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4BDEA55-77E3-4D63-B1F0-DDE46CE2529B}" xr6:coauthVersionLast="31" xr6:coauthVersionMax="31" xr10:uidLastSave="{00000000-0000-0000-0000-000000000000}"/>
  <bookViews>
    <workbookView xWindow="0" yWindow="0" windowWidth="22260" windowHeight="12645" activeTab="7" xr2:uid="{00000000-000D-0000-FFFF-FFFF00000000}"/>
  </bookViews>
  <sheets>
    <sheet name="数据" sheetId="28" r:id="rId1"/>
    <sheet name="数据分类" sheetId="27" r:id="rId2"/>
    <sheet name="字典msg" sheetId="23" r:id="rId3"/>
    <sheet name="字典1_34" sheetId="24" r:id="rId4"/>
    <sheet name="字典1_56" sheetId="25" r:id="rId5"/>
    <sheet name="字典1_78" sheetId="26" r:id="rId6"/>
    <sheet name="音色一览表" sheetId="14" r:id="rId7"/>
    <sheet name="效果" sheetId="29" r:id="rId8"/>
    <sheet name="伴奏一览表" sheetId="15" r:id="rId9"/>
    <sheet name="备忘" sheetId="20" r:id="rId10"/>
  </sheets>
  <definedNames>
    <definedName name="_xlnm._FilterDatabase" localSheetId="0" hidden="1">数据!$A$2:$T$1910</definedName>
    <definedName name="_xlnm._FilterDatabase" localSheetId="1" hidden="1">数据分类!$A$1:$G$43</definedName>
    <definedName name="_xlnm._FilterDatabase" localSheetId="7" hidden="1">效果!$A$1:$D$20</definedName>
    <definedName name="_xlnm._FilterDatabase" localSheetId="6" hidden="1">音色一览表!$A$1:$H$698</definedName>
    <definedName name="_xlnm._FilterDatabase" localSheetId="3" hidden="1">字典1_34!$A$2:$L$130</definedName>
    <definedName name="_xlnm._FilterDatabase" localSheetId="4" hidden="1">字典1_56!$A$2:$N$130</definedName>
    <definedName name="_xlnm._FilterDatabase" localSheetId="5" hidden="1">字典1_78!$C$2:$D$131</definedName>
    <definedName name="_xlnm._FilterDatabase" localSheetId="2" hidden="1">字典msg!$A$2:$B$130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2" i="14"/>
  <c r="R1909" i="28" l="1"/>
  <c r="R1910" i="28"/>
  <c r="H3" i="28" l="1"/>
  <c r="H4" i="28" l="1"/>
  <c r="P1910" i="28"/>
  <c r="O1910" i="28"/>
  <c r="L1910" i="28"/>
  <c r="P1909" i="28"/>
  <c r="O1909" i="28"/>
  <c r="L1909" i="28"/>
  <c r="P1908" i="28"/>
  <c r="O1908" i="28"/>
  <c r="L1908" i="28"/>
  <c r="P1907" i="28"/>
  <c r="O1907" i="28"/>
  <c r="L1907" i="28"/>
  <c r="P1906" i="28"/>
  <c r="O1906" i="28"/>
  <c r="L1906" i="28"/>
  <c r="P1905" i="28"/>
  <c r="O1905" i="28"/>
  <c r="L1905" i="28"/>
  <c r="P1904" i="28"/>
  <c r="O1904" i="28"/>
  <c r="L1904" i="28"/>
  <c r="P1903" i="28"/>
  <c r="O1903" i="28"/>
  <c r="L1903" i="28"/>
  <c r="P1902" i="28"/>
  <c r="O1902" i="28"/>
  <c r="L1902" i="28"/>
  <c r="P1901" i="28"/>
  <c r="O1901" i="28"/>
  <c r="L1901" i="28"/>
  <c r="P1900" i="28"/>
  <c r="O1900" i="28"/>
  <c r="L1900" i="28"/>
  <c r="P1899" i="28"/>
  <c r="O1899" i="28"/>
  <c r="L1899" i="28"/>
  <c r="P1898" i="28"/>
  <c r="O1898" i="28"/>
  <c r="L1898" i="28"/>
  <c r="P1897" i="28"/>
  <c r="O1897" i="28"/>
  <c r="L1897" i="28"/>
  <c r="P1896" i="28"/>
  <c r="O1896" i="28"/>
  <c r="L1896" i="28"/>
  <c r="P1895" i="28"/>
  <c r="O1895" i="28"/>
  <c r="L1895" i="28"/>
  <c r="P1894" i="28"/>
  <c r="O1894" i="28"/>
  <c r="L1894" i="28"/>
  <c r="P1893" i="28"/>
  <c r="O1893" i="28"/>
  <c r="L1893" i="28"/>
  <c r="P1892" i="28"/>
  <c r="O1892" i="28"/>
  <c r="L1892" i="28"/>
  <c r="P1891" i="28"/>
  <c r="O1891" i="28"/>
  <c r="L1891" i="28"/>
  <c r="P1890" i="28"/>
  <c r="O1890" i="28"/>
  <c r="L1890" i="28"/>
  <c r="P1889" i="28"/>
  <c r="O1889" i="28"/>
  <c r="L1889" i="28"/>
  <c r="P1888" i="28"/>
  <c r="O1888" i="28"/>
  <c r="L1888" i="28"/>
  <c r="P1887" i="28"/>
  <c r="O1887" i="28"/>
  <c r="L1887" i="28"/>
  <c r="P1886" i="28"/>
  <c r="O1886" i="28"/>
  <c r="L1886" i="28"/>
  <c r="P1885" i="28"/>
  <c r="O1885" i="28"/>
  <c r="L1885" i="28"/>
  <c r="P1884" i="28"/>
  <c r="O1884" i="28"/>
  <c r="L1884" i="28"/>
  <c r="P1883" i="28"/>
  <c r="O1883" i="28"/>
  <c r="L1883" i="28"/>
  <c r="P1882" i="28"/>
  <c r="O1882" i="28"/>
  <c r="L1882" i="28"/>
  <c r="P1881" i="28"/>
  <c r="O1881" i="28"/>
  <c r="L1881" i="28"/>
  <c r="P1880" i="28"/>
  <c r="O1880" i="28"/>
  <c r="L1880" i="28"/>
  <c r="P1879" i="28"/>
  <c r="O1879" i="28"/>
  <c r="L1879" i="28"/>
  <c r="P1878" i="28"/>
  <c r="O1878" i="28"/>
  <c r="L1878" i="28"/>
  <c r="P1877" i="28"/>
  <c r="O1877" i="28"/>
  <c r="L1877" i="28"/>
  <c r="P1876" i="28"/>
  <c r="O1876" i="28"/>
  <c r="L1876" i="28"/>
  <c r="P1875" i="28"/>
  <c r="O1875" i="28"/>
  <c r="L1875" i="28"/>
  <c r="P1874" i="28"/>
  <c r="O1874" i="28"/>
  <c r="L1874" i="28"/>
  <c r="P1873" i="28"/>
  <c r="O1873" i="28"/>
  <c r="L1873" i="28"/>
  <c r="P1872" i="28"/>
  <c r="O1872" i="28"/>
  <c r="L1872" i="28"/>
  <c r="P1871" i="28"/>
  <c r="O1871" i="28"/>
  <c r="L1871" i="28"/>
  <c r="P1870" i="28"/>
  <c r="O1870" i="28"/>
  <c r="L1870" i="28"/>
  <c r="P1869" i="28"/>
  <c r="O1869" i="28"/>
  <c r="L1869" i="28"/>
  <c r="P1868" i="28"/>
  <c r="O1868" i="28"/>
  <c r="L1868" i="28"/>
  <c r="P1867" i="28"/>
  <c r="O1867" i="28"/>
  <c r="L1867" i="28"/>
  <c r="P1866" i="28"/>
  <c r="O1866" i="28"/>
  <c r="L1866" i="28"/>
  <c r="P1865" i="28"/>
  <c r="O1865" i="28"/>
  <c r="L1865" i="28"/>
  <c r="P1864" i="28"/>
  <c r="O1864" i="28"/>
  <c r="L1864" i="28"/>
  <c r="P1863" i="28"/>
  <c r="O1863" i="28"/>
  <c r="L1863" i="28"/>
  <c r="P1862" i="28"/>
  <c r="O1862" i="28"/>
  <c r="L1862" i="28"/>
  <c r="P1861" i="28"/>
  <c r="O1861" i="28"/>
  <c r="L1861" i="28"/>
  <c r="P1860" i="28"/>
  <c r="O1860" i="28"/>
  <c r="L1860" i="28"/>
  <c r="P1859" i="28"/>
  <c r="O1859" i="28"/>
  <c r="L1859" i="28"/>
  <c r="P1858" i="28"/>
  <c r="O1858" i="28"/>
  <c r="L1858" i="28"/>
  <c r="P1857" i="28"/>
  <c r="O1857" i="28"/>
  <c r="L1857" i="28"/>
  <c r="P1856" i="28"/>
  <c r="O1856" i="28"/>
  <c r="L1856" i="28"/>
  <c r="P1855" i="28"/>
  <c r="O1855" i="28"/>
  <c r="L1855" i="28"/>
  <c r="P1854" i="28"/>
  <c r="O1854" i="28"/>
  <c r="L1854" i="28"/>
  <c r="P1853" i="28"/>
  <c r="O1853" i="28"/>
  <c r="L1853" i="28"/>
  <c r="P1852" i="28"/>
  <c r="O1852" i="28"/>
  <c r="L1852" i="28"/>
  <c r="Q1851" i="28"/>
  <c r="P1851" i="28"/>
  <c r="O1851" i="28"/>
  <c r="L1851" i="28"/>
  <c r="P1850" i="28"/>
  <c r="O1850" i="28"/>
  <c r="L1850" i="28"/>
  <c r="P1849" i="28"/>
  <c r="O1849" i="28"/>
  <c r="L1849" i="28"/>
  <c r="P1848" i="28"/>
  <c r="O1848" i="28"/>
  <c r="L1848" i="28"/>
  <c r="P1847" i="28"/>
  <c r="O1847" i="28"/>
  <c r="L1847" i="28"/>
  <c r="P1846" i="28"/>
  <c r="O1846" i="28"/>
  <c r="L1846" i="28"/>
  <c r="P1845" i="28"/>
  <c r="O1845" i="28"/>
  <c r="L1845" i="28"/>
  <c r="P1844" i="28"/>
  <c r="O1844" i="28"/>
  <c r="L1844" i="28"/>
  <c r="P1843" i="28"/>
  <c r="O1843" i="28"/>
  <c r="L1843" i="28"/>
  <c r="P1842" i="28"/>
  <c r="O1842" i="28"/>
  <c r="L1842" i="28"/>
  <c r="P1841" i="28"/>
  <c r="O1841" i="28"/>
  <c r="L1841" i="28"/>
  <c r="P1840" i="28"/>
  <c r="O1840" i="28"/>
  <c r="L1840" i="28"/>
  <c r="P1839" i="28"/>
  <c r="O1839" i="28"/>
  <c r="L1839" i="28"/>
  <c r="P1838" i="28"/>
  <c r="O1838" i="28"/>
  <c r="L1838" i="28"/>
  <c r="P1837" i="28"/>
  <c r="O1837" i="28"/>
  <c r="L1837" i="28"/>
  <c r="P1836" i="28"/>
  <c r="O1836" i="28"/>
  <c r="L1836" i="28"/>
  <c r="P1835" i="28"/>
  <c r="O1835" i="28"/>
  <c r="L1835" i="28"/>
  <c r="P1834" i="28"/>
  <c r="O1834" i="28"/>
  <c r="L1834" i="28"/>
  <c r="P1833" i="28"/>
  <c r="O1833" i="28"/>
  <c r="L1833" i="28"/>
  <c r="P1832" i="28"/>
  <c r="O1832" i="28"/>
  <c r="L1832" i="28"/>
  <c r="P1831" i="28"/>
  <c r="O1831" i="28"/>
  <c r="L1831" i="28"/>
  <c r="P1830" i="28"/>
  <c r="O1830" i="28"/>
  <c r="L1830" i="28"/>
  <c r="P1829" i="28"/>
  <c r="O1829" i="28"/>
  <c r="L1829" i="28"/>
  <c r="P1828" i="28"/>
  <c r="O1828" i="28"/>
  <c r="L1828" i="28"/>
  <c r="P1827" i="28"/>
  <c r="O1827" i="28"/>
  <c r="L1827" i="28"/>
  <c r="P1826" i="28"/>
  <c r="O1826" i="28"/>
  <c r="L1826" i="28"/>
  <c r="P1825" i="28"/>
  <c r="O1825" i="28"/>
  <c r="L1825" i="28"/>
  <c r="P1824" i="28"/>
  <c r="O1824" i="28"/>
  <c r="L1824" i="28"/>
  <c r="P1823" i="28"/>
  <c r="O1823" i="28"/>
  <c r="L1823" i="28"/>
  <c r="P1822" i="28"/>
  <c r="O1822" i="28"/>
  <c r="L1822" i="28"/>
  <c r="P1821" i="28"/>
  <c r="O1821" i="28"/>
  <c r="L1821" i="28"/>
  <c r="P1820" i="28"/>
  <c r="O1820" i="28"/>
  <c r="L1820" i="28"/>
  <c r="P1819" i="28"/>
  <c r="O1819" i="28"/>
  <c r="L1819" i="28"/>
  <c r="P1818" i="28"/>
  <c r="O1818" i="28"/>
  <c r="L1818" i="28"/>
  <c r="P1817" i="28"/>
  <c r="O1817" i="28"/>
  <c r="L1817" i="28"/>
  <c r="P1816" i="28"/>
  <c r="O1816" i="28"/>
  <c r="L1816" i="28"/>
  <c r="P1815" i="28"/>
  <c r="O1815" i="28"/>
  <c r="L1815" i="28"/>
  <c r="P1814" i="28"/>
  <c r="O1814" i="28"/>
  <c r="L1814" i="28"/>
  <c r="P1813" i="28"/>
  <c r="O1813" i="28"/>
  <c r="L1813" i="28"/>
  <c r="P1812" i="28"/>
  <c r="O1812" i="28"/>
  <c r="L1812" i="28"/>
  <c r="P1811" i="28"/>
  <c r="O1811" i="28"/>
  <c r="L1811" i="28"/>
  <c r="P1810" i="28"/>
  <c r="O1810" i="28"/>
  <c r="L1810" i="28"/>
  <c r="P1809" i="28"/>
  <c r="O1809" i="28"/>
  <c r="L1809" i="28"/>
  <c r="P1808" i="28"/>
  <c r="O1808" i="28"/>
  <c r="L1808" i="28"/>
  <c r="P1807" i="28"/>
  <c r="O1807" i="28"/>
  <c r="L1807" i="28"/>
  <c r="P1806" i="28"/>
  <c r="O1806" i="28"/>
  <c r="L1806" i="28"/>
  <c r="P1805" i="28"/>
  <c r="O1805" i="28"/>
  <c r="L1805" i="28"/>
  <c r="P1804" i="28"/>
  <c r="O1804" i="28"/>
  <c r="L1804" i="28"/>
  <c r="P1803" i="28"/>
  <c r="O1803" i="28"/>
  <c r="L1803" i="28"/>
  <c r="P1802" i="28"/>
  <c r="O1802" i="28"/>
  <c r="L1802" i="28"/>
  <c r="P1801" i="28"/>
  <c r="O1801" i="28"/>
  <c r="L1801" i="28"/>
  <c r="P1800" i="28"/>
  <c r="O1800" i="28"/>
  <c r="L1800" i="28"/>
  <c r="P1799" i="28"/>
  <c r="O1799" i="28"/>
  <c r="L1799" i="28"/>
  <c r="P1798" i="28"/>
  <c r="O1798" i="28"/>
  <c r="L1798" i="28"/>
  <c r="P1797" i="28"/>
  <c r="O1797" i="28"/>
  <c r="L1797" i="28"/>
  <c r="P1796" i="28"/>
  <c r="O1796" i="28"/>
  <c r="L1796" i="28"/>
  <c r="P1795" i="28"/>
  <c r="O1795" i="28"/>
  <c r="L1795" i="28"/>
  <c r="P1794" i="28"/>
  <c r="O1794" i="28"/>
  <c r="L1794" i="28"/>
  <c r="P1793" i="28"/>
  <c r="O1793" i="28"/>
  <c r="L1793" i="28"/>
  <c r="P1792" i="28"/>
  <c r="O1792" i="28"/>
  <c r="L1792" i="28"/>
  <c r="P1791" i="28"/>
  <c r="O1791" i="28"/>
  <c r="L1791" i="28"/>
  <c r="P1790" i="28"/>
  <c r="O1790" i="28"/>
  <c r="L1790" i="28"/>
  <c r="P1789" i="28"/>
  <c r="O1789" i="28"/>
  <c r="L1789" i="28"/>
  <c r="P1788" i="28"/>
  <c r="O1788" i="28"/>
  <c r="L1788" i="28"/>
  <c r="P1787" i="28"/>
  <c r="O1787" i="28"/>
  <c r="L1787" i="28"/>
  <c r="Q1786" i="28"/>
  <c r="P1786" i="28"/>
  <c r="O1786" i="28"/>
  <c r="L1786" i="28"/>
  <c r="P1785" i="28"/>
  <c r="O1785" i="28"/>
  <c r="L1785" i="28"/>
  <c r="P1784" i="28"/>
  <c r="O1784" i="28"/>
  <c r="L1784" i="28"/>
  <c r="P1783" i="28"/>
  <c r="O1783" i="28"/>
  <c r="L1783" i="28"/>
  <c r="P1782" i="28"/>
  <c r="O1782" i="28"/>
  <c r="L1782" i="28"/>
  <c r="P1781" i="28"/>
  <c r="O1781" i="28"/>
  <c r="L1781" i="28"/>
  <c r="P1780" i="28"/>
  <c r="O1780" i="28"/>
  <c r="L1780" i="28"/>
  <c r="P1779" i="28"/>
  <c r="O1779" i="28"/>
  <c r="L1779" i="28"/>
  <c r="P1778" i="28"/>
  <c r="O1778" i="28"/>
  <c r="L1778" i="28"/>
  <c r="P1777" i="28"/>
  <c r="O1777" i="28"/>
  <c r="L1777" i="28"/>
  <c r="P1776" i="28"/>
  <c r="O1776" i="28"/>
  <c r="L1776" i="28"/>
  <c r="P1775" i="28"/>
  <c r="O1775" i="28"/>
  <c r="L1775" i="28"/>
  <c r="P1774" i="28"/>
  <c r="O1774" i="28"/>
  <c r="L1774" i="28"/>
  <c r="P1773" i="28"/>
  <c r="O1773" i="28"/>
  <c r="L1773" i="28"/>
  <c r="P1772" i="28"/>
  <c r="O1772" i="28"/>
  <c r="L1772" i="28"/>
  <c r="P1771" i="28"/>
  <c r="O1771" i="28"/>
  <c r="L1771" i="28"/>
  <c r="P1770" i="28"/>
  <c r="O1770" i="28"/>
  <c r="L1770" i="28"/>
  <c r="P1769" i="28"/>
  <c r="O1769" i="28"/>
  <c r="L1769" i="28"/>
  <c r="P1768" i="28"/>
  <c r="O1768" i="28"/>
  <c r="L1768" i="28"/>
  <c r="P1767" i="28"/>
  <c r="O1767" i="28"/>
  <c r="L1767" i="28"/>
  <c r="P1766" i="28"/>
  <c r="O1766" i="28"/>
  <c r="L1766" i="28"/>
  <c r="P1765" i="28"/>
  <c r="O1765" i="28"/>
  <c r="L1765" i="28"/>
  <c r="P1764" i="28"/>
  <c r="O1764" i="28"/>
  <c r="L1764" i="28"/>
  <c r="P1763" i="28"/>
  <c r="O1763" i="28"/>
  <c r="L1763" i="28"/>
  <c r="P1762" i="28"/>
  <c r="O1762" i="28"/>
  <c r="L1762" i="28"/>
  <c r="P1761" i="28"/>
  <c r="O1761" i="28"/>
  <c r="L1761" i="28"/>
  <c r="P1760" i="28"/>
  <c r="O1760" i="28"/>
  <c r="L1760" i="28"/>
  <c r="P1759" i="28"/>
  <c r="O1759" i="28"/>
  <c r="L1759" i="28"/>
  <c r="P1758" i="28"/>
  <c r="O1758" i="28"/>
  <c r="L1758" i="28"/>
  <c r="P1757" i="28"/>
  <c r="O1757" i="28"/>
  <c r="L1757" i="28"/>
  <c r="P1756" i="28"/>
  <c r="O1756" i="28"/>
  <c r="L1756" i="28"/>
  <c r="P1755" i="28"/>
  <c r="O1755" i="28"/>
  <c r="L1755" i="28"/>
  <c r="P1754" i="28"/>
  <c r="O1754" i="28"/>
  <c r="L1754" i="28"/>
  <c r="P1753" i="28"/>
  <c r="O1753" i="28"/>
  <c r="L1753" i="28"/>
  <c r="P1752" i="28"/>
  <c r="O1752" i="28"/>
  <c r="L1752" i="28"/>
  <c r="P1751" i="28"/>
  <c r="O1751" i="28"/>
  <c r="L1751" i="28"/>
  <c r="P1750" i="28"/>
  <c r="O1750" i="28"/>
  <c r="L1750" i="28"/>
  <c r="P1749" i="28"/>
  <c r="O1749" i="28"/>
  <c r="L1749" i="28"/>
  <c r="P1748" i="28"/>
  <c r="O1748" i="28"/>
  <c r="L1748" i="28"/>
  <c r="P1747" i="28"/>
  <c r="O1747" i="28"/>
  <c r="L1747" i="28"/>
  <c r="P1746" i="28"/>
  <c r="O1746" i="28"/>
  <c r="L1746" i="28"/>
  <c r="P1745" i="28"/>
  <c r="O1745" i="28"/>
  <c r="L1745" i="28"/>
  <c r="P1744" i="28"/>
  <c r="O1744" i="28"/>
  <c r="L1744" i="28"/>
  <c r="P1743" i="28"/>
  <c r="O1743" i="28"/>
  <c r="L1743" i="28"/>
  <c r="P1742" i="28"/>
  <c r="O1742" i="28"/>
  <c r="L1742" i="28"/>
  <c r="P1741" i="28"/>
  <c r="O1741" i="28"/>
  <c r="L1741" i="28"/>
  <c r="P1740" i="28"/>
  <c r="O1740" i="28"/>
  <c r="L1740" i="28"/>
  <c r="P1739" i="28"/>
  <c r="O1739" i="28"/>
  <c r="L1739" i="28"/>
  <c r="P1738" i="28"/>
  <c r="O1738" i="28"/>
  <c r="L1738" i="28"/>
  <c r="P1737" i="28"/>
  <c r="O1737" i="28"/>
  <c r="L1737" i="28"/>
  <c r="P1736" i="28"/>
  <c r="O1736" i="28"/>
  <c r="L1736" i="28"/>
  <c r="P1735" i="28"/>
  <c r="O1735" i="28"/>
  <c r="L1735" i="28"/>
  <c r="P1734" i="28"/>
  <c r="O1734" i="28"/>
  <c r="L1734" i="28"/>
  <c r="P1733" i="28"/>
  <c r="O1733" i="28"/>
  <c r="L1733" i="28"/>
  <c r="P1732" i="28"/>
  <c r="O1732" i="28"/>
  <c r="L1732" i="28"/>
  <c r="P1731" i="28"/>
  <c r="O1731" i="28"/>
  <c r="L1731" i="28"/>
  <c r="P1730" i="28"/>
  <c r="O1730" i="28"/>
  <c r="L1730" i="28"/>
  <c r="P1729" i="28"/>
  <c r="O1729" i="28"/>
  <c r="L1729" i="28"/>
  <c r="P1728" i="28"/>
  <c r="O1728" i="28"/>
  <c r="L1728" i="28"/>
  <c r="P1727" i="28"/>
  <c r="O1727" i="28"/>
  <c r="L1727" i="28"/>
  <c r="P1726" i="28"/>
  <c r="O1726" i="28"/>
  <c r="L1726" i="28"/>
  <c r="P1725" i="28"/>
  <c r="O1725" i="28"/>
  <c r="L1725" i="28"/>
  <c r="P1724" i="28"/>
  <c r="O1724" i="28"/>
  <c r="L1724" i="28"/>
  <c r="P1723" i="28"/>
  <c r="O1723" i="28"/>
  <c r="L1723" i="28"/>
  <c r="P1722" i="28"/>
  <c r="O1722" i="28"/>
  <c r="L1722" i="28"/>
  <c r="P1721" i="28"/>
  <c r="O1721" i="28"/>
  <c r="L1721" i="28"/>
  <c r="P1720" i="28"/>
  <c r="O1720" i="28"/>
  <c r="L1720" i="28"/>
  <c r="P1719" i="28"/>
  <c r="O1719" i="28"/>
  <c r="L1719" i="28"/>
  <c r="P1718" i="28"/>
  <c r="O1718" i="28"/>
  <c r="L1718" i="28"/>
  <c r="P1717" i="28"/>
  <c r="O1717" i="28"/>
  <c r="L1717" i="28"/>
  <c r="P1716" i="28"/>
  <c r="O1716" i="28"/>
  <c r="L1716" i="28"/>
  <c r="P1715" i="28"/>
  <c r="O1715" i="28"/>
  <c r="L1715" i="28"/>
  <c r="P1714" i="28"/>
  <c r="O1714" i="28"/>
  <c r="L1714" i="28"/>
  <c r="P1713" i="28"/>
  <c r="O1713" i="28"/>
  <c r="L1713" i="28"/>
  <c r="P1712" i="28"/>
  <c r="O1712" i="28"/>
  <c r="L1712" i="28"/>
  <c r="P1711" i="28"/>
  <c r="O1711" i="28"/>
  <c r="L1711" i="28"/>
  <c r="P1710" i="28"/>
  <c r="O1710" i="28"/>
  <c r="L1710" i="28"/>
  <c r="P1709" i="28"/>
  <c r="O1709" i="28"/>
  <c r="L1709" i="28"/>
  <c r="P1708" i="28"/>
  <c r="O1708" i="28"/>
  <c r="L1708" i="28"/>
  <c r="P1707" i="28"/>
  <c r="O1707" i="28"/>
  <c r="L1707" i="28"/>
  <c r="P1706" i="28"/>
  <c r="O1706" i="28"/>
  <c r="L1706" i="28"/>
  <c r="P1705" i="28"/>
  <c r="O1705" i="28"/>
  <c r="L1705" i="28"/>
  <c r="P1704" i="28"/>
  <c r="O1704" i="28"/>
  <c r="L1704" i="28"/>
  <c r="P1703" i="28"/>
  <c r="O1703" i="28"/>
  <c r="L1703" i="28"/>
  <c r="P1702" i="28"/>
  <c r="O1702" i="28"/>
  <c r="L1702" i="28"/>
  <c r="P1701" i="28"/>
  <c r="O1701" i="28"/>
  <c r="L1701" i="28"/>
  <c r="P1700" i="28"/>
  <c r="O1700" i="28"/>
  <c r="L1700" i="28"/>
  <c r="P1699" i="28"/>
  <c r="O1699" i="28"/>
  <c r="L1699" i="28"/>
  <c r="P1698" i="28"/>
  <c r="O1698" i="28"/>
  <c r="L1698" i="28"/>
  <c r="P1697" i="28"/>
  <c r="O1697" i="28"/>
  <c r="L1697" i="28"/>
  <c r="P1696" i="28"/>
  <c r="O1696" i="28"/>
  <c r="L1696" i="28"/>
  <c r="P1695" i="28"/>
  <c r="O1695" i="28"/>
  <c r="L1695" i="28"/>
  <c r="P1694" i="28"/>
  <c r="O1694" i="28"/>
  <c r="L1694" i="28"/>
  <c r="P1693" i="28"/>
  <c r="O1693" i="28"/>
  <c r="L1693" i="28"/>
  <c r="P1692" i="28"/>
  <c r="O1692" i="28"/>
  <c r="L1692" i="28"/>
  <c r="P1691" i="28"/>
  <c r="O1691" i="28"/>
  <c r="L1691" i="28"/>
  <c r="P1690" i="28"/>
  <c r="O1690" i="28"/>
  <c r="L1690" i="28"/>
  <c r="P1689" i="28"/>
  <c r="O1689" i="28"/>
  <c r="L1689" i="28"/>
  <c r="P1688" i="28"/>
  <c r="O1688" i="28"/>
  <c r="L1688" i="28"/>
  <c r="P1687" i="28"/>
  <c r="O1687" i="28"/>
  <c r="L1687" i="28"/>
  <c r="P1686" i="28"/>
  <c r="O1686" i="28"/>
  <c r="L1686" i="28"/>
  <c r="P1685" i="28"/>
  <c r="O1685" i="28"/>
  <c r="L1685" i="28"/>
  <c r="P1684" i="28"/>
  <c r="O1684" i="28"/>
  <c r="L1684" i="28"/>
  <c r="P1683" i="28"/>
  <c r="O1683" i="28"/>
  <c r="L1683" i="28"/>
  <c r="P1682" i="28"/>
  <c r="O1682" i="28"/>
  <c r="L1682" i="28"/>
  <c r="P1681" i="28"/>
  <c r="O1681" i="28"/>
  <c r="L1681" i="28"/>
  <c r="P1680" i="28"/>
  <c r="O1680" i="28"/>
  <c r="L1680" i="28"/>
  <c r="P1679" i="28"/>
  <c r="O1679" i="28"/>
  <c r="L1679" i="28"/>
  <c r="P1678" i="28"/>
  <c r="O1678" i="28"/>
  <c r="L1678" i="28"/>
  <c r="P1677" i="28"/>
  <c r="O1677" i="28"/>
  <c r="L1677" i="28"/>
  <c r="P1676" i="28"/>
  <c r="O1676" i="28"/>
  <c r="L1676" i="28"/>
  <c r="P1675" i="28"/>
  <c r="O1675" i="28"/>
  <c r="L1675" i="28"/>
  <c r="P1674" i="28"/>
  <c r="O1674" i="28"/>
  <c r="L1674" i="28"/>
  <c r="P1673" i="28"/>
  <c r="O1673" i="28"/>
  <c r="L1673" i="28"/>
  <c r="P1672" i="28"/>
  <c r="O1672" i="28"/>
  <c r="L1672" i="28"/>
  <c r="P1671" i="28"/>
  <c r="O1671" i="28"/>
  <c r="L1671" i="28"/>
  <c r="P1670" i="28"/>
  <c r="O1670" i="28"/>
  <c r="L1670" i="28"/>
  <c r="P1669" i="28"/>
  <c r="O1669" i="28"/>
  <c r="L1669" i="28"/>
  <c r="P1668" i="28"/>
  <c r="O1668" i="28"/>
  <c r="L1668" i="28"/>
  <c r="P1667" i="28"/>
  <c r="O1667" i="28"/>
  <c r="L1667" i="28"/>
  <c r="P1666" i="28"/>
  <c r="O1666" i="28"/>
  <c r="L1666" i="28"/>
  <c r="P1665" i="28"/>
  <c r="O1665" i="28"/>
  <c r="L1665" i="28"/>
  <c r="P1664" i="28"/>
  <c r="O1664" i="28"/>
  <c r="L1664" i="28"/>
  <c r="P1663" i="28"/>
  <c r="O1663" i="28"/>
  <c r="L1663" i="28"/>
  <c r="P1662" i="28"/>
  <c r="O1662" i="28"/>
  <c r="L1662" i="28"/>
  <c r="P1661" i="28"/>
  <c r="O1661" i="28"/>
  <c r="L1661" i="28"/>
  <c r="P1660" i="28"/>
  <c r="O1660" i="28"/>
  <c r="L1660" i="28"/>
  <c r="P1659" i="28"/>
  <c r="O1659" i="28"/>
  <c r="L1659" i="28"/>
  <c r="P1658" i="28"/>
  <c r="O1658" i="28"/>
  <c r="L1658" i="28"/>
  <c r="P1657" i="28"/>
  <c r="O1657" i="28"/>
  <c r="L1657" i="28"/>
  <c r="P1656" i="28"/>
  <c r="O1656" i="28"/>
  <c r="L1656" i="28"/>
  <c r="P1655" i="28"/>
  <c r="O1655" i="28"/>
  <c r="L1655" i="28"/>
  <c r="P1654" i="28"/>
  <c r="O1654" i="28"/>
  <c r="L1654" i="28"/>
  <c r="P1653" i="28"/>
  <c r="O1653" i="28"/>
  <c r="L1653" i="28"/>
  <c r="P1652" i="28"/>
  <c r="O1652" i="28"/>
  <c r="L1652" i="28"/>
  <c r="P1651" i="28"/>
  <c r="O1651" i="28"/>
  <c r="L1651" i="28"/>
  <c r="P1650" i="28"/>
  <c r="O1650" i="28"/>
  <c r="L1650" i="28"/>
  <c r="P1649" i="28"/>
  <c r="O1649" i="28"/>
  <c r="L1649" i="28"/>
  <c r="P1648" i="28"/>
  <c r="O1648" i="28"/>
  <c r="L1648" i="28"/>
  <c r="P1647" i="28"/>
  <c r="O1647" i="28"/>
  <c r="L1647" i="28"/>
  <c r="P1646" i="28"/>
  <c r="O1646" i="28"/>
  <c r="L1646" i="28"/>
  <c r="P1645" i="28"/>
  <c r="O1645" i="28"/>
  <c r="L1645" i="28"/>
  <c r="P1644" i="28"/>
  <c r="O1644" i="28"/>
  <c r="L1644" i="28"/>
  <c r="P1643" i="28"/>
  <c r="O1643" i="28"/>
  <c r="L1643" i="28"/>
  <c r="P1642" i="28"/>
  <c r="O1642" i="28"/>
  <c r="L1642" i="28"/>
  <c r="P1641" i="28"/>
  <c r="O1641" i="28"/>
  <c r="L1641" i="28"/>
  <c r="P1640" i="28"/>
  <c r="O1640" i="28"/>
  <c r="L1640" i="28"/>
  <c r="P1639" i="28"/>
  <c r="O1639" i="28"/>
  <c r="L1639" i="28"/>
  <c r="P1638" i="28"/>
  <c r="O1638" i="28"/>
  <c r="L1638" i="28"/>
  <c r="P1637" i="28"/>
  <c r="O1637" i="28"/>
  <c r="L1637" i="28"/>
  <c r="P1636" i="28"/>
  <c r="O1636" i="28"/>
  <c r="L1636" i="28"/>
  <c r="P1635" i="28"/>
  <c r="O1635" i="28"/>
  <c r="L1635" i="28"/>
  <c r="P1634" i="28"/>
  <c r="O1634" i="28"/>
  <c r="L1634" i="28"/>
  <c r="P1633" i="28"/>
  <c r="O1633" i="28"/>
  <c r="L1633" i="28"/>
  <c r="P1632" i="28"/>
  <c r="O1632" i="28"/>
  <c r="L1632" i="28"/>
  <c r="P1631" i="28"/>
  <c r="O1631" i="28"/>
  <c r="L1631" i="28"/>
  <c r="P1630" i="28"/>
  <c r="O1630" i="28"/>
  <c r="L1630" i="28"/>
  <c r="P1629" i="28"/>
  <c r="O1629" i="28"/>
  <c r="L1629" i="28"/>
  <c r="P1628" i="28"/>
  <c r="O1628" i="28"/>
  <c r="L1628" i="28"/>
  <c r="P1627" i="28"/>
  <c r="O1627" i="28"/>
  <c r="L1627" i="28"/>
  <c r="P1626" i="28"/>
  <c r="O1626" i="28"/>
  <c r="L1626" i="28"/>
  <c r="P1625" i="28"/>
  <c r="O1625" i="28"/>
  <c r="L1625" i="28"/>
  <c r="P1624" i="28"/>
  <c r="O1624" i="28"/>
  <c r="L1624" i="28"/>
  <c r="P1623" i="28"/>
  <c r="O1623" i="28"/>
  <c r="L1623" i="28"/>
  <c r="P1622" i="28"/>
  <c r="O1622" i="28"/>
  <c r="L1622" i="28"/>
  <c r="P1621" i="28"/>
  <c r="O1621" i="28"/>
  <c r="L1621" i="28"/>
  <c r="P1620" i="28"/>
  <c r="O1620" i="28"/>
  <c r="L1620" i="28"/>
  <c r="P1619" i="28"/>
  <c r="O1619" i="28"/>
  <c r="L1619" i="28"/>
  <c r="P1618" i="28"/>
  <c r="O1618" i="28"/>
  <c r="L1618" i="28"/>
  <c r="P1617" i="28"/>
  <c r="O1617" i="28"/>
  <c r="L1617" i="28"/>
  <c r="P1616" i="28"/>
  <c r="O1616" i="28"/>
  <c r="L1616" i="28"/>
  <c r="P1615" i="28"/>
  <c r="O1615" i="28"/>
  <c r="L1615" i="28"/>
  <c r="P1614" i="28"/>
  <c r="O1614" i="28"/>
  <c r="L1614" i="28"/>
  <c r="P1613" i="28"/>
  <c r="O1613" i="28"/>
  <c r="L1613" i="28"/>
  <c r="P1612" i="28"/>
  <c r="O1612" i="28"/>
  <c r="L1612" i="28"/>
  <c r="P1611" i="28"/>
  <c r="O1611" i="28"/>
  <c r="L1611" i="28"/>
  <c r="P1610" i="28"/>
  <c r="O1610" i="28"/>
  <c r="L1610" i="28"/>
  <c r="P1609" i="28"/>
  <c r="O1609" i="28"/>
  <c r="L1609" i="28"/>
  <c r="P1608" i="28"/>
  <c r="O1608" i="28"/>
  <c r="L1608" i="28"/>
  <c r="P1607" i="28"/>
  <c r="O1607" i="28"/>
  <c r="L1607" i="28"/>
  <c r="P1606" i="28"/>
  <c r="O1606" i="28"/>
  <c r="L1606" i="28"/>
  <c r="P1605" i="28"/>
  <c r="O1605" i="28"/>
  <c r="L1605" i="28"/>
  <c r="P1604" i="28"/>
  <c r="O1604" i="28"/>
  <c r="L1604" i="28"/>
  <c r="P1603" i="28"/>
  <c r="O1603" i="28"/>
  <c r="L1603" i="28"/>
  <c r="P1602" i="28"/>
  <c r="O1602" i="28"/>
  <c r="L1602" i="28"/>
  <c r="P1601" i="28"/>
  <c r="O1601" i="28"/>
  <c r="L1601" i="28"/>
  <c r="P1600" i="28"/>
  <c r="O1600" i="28"/>
  <c r="L1600" i="28"/>
  <c r="P1599" i="28"/>
  <c r="O1599" i="28"/>
  <c r="L1599" i="28"/>
  <c r="P1598" i="28"/>
  <c r="O1598" i="28"/>
  <c r="L1598" i="28"/>
  <c r="P1597" i="28"/>
  <c r="O1597" i="28"/>
  <c r="L1597" i="28"/>
  <c r="P1596" i="28"/>
  <c r="O1596" i="28"/>
  <c r="L1596" i="28"/>
  <c r="P1595" i="28"/>
  <c r="O1595" i="28"/>
  <c r="L1595" i="28"/>
  <c r="P1594" i="28"/>
  <c r="O1594" i="28"/>
  <c r="L1594" i="28"/>
  <c r="P1593" i="28"/>
  <c r="O1593" i="28"/>
  <c r="L1593" i="28"/>
  <c r="P1592" i="28"/>
  <c r="O1592" i="28"/>
  <c r="L1592" i="28"/>
  <c r="P1591" i="28"/>
  <c r="O1591" i="28"/>
  <c r="L1591" i="28"/>
  <c r="P1590" i="28"/>
  <c r="O1590" i="28"/>
  <c r="L1590" i="28"/>
  <c r="P1589" i="28"/>
  <c r="O1589" i="28"/>
  <c r="L1589" i="28"/>
  <c r="P1588" i="28"/>
  <c r="O1588" i="28"/>
  <c r="L1588" i="28"/>
  <c r="P1587" i="28"/>
  <c r="O1587" i="28"/>
  <c r="L1587" i="28"/>
  <c r="P1586" i="28"/>
  <c r="O1586" i="28"/>
  <c r="L1586" i="28"/>
  <c r="P1585" i="28"/>
  <c r="O1585" i="28"/>
  <c r="L1585" i="28"/>
  <c r="P1584" i="28"/>
  <c r="O1584" i="28"/>
  <c r="L1584" i="28"/>
  <c r="P1583" i="28"/>
  <c r="O1583" i="28"/>
  <c r="L1583" i="28"/>
  <c r="P1582" i="28"/>
  <c r="O1582" i="28"/>
  <c r="L1582" i="28"/>
  <c r="P1581" i="28"/>
  <c r="O1581" i="28"/>
  <c r="L1581" i="28"/>
  <c r="P1580" i="28"/>
  <c r="O1580" i="28"/>
  <c r="L1580" i="28"/>
  <c r="P1579" i="28"/>
  <c r="O1579" i="28"/>
  <c r="L1579" i="28"/>
  <c r="P1578" i="28"/>
  <c r="O1578" i="28"/>
  <c r="L1578" i="28"/>
  <c r="P1577" i="28"/>
  <c r="O1577" i="28"/>
  <c r="L1577" i="28"/>
  <c r="P1576" i="28"/>
  <c r="O1576" i="28"/>
  <c r="L1576" i="28"/>
  <c r="P1575" i="28"/>
  <c r="O1575" i="28"/>
  <c r="L1575" i="28"/>
  <c r="P1574" i="28"/>
  <c r="O1574" i="28"/>
  <c r="L1574" i="28"/>
  <c r="P1573" i="28"/>
  <c r="O1573" i="28"/>
  <c r="L1573" i="28"/>
  <c r="P1572" i="28"/>
  <c r="O1572" i="28"/>
  <c r="L1572" i="28"/>
  <c r="P1571" i="28"/>
  <c r="O1571" i="28"/>
  <c r="L1571" i="28"/>
  <c r="P1570" i="28"/>
  <c r="O1570" i="28"/>
  <c r="L1570" i="28"/>
  <c r="P1569" i="28"/>
  <c r="O1569" i="28"/>
  <c r="L1569" i="28"/>
  <c r="P1568" i="28"/>
  <c r="O1568" i="28"/>
  <c r="L1568" i="28"/>
  <c r="P1567" i="28"/>
  <c r="O1567" i="28"/>
  <c r="L1567" i="28"/>
  <c r="P1566" i="28"/>
  <c r="O1566" i="28"/>
  <c r="L1566" i="28"/>
  <c r="P1565" i="28"/>
  <c r="O1565" i="28"/>
  <c r="L1565" i="28"/>
  <c r="P1564" i="28"/>
  <c r="O1564" i="28"/>
  <c r="L1564" i="28"/>
  <c r="P1563" i="28"/>
  <c r="O1563" i="28"/>
  <c r="L1563" i="28"/>
  <c r="P1562" i="28"/>
  <c r="O1562" i="28"/>
  <c r="L1562" i="28"/>
  <c r="P1561" i="28"/>
  <c r="O1561" i="28"/>
  <c r="L1561" i="28"/>
  <c r="P1560" i="28"/>
  <c r="O1560" i="28"/>
  <c r="L1560" i="28"/>
  <c r="P1559" i="28"/>
  <c r="O1559" i="28"/>
  <c r="L1559" i="28"/>
  <c r="P1558" i="28"/>
  <c r="O1558" i="28"/>
  <c r="L1558" i="28"/>
  <c r="P1557" i="28"/>
  <c r="O1557" i="28"/>
  <c r="L1557" i="28"/>
  <c r="P1556" i="28"/>
  <c r="O1556" i="28"/>
  <c r="L1556" i="28"/>
  <c r="P1555" i="28"/>
  <c r="O1555" i="28"/>
  <c r="L1555" i="28"/>
  <c r="P1554" i="28"/>
  <c r="O1554" i="28"/>
  <c r="L1554" i="28"/>
  <c r="P1553" i="28"/>
  <c r="O1553" i="28"/>
  <c r="L1553" i="28"/>
  <c r="P1552" i="28"/>
  <c r="O1552" i="28"/>
  <c r="L1552" i="28"/>
  <c r="P1551" i="28"/>
  <c r="O1551" i="28"/>
  <c r="L1551" i="28"/>
  <c r="P1550" i="28"/>
  <c r="O1550" i="28"/>
  <c r="L1550" i="28"/>
  <c r="P1549" i="28"/>
  <c r="O1549" i="28"/>
  <c r="L1549" i="28"/>
  <c r="P1548" i="28"/>
  <c r="O1548" i="28"/>
  <c r="L1548" i="28"/>
  <c r="P1547" i="28"/>
  <c r="O1547" i="28"/>
  <c r="L1547" i="28"/>
  <c r="P1546" i="28"/>
  <c r="O1546" i="28"/>
  <c r="L1546" i="28"/>
  <c r="P1545" i="28"/>
  <c r="O1545" i="28"/>
  <c r="L1545" i="28"/>
  <c r="P1544" i="28"/>
  <c r="O1544" i="28"/>
  <c r="L1544" i="28"/>
  <c r="P1543" i="28"/>
  <c r="O1543" i="28"/>
  <c r="L1543" i="28"/>
  <c r="P1542" i="28"/>
  <c r="O1542" i="28"/>
  <c r="L1542" i="28"/>
  <c r="P1541" i="28"/>
  <c r="O1541" i="28"/>
  <c r="L1541" i="28"/>
  <c r="P1540" i="28"/>
  <c r="O1540" i="28"/>
  <c r="L1540" i="28"/>
  <c r="P1539" i="28"/>
  <c r="O1539" i="28"/>
  <c r="L1539" i="28"/>
  <c r="P1538" i="28"/>
  <c r="O1538" i="28"/>
  <c r="L1538" i="28"/>
  <c r="P1537" i="28"/>
  <c r="O1537" i="28"/>
  <c r="L1537" i="28"/>
  <c r="P1536" i="28"/>
  <c r="O1536" i="28"/>
  <c r="L1536" i="28"/>
  <c r="P1535" i="28"/>
  <c r="O1535" i="28"/>
  <c r="L1535" i="28"/>
  <c r="P1534" i="28"/>
  <c r="O1534" i="28"/>
  <c r="L1534" i="28"/>
  <c r="P1533" i="28"/>
  <c r="O1533" i="28"/>
  <c r="L1533" i="28"/>
  <c r="P1532" i="28"/>
  <c r="O1532" i="28"/>
  <c r="L1532" i="28"/>
  <c r="P1531" i="28"/>
  <c r="O1531" i="28"/>
  <c r="L1531" i="28"/>
  <c r="P1530" i="28"/>
  <c r="O1530" i="28"/>
  <c r="L1530" i="28"/>
  <c r="P1529" i="28"/>
  <c r="O1529" i="28"/>
  <c r="L1529" i="28"/>
  <c r="P1528" i="28"/>
  <c r="O1528" i="28"/>
  <c r="L1528" i="28"/>
  <c r="P1527" i="28"/>
  <c r="O1527" i="28"/>
  <c r="L1527" i="28"/>
  <c r="P1526" i="28"/>
  <c r="O1526" i="28"/>
  <c r="L1526" i="28"/>
  <c r="P1525" i="28"/>
  <c r="O1525" i="28"/>
  <c r="L1525" i="28"/>
  <c r="P1524" i="28"/>
  <c r="O1524" i="28"/>
  <c r="L1524" i="28"/>
  <c r="P1523" i="28"/>
  <c r="O1523" i="28"/>
  <c r="L1523" i="28"/>
  <c r="P1522" i="28"/>
  <c r="O1522" i="28"/>
  <c r="L1522" i="28"/>
  <c r="P1521" i="28"/>
  <c r="O1521" i="28"/>
  <c r="L1521" i="28"/>
  <c r="P1520" i="28"/>
  <c r="O1520" i="28"/>
  <c r="L1520" i="28"/>
  <c r="P1519" i="28"/>
  <c r="O1519" i="28"/>
  <c r="L1519" i="28"/>
  <c r="P1518" i="28"/>
  <c r="O1518" i="28"/>
  <c r="L1518" i="28"/>
  <c r="P1517" i="28"/>
  <c r="O1517" i="28"/>
  <c r="L1517" i="28"/>
  <c r="P1516" i="28"/>
  <c r="O1516" i="28"/>
  <c r="L1516" i="28"/>
  <c r="P1515" i="28"/>
  <c r="O1515" i="28"/>
  <c r="L1515" i="28"/>
  <c r="P1514" i="28"/>
  <c r="O1514" i="28"/>
  <c r="L1514" i="28"/>
  <c r="P1513" i="28"/>
  <c r="O1513" i="28"/>
  <c r="L1513" i="28"/>
  <c r="P1512" i="28"/>
  <c r="O1512" i="28"/>
  <c r="L1512" i="28"/>
  <c r="P1511" i="28"/>
  <c r="O1511" i="28"/>
  <c r="L1511" i="28"/>
  <c r="P1510" i="28"/>
  <c r="O1510" i="28"/>
  <c r="L1510" i="28"/>
  <c r="P1509" i="28"/>
  <c r="O1509" i="28"/>
  <c r="L1509" i="28"/>
  <c r="P1508" i="28"/>
  <c r="O1508" i="28"/>
  <c r="L1508" i="28"/>
  <c r="P1507" i="28"/>
  <c r="O1507" i="28"/>
  <c r="L1507" i="28"/>
  <c r="P1506" i="28"/>
  <c r="O1506" i="28"/>
  <c r="L1506" i="28"/>
  <c r="P1505" i="28"/>
  <c r="O1505" i="28"/>
  <c r="L1505" i="28"/>
  <c r="P1504" i="28"/>
  <c r="O1504" i="28"/>
  <c r="L1504" i="28"/>
  <c r="P1503" i="28"/>
  <c r="O1503" i="28"/>
  <c r="L1503" i="28"/>
  <c r="P1502" i="28"/>
  <c r="O1502" i="28"/>
  <c r="L1502" i="28"/>
  <c r="P1501" i="28"/>
  <c r="O1501" i="28"/>
  <c r="L1501" i="28"/>
  <c r="P1500" i="28"/>
  <c r="O1500" i="28"/>
  <c r="L1500" i="28"/>
  <c r="P1499" i="28"/>
  <c r="O1499" i="28"/>
  <c r="L1499" i="28"/>
  <c r="P1498" i="28"/>
  <c r="O1498" i="28"/>
  <c r="L1498" i="28"/>
  <c r="P1497" i="28"/>
  <c r="O1497" i="28"/>
  <c r="L1497" i="28"/>
  <c r="P1496" i="28"/>
  <c r="O1496" i="28"/>
  <c r="L1496" i="28"/>
  <c r="P1495" i="28"/>
  <c r="O1495" i="28"/>
  <c r="L1495" i="28"/>
  <c r="P1494" i="28"/>
  <c r="O1494" i="28"/>
  <c r="L1494" i="28"/>
  <c r="P1493" i="28"/>
  <c r="O1493" i="28"/>
  <c r="L1493" i="28"/>
  <c r="P1492" i="28"/>
  <c r="O1492" i="28"/>
  <c r="L1492" i="28"/>
  <c r="P1491" i="28"/>
  <c r="O1491" i="28"/>
  <c r="L1491" i="28"/>
  <c r="P1490" i="28"/>
  <c r="O1490" i="28"/>
  <c r="L1490" i="28"/>
  <c r="P1489" i="28"/>
  <c r="O1489" i="28"/>
  <c r="L1489" i="28"/>
  <c r="P1488" i="28"/>
  <c r="O1488" i="28"/>
  <c r="L1488" i="28"/>
  <c r="P1487" i="28"/>
  <c r="O1487" i="28"/>
  <c r="L1487" i="28"/>
  <c r="P1486" i="28"/>
  <c r="O1486" i="28"/>
  <c r="L1486" i="28"/>
  <c r="P1485" i="28"/>
  <c r="O1485" i="28"/>
  <c r="L1485" i="28"/>
  <c r="P1484" i="28"/>
  <c r="O1484" i="28"/>
  <c r="L1484" i="28"/>
  <c r="P1483" i="28"/>
  <c r="O1483" i="28"/>
  <c r="L1483" i="28"/>
  <c r="P1482" i="28"/>
  <c r="O1482" i="28"/>
  <c r="L1482" i="28"/>
  <c r="P1481" i="28"/>
  <c r="O1481" i="28"/>
  <c r="L1481" i="28"/>
  <c r="P1480" i="28"/>
  <c r="O1480" i="28"/>
  <c r="L1480" i="28"/>
  <c r="P1479" i="28"/>
  <c r="O1479" i="28"/>
  <c r="L1479" i="28"/>
  <c r="P1478" i="28"/>
  <c r="O1478" i="28"/>
  <c r="L1478" i="28"/>
  <c r="P1477" i="28"/>
  <c r="O1477" i="28"/>
  <c r="L1477" i="28"/>
  <c r="P1476" i="28"/>
  <c r="O1476" i="28"/>
  <c r="L1476" i="28"/>
  <c r="P1475" i="28"/>
  <c r="O1475" i="28"/>
  <c r="L1475" i="28"/>
  <c r="P1474" i="28"/>
  <c r="O1474" i="28"/>
  <c r="L1474" i="28"/>
  <c r="P1473" i="28"/>
  <c r="O1473" i="28"/>
  <c r="L1473" i="28"/>
  <c r="P1472" i="28"/>
  <c r="O1472" i="28"/>
  <c r="L1472" i="28"/>
  <c r="P1471" i="28"/>
  <c r="O1471" i="28"/>
  <c r="L1471" i="28"/>
  <c r="P1470" i="28"/>
  <c r="O1470" i="28"/>
  <c r="L1470" i="28"/>
  <c r="P1469" i="28"/>
  <c r="O1469" i="28"/>
  <c r="L1469" i="28"/>
  <c r="P1468" i="28"/>
  <c r="O1468" i="28"/>
  <c r="L1468" i="28"/>
  <c r="P1467" i="28"/>
  <c r="O1467" i="28"/>
  <c r="L1467" i="28"/>
  <c r="P1466" i="28"/>
  <c r="O1466" i="28"/>
  <c r="L1466" i="28"/>
  <c r="P1465" i="28"/>
  <c r="O1465" i="28"/>
  <c r="L1465" i="28"/>
  <c r="P1464" i="28"/>
  <c r="O1464" i="28"/>
  <c r="L1464" i="28"/>
  <c r="P1463" i="28"/>
  <c r="O1463" i="28"/>
  <c r="L1463" i="28"/>
  <c r="P1462" i="28"/>
  <c r="O1462" i="28"/>
  <c r="L1462" i="28"/>
  <c r="P1461" i="28"/>
  <c r="O1461" i="28"/>
  <c r="L1461" i="28"/>
  <c r="P1460" i="28"/>
  <c r="O1460" i="28"/>
  <c r="L1460" i="28"/>
  <c r="P1459" i="28"/>
  <c r="O1459" i="28"/>
  <c r="L1459" i="28"/>
  <c r="P1458" i="28"/>
  <c r="O1458" i="28"/>
  <c r="L1458" i="28"/>
  <c r="P1457" i="28"/>
  <c r="O1457" i="28"/>
  <c r="L1457" i="28"/>
  <c r="P1456" i="28"/>
  <c r="O1456" i="28"/>
  <c r="L1456" i="28"/>
  <c r="P1455" i="28"/>
  <c r="O1455" i="28"/>
  <c r="L1455" i="28"/>
  <c r="P1454" i="28"/>
  <c r="O1454" i="28"/>
  <c r="L1454" i="28"/>
  <c r="P1453" i="28"/>
  <c r="O1453" i="28"/>
  <c r="L1453" i="28"/>
  <c r="P1452" i="28"/>
  <c r="O1452" i="28"/>
  <c r="L1452" i="28"/>
  <c r="P1451" i="28"/>
  <c r="O1451" i="28"/>
  <c r="L1451" i="28"/>
  <c r="P1450" i="28"/>
  <c r="O1450" i="28"/>
  <c r="L1450" i="28"/>
  <c r="P1449" i="28"/>
  <c r="O1449" i="28"/>
  <c r="L1449" i="28"/>
  <c r="P1448" i="28"/>
  <c r="O1448" i="28"/>
  <c r="L1448" i="28"/>
  <c r="P1447" i="28"/>
  <c r="O1447" i="28"/>
  <c r="L1447" i="28"/>
  <c r="P1446" i="28"/>
  <c r="O1446" i="28"/>
  <c r="L1446" i="28"/>
  <c r="P1445" i="28"/>
  <c r="O1445" i="28"/>
  <c r="L1445" i="28"/>
  <c r="P1444" i="28"/>
  <c r="O1444" i="28"/>
  <c r="L1444" i="28"/>
  <c r="P1443" i="28"/>
  <c r="O1443" i="28"/>
  <c r="L1443" i="28"/>
  <c r="P1442" i="28"/>
  <c r="O1442" i="28"/>
  <c r="L1442" i="28"/>
  <c r="P1441" i="28"/>
  <c r="O1441" i="28"/>
  <c r="L1441" i="28"/>
  <c r="P1440" i="28"/>
  <c r="O1440" i="28"/>
  <c r="L1440" i="28"/>
  <c r="P1439" i="28"/>
  <c r="O1439" i="28"/>
  <c r="L1439" i="28"/>
  <c r="P1438" i="28"/>
  <c r="O1438" i="28"/>
  <c r="L1438" i="28"/>
  <c r="P1437" i="28"/>
  <c r="O1437" i="28"/>
  <c r="L1437" i="28"/>
  <c r="P1436" i="28"/>
  <c r="O1436" i="28"/>
  <c r="L1436" i="28"/>
  <c r="P1435" i="28"/>
  <c r="O1435" i="28"/>
  <c r="L1435" i="28"/>
  <c r="P1434" i="28"/>
  <c r="O1434" i="28"/>
  <c r="L1434" i="28"/>
  <c r="P1433" i="28"/>
  <c r="O1433" i="28"/>
  <c r="L1433" i="28"/>
  <c r="P1432" i="28"/>
  <c r="O1432" i="28"/>
  <c r="L1432" i="28"/>
  <c r="P1431" i="28"/>
  <c r="O1431" i="28"/>
  <c r="L1431" i="28"/>
  <c r="P1430" i="28"/>
  <c r="O1430" i="28"/>
  <c r="L1430" i="28"/>
  <c r="P1429" i="28"/>
  <c r="O1429" i="28"/>
  <c r="L1429" i="28"/>
  <c r="P1428" i="28"/>
  <c r="O1428" i="28"/>
  <c r="L1428" i="28"/>
  <c r="P1427" i="28"/>
  <c r="O1427" i="28"/>
  <c r="L1427" i="28"/>
  <c r="P1426" i="28"/>
  <c r="O1426" i="28"/>
  <c r="L1426" i="28"/>
  <c r="P1425" i="28"/>
  <c r="O1425" i="28"/>
  <c r="L1425" i="28"/>
  <c r="P1424" i="28"/>
  <c r="O1424" i="28"/>
  <c r="L1424" i="28"/>
  <c r="P1423" i="28"/>
  <c r="O1423" i="28"/>
  <c r="L1423" i="28"/>
  <c r="P1422" i="28"/>
  <c r="O1422" i="28"/>
  <c r="L1422" i="28"/>
  <c r="P1421" i="28"/>
  <c r="O1421" i="28"/>
  <c r="L1421" i="28"/>
  <c r="P1420" i="28"/>
  <c r="O1420" i="28"/>
  <c r="L1420" i="28"/>
  <c r="P1419" i="28"/>
  <c r="O1419" i="28"/>
  <c r="L1419" i="28"/>
  <c r="P1418" i="28"/>
  <c r="O1418" i="28"/>
  <c r="L1418" i="28"/>
  <c r="P1417" i="28"/>
  <c r="O1417" i="28"/>
  <c r="L1417" i="28"/>
  <c r="P1416" i="28"/>
  <c r="O1416" i="28"/>
  <c r="L1416" i="28"/>
  <c r="P1415" i="28"/>
  <c r="O1415" i="28"/>
  <c r="L1415" i="28"/>
  <c r="P1414" i="28"/>
  <c r="O1414" i="28"/>
  <c r="L1414" i="28"/>
  <c r="P1413" i="28"/>
  <c r="O1413" i="28"/>
  <c r="L1413" i="28"/>
  <c r="P1412" i="28"/>
  <c r="O1412" i="28"/>
  <c r="L1412" i="28"/>
  <c r="P1411" i="28"/>
  <c r="O1411" i="28"/>
  <c r="L1411" i="28"/>
  <c r="P1410" i="28"/>
  <c r="O1410" i="28"/>
  <c r="L1410" i="28"/>
  <c r="P1409" i="28"/>
  <c r="O1409" i="28"/>
  <c r="L1409" i="28"/>
  <c r="P1408" i="28"/>
  <c r="O1408" i="28"/>
  <c r="L1408" i="28"/>
  <c r="P1407" i="28"/>
  <c r="O1407" i="28"/>
  <c r="L1407" i="28"/>
  <c r="P1406" i="28"/>
  <c r="O1406" i="28"/>
  <c r="L1406" i="28"/>
  <c r="P1405" i="28"/>
  <c r="O1405" i="28"/>
  <c r="L1405" i="28"/>
  <c r="P1404" i="28"/>
  <c r="O1404" i="28"/>
  <c r="L1404" i="28"/>
  <c r="P1403" i="28"/>
  <c r="O1403" i="28"/>
  <c r="L1403" i="28"/>
  <c r="P1402" i="28"/>
  <c r="O1402" i="28"/>
  <c r="L1402" i="28"/>
  <c r="P1401" i="28"/>
  <c r="O1401" i="28"/>
  <c r="L1401" i="28"/>
  <c r="P1400" i="28"/>
  <c r="O1400" i="28"/>
  <c r="L1400" i="28"/>
  <c r="P1399" i="28"/>
  <c r="O1399" i="28"/>
  <c r="L1399" i="28"/>
  <c r="P1398" i="28"/>
  <c r="O1398" i="28"/>
  <c r="L1398" i="28"/>
  <c r="P1397" i="28"/>
  <c r="O1397" i="28"/>
  <c r="L1397" i="28"/>
  <c r="P1396" i="28"/>
  <c r="O1396" i="28"/>
  <c r="L1396" i="28"/>
  <c r="P1395" i="28"/>
  <c r="O1395" i="28"/>
  <c r="L1395" i="28"/>
  <c r="P1394" i="28"/>
  <c r="O1394" i="28"/>
  <c r="L1394" i="28"/>
  <c r="P1393" i="28"/>
  <c r="O1393" i="28"/>
  <c r="L1393" i="28"/>
  <c r="P1392" i="28"/>
  <c r="O1392" i="28"/>
  <c r="L1392" i="28"/>
  <c r="Q1391" i="28"/>
  <c r="P1391" i="28"/>
  <c r="O1391" i="28"/>
  <c r="L1391" i="28"/>
  <c r="P1390" i="28"/>
  <c r="O1390" i="28"/>
  <c r="L1390" i="28"/>
  <c r="P1389" i="28"/>
  <c r="O1389" i="28"/>
  <c r="L1389" i="28"/>
  <c r="P1388" i="28"/>
  <c r="O1388" i="28"/>
  <c r="L1388" i="28"/>
  <c r="P1387" i="28"/>
  <c r="O1387" i="28"/>
  <c r="L1387" i="28"/>
  <c r="P1386" i="28"/>
  <c r="O1386" i="28"/>
  <c r="L1386" i="28"/>
  <c r="P1385" i="28"/>
  <c r="O1385" i="28"/>
  <c r="L1385" i="28"/>
  <c r="P1384" i="28"/>
  <c r="O1384" i="28"/>
  <c r="L1384" i="28"/>
  <c r="P1383" i="28"/>
  <c r="O1383" i="28"/>
  <c r="L1383" i="28"/>
  <c r="P1382" i="28"/>
  <c r="O1382" i="28"/>
  <c r="L1382" i="28"/>
  <c r="P1381" i="28"/>
  <c r="O1381" i="28"/>
  <c r="L1381" i="28"/>
  <c r="P1380" i="28"/>
  <c r="O1380" i="28"/>
  <c r="L1380" i="28"/>
  <c r="P1379" i="28"/>
  <c r="O1379" i="28"/>
  <c r="L1379" i="28"/>
  <c r="P1378" i="28"/>
  <c r="O1378" i="28"/>
  <c r="L1378" i="28"/>
  <c r="P1377" i="28"/>
  <c r="O1377" i="28"/>
  <c r="L1377" i="28"/>
  <c r="P1376" i="28"/>
  <c r="O1376" i="28"/>
  <c r="L1376" i="28"/>
  <c r="P1375" i="28"/>
  <c r="O1375" i="28"/>
  <c r="L1375" i="28"/>
  <c r="P1374" i="28"/>
  <c r="O1374" i="28"/>
  <c r="L1374" i="28"/>
  <c r="P1373" i="28"/>
  <c r="O1373" i="28"/>
  <c r="L1373" i="28"/>
  <c r="P1372" i="28"/>
  <c r="O1372" i="28"/>
  <c r="L1372" i="28"/>
  <c r="P1371" i="28"/>
  <c r="O1371" i="28"/>
  <c r="L1371" i="28"/>
  <c r="P1370" i="28"/>
  <c r="O1370" i="28"/>
  <c r="L1370" i="28"/>
  <c r="P1369" i="28"/>
  <c r="O1369" i="28"/>
  <c r="L1369" i="28"/>
  <c r="P1368" i="28"/>
  <c r="O1368" i="28"/>
  <c r="L1368" i="28"/>
  <c r="P1367" i="28"/>
  <c r="O1367" i="28"/>
  <c r="L1367" i="28"/>
  <c r="P1366" i="28"/>
  <c r="O1366" i="28"/>
  <c r="L1366" i="28"/>
  <c r="P1365" i="28"/>
  <c r="O1365" i="28"/>
  <c r="L1365" i="28"/>
  <c r="P1364" i="28"/>
  <c r="O1364" i="28"/>
  <c r="L1364" i="28"/>
  <c r="P1363" i="28"/>
  <c r="O1363" i="28"/>
  <c r="L1363" i="28"/>
  <c r="P1362" i="28"/>
  <c r="O1362" i="28"/>
  <c r="L1362" i="28"/>
  <c r="P1361" i="28"/>
  <c r="O1361" i="28"/>
  <c r="L1361" i="28"/>
  <c r="P1360" i="28"/>
  <c r="O1360" i="28"/>
  <c r="L1360" i="28"/>
  <c r="P1359" i="28"/>
  <c r="O1359" i="28"/>
  <c r="L1359" i="28"/>
  <c r="P1358" i="28"/>
  <c r="O1358" i="28"/>
  <c r="L1358" i="28"/>
  <c r="P1357" i="28"/>
  <c r="O1357" i="28"/>
  <c r="L1357" i="28"/>
  <c r="P1356" i="28"/>
  <c r="O1356" i="28"/>
  <c r="L1356" i="28"/>
  <c r="P1355" i="28"/>
  <c r="O1355" i="28"/>
  <c r="L1355" i="28"/>
  <c r="P1354" i="28"/>
  <c r="O1354" i="28"/>
  <c r="L1354" i="28"/>
  <c r="P1353" i="28"/>
  <c r="O1353" i="28"/>
  <c r="L1353" i="28"/>
  <c r="P1352" i="28"/>
  <c r="O1352" i="28"/>
  <c r="L1352" i="28"/>
  <c r="P1351" i="28"/>
  <c r="O1351" i="28"/>
  <c r="L1351" i="28"/>
  <c r="P1350" i="28"/>
  <c r="O1350" i="28"/>
  <c r="L1350" i="28"/>
  <c r="P1349" i="28"/>
  <c r="O1349" i="28"/>
  <c r="L1349" i="28"/>
  <c r="P1348" i="28"/>
  <c r="O1348" i="28"/>
  <c r="L1348" i="28"/>
  <c r="P1347" i="28"/>
  <c r="O1347" i="28"/>
  <c r="L1347" i="28"/>
  <c r="P1346" i="28"/>
  <c r="O1346" i="28"/>
  <c r="L1346" i="28"/>
  <c r="P1345" i="28"/>
  <c r="O1345" i="28"/>
  <c r="L1345" i="28"/>
  <c r="P1344" i="28"/>
  <c r="O1344" i="28"/>
  <c r="L1344" i="28"/>
  <c r="P1343" i="28"/>
  <c r="O1343" i="28"/>
  <c r="L1343" i="28"/>
  <c r="P1342" i="28"/>
  <c r="O1342" i="28"/>
  <c r="L1342" i="28"/>
  <c r="P1341" i="28"/>
  <c r="O1341" i="28"/>
  <c r="L1341" i="28"/>
  <c r="P1340" i="28"/>
  <c r="O1340" i="28"/>
  <c r="L1340" i="28"/>
  <c r="P1339" i="28"/>
  <c r="O1339" i="28"/>
  <c r="L1339" i="28"/>
  <c r="P1338" i="28"/>
  <c r="O1338" i="28"/>
  <c r="L1338" i="28"/>
  <c r="P1337" i="28"/>
  <c r="O1337" i="28"/>
  <c r="L1337" i="28"/>
  <c r="P1336" i="28"/>
  <c r="O1336" i="28"/>
  <c r="L1336" i="28"/>
  <c r="P1335" i="28"/>
  <c r="O1335" i="28"/>
  <c r="L1335" i="28"/>
  <c r="P1334" i="28"/>
  <c r="O1334" i="28"/>
  <c r="L1334" i="28"/>
  <c r="P1333" i="28"/>
  <c r="O1333" i="28"/>
  <c r="L1333" i="28"/>
  <c r="P1332" i="28"/>
  <c r="O1332" i="28"/>
  <c r="L1332" i="28"/>
  <c r="P1331" i="28"/>
  <c r="O1331" i="28"/>
  <c r="L1331" i="28"/>
  <c r="P1330" i="28"/>
  <c r="O1330" i="28"/>
  <c r="L1330" i="28"/>
  <c r="P1329" i="28"/>
  <c r="O1329" i="28"/>
  <c r="L1329" i="28"/>
  <c r="P1328" i="28"/>
  <c r="O1328" i="28"/>
  <c r="L1328" i="28"/>
  <c r="P1327" i="28"/>
  <c r="O1327" i="28"/>
  <c r="L1327" i="28"/>
  <c r="P1326" i="28"/>
  <c r="O1326" i="28"/>
  <c r="L1326" i="28"/>
  <c r="P1325" i="28"/>
  <c r="O1325" i="28"/>
  <c r="L1325" i="28"/>
  <c r="P1324" i="28"/>
  <c r="O1324" i="28"/>
  <c r="L1324" i="28"/>
  <c r="P1323" i="28"/>
  <c r="O1323" i="28"/>
  <c r="L1323" i="28"/>
  <c r="P1322" i="28"/>
  <c r="O1322" i="28"/>
  <c r="L1322" i="28"/>
  <c r="P1321" i="28"/>
  <c r="O1321" i="28"/>
  <c r="L1321" i="28"/>
  <c r="P1320" i="28"/>
  <c r="O1320" i="28"/>
  <c r="L1320" i="28"/>
  <c r="P1319" i="28"/>
  <c r="O1319" i="28"/>
  <c r="L1319" i="28"/>
  <c r="P1318" i="28"/>
  <c r="O1318" i="28"/>
  <c r="L1318" i="28"/>
  <c r="P1317" i="28"/>
  <c r="O1317" i="28"/>
  <c r="L1317" i="28"/>
  <c r="P1316" i="28"/>
  <c r="O1316" i="28"/>
  <c r="L1316" i="28"/>
  <c r="P1315" i="28"/>
  <c r="O1315" i="28"/>
  <c r="L1315" i="28"/>
  <c r="P1314" i="28"/>
  <c r="O1314" i="28"/>
  <c r="L1314" i="28"/>
  <c r="P1313" i="28"/>
  <c r="O1313" i="28"/>
  <c r="L1313" i="28"/>
  <c r="P1312" i="28"/>
  <c r="O1312" i="28"/>
  <c r="L1312" i="28"/>
  <c r="P1311" i="28"/>
  <c r="O1311" i="28"/>
  <c r="L1311" i="28"/>
  <c r="P1310" i="28"/>
  <c r="O1310" i="28"/>
  <c r="L1310" i="28"/>
  <c r="P1309" i="28"/>
  <c r="O1309" i="28"/>
  <c r="L1309" i="28"/>
  <c r="P1308" i="28"/>
  <c r="O1308" i="28"/>
  <c r="L1308" i="28"/>
  <c r="P1307" i="28"/>
  <c r="O1307" i="28"/>
  <c r="L1307" i="28"/>
  <c r="P1306" i="28"/>
  <c r="O1306" i="28"/>
  <c r="L1306" i="28"/>
  <c r="P1305" i="28"/>
  <c r="O1305" i="28"/>
  <c r="L1305" i="28"/>
  <c r="P1304" i="28"/>
  <c r="O1304" i="28"/>
  <c r="L1304" i="28"/>
  <c r="P1303" i="28"/>
  <c r="O1303" i="28"/>
  <c r="L1303" i="28"/>
  <c r="P1302" i="28"/>
  <c r="O1302" i="28"/>
  <c r="L1302" i="28"/>
  <c r="P1301" i="28"/>
  <c r="O1301" i="28"/>
  <c r="L1301" i="28"/>
  <c r="P1300" i="28"/>
  <c r="O1300" i="28"/>
  <c r="L1300" i="28"/>
  <c r="P1299" i="28"/>
  <c r="O1299" i="28"/>
  <c r="L1299" i="28"/>
  <c r="P1298" i="28"/>
  <c r="O1298" i="28"/>
  <c r="L1298" i="28"/>
  <c r="P1297" i="28"/>
  <c r="O1297" i="28"/>
  <c r="L1297" i="28"/>
  <c r="P1296" i="28"/>
  <c r="O1296" i="28"/>
  <c r="L1296" i="28"/>
  <c r="P1295" i="28"/>
  <c r="O1295" i="28"/>
  <c r="L1295" i="28"/>
  <c r="P1294" i="28"/>
  <c r="O1294" i="28"/>
  <c r="L1294" i="28"/>
  <c r="P1293" i="28"/>
  <c r="O1293" i="28"/>
  <c r="L1293" i="28"/>
  <c r="P1292" i="28"/>
  <c r="O1292" i="28"/>
  <c r="L1292" i="28"/>
  <c r="P1291" i="28"/>
  <c r="O1291" i="28"/>
  <c r="L1291" i="28"/>
  <c r="P1290" i="28"/>
  <c r="O1290" i="28"/>
  <c r="L1290" i="28"/>
  <c r="P1289" i="28"/>
  <c r="O1289" i="28"/>
  <c r="L1289" i="28"/>
  <c r="P1288" i="28"/>
  <c r="O1288" i="28"/>
  <c r="L1288" i="28"/>
  <c r="P1287" i="28"/>
  <c r="O1287" i="28"/>
  <c r="L1287" i="28"/>
  <c r="P1286" i="28"/>
  <c r="O1286" i="28"/>
  <c r="L1286" i="28"/>
  <c r="P1285" i="28"/>
  <c r="O1285" i="28"/>
  <c r="L1285" i="28"/>
  <c r="P1284" i="28"/>
  <c r="O1284" i="28"/>
  <c r="L1284" i="28"/>
  <c r="P1283" i="28"/>
  <c r="O1283" i="28"/>
  <c r="L1283" i="28"/>
  <c r="P1282" i="28"/>
  <c r="O1282" i="28"/>
  <c r="L1282" i="28"/>
  <c r="P1281" i="28"/>
  <c r="O1281" i="28"/>
  <c r="L1281" i="28"/>
  <c r="P1280" i="28"/>
  <c r="O1280" i="28"/>
  <c r="L1280" i="28"/>
  <c r="P1279" i="28"/>
  <c r="O1279" i="28"/>
  <c r="L1279" i="28"/>
  <c r="P1278" i="28"/>
  <c r="O1278" i="28"/>
  <c r="L1278" i="28"/>
  <c r="P1277" i="28"/>
  <c r="O1277" i="28"/>
  <c r="L1277" i="28"/>
  <c r="P1276" i="28"/>
  <c r="O1276" i="28"/>
  <c r="L1276" i="28"/>
  <c r="P1275" i="28"/>
  <c r="O1275" i="28"/>
  <c r="L1275" i="28"/>
  <c r="P1274" i="28"/>
  <c r="O1274" i="28"/>
  <c r="L1274" i="28"/>
  <c r="P1273" i="28"/>
  <c r="O1273" i="28"/>
  <c r="L1273" i="28"/>
  <c r="P1272" i="28"/>
  <c r="O1272" i="28"/>
  <c r="L1272" i="28"/>
  <c r="P1271" i="28"/>
  <c r="O1271" i="28"/>
  <c r="L1271" i="28"/>
  <c r="P1270" i="28"/>
  <c r="O1270" i="28"/>
  <c r="L1270" i="28"/>
  <c r="P1269" i="28"/>
  <c r="O1269" i="28"/>
  <c r="L1269" i="28"/>
  <c r="P1268" i="28"/>
  <c r="O1268" i="28"/>
  <c r="L1268" i="28"/>
  <c r="P1267" i="28"/>
  <c r="O1267" i="28"/>
  <c r="L1267" i="28"/>
  <c r="P1266" i="28"/>
  <c r="O1266" i="28"/>
  <c r="L1266" i="28"/>
  <c r="P1265" i="28"/>
  <c r="O1265" i="28"/>
  <c r="L1265" i="28"/>
  <c r="P1264" i="28"/>
  <c r="O1264" i="28"/>
  <c r="L1264" i="28"/>
  <c r="P1263" i="28"/>
  <c r="O1263" i="28"/>
  <c r="L1263" i="28"/>
  <c r="P1262" i="28"/>
  <c r="O1262" i="28"/>
  <c r="L1262" i="28"/>
  <c r="P1261" i="28"/>
  <c r="O1261" i="28"/>
  <c r="L1261" i="28"/>
  <c r="P1260" i="28"/>
  <c r="O1260" i="28"/>
  <c r="L1260" i="28"/>
  <c r="P1259" i="28"/>
  <c r="O1259" i="28"/>
  <c r="L1259" i="28"/>
  <c r="P1258" i="28"/>
  <c r="O1258" i="28"/>
  <c r="L1258" i="28"/>
  <c r="P1257" i="28"/>
  <c r="O1257" i="28"/>
  <c r="L1257" i="28"/>
  <c r="P1256" i="28"/>
  <c r="O1256" i="28"/>
  <c r="L1256" i="28"/>
  <c r="P1255" i="28"/>
  <c r="O1255" i="28"/>
  <c r="L1255" i="28"/>
  <c r="P1254" i="28"/>
  <c r="O1254" i="28"/>
  <c r="L1254" i="28"/>
  <c r="P1253" i="28"/>
  <c r="O1253" i="28"/>
  <c r="L1253" i="28"/>
  <c r="P1252" i="28"/>
  <c r="O1252" i="28"/>
  <c r="L1252" i="28"/>
  <c r="P1251" i="28"/>
  <c r="O1251" i="28"/>
  <c r="L1251" i="28"/>
  <c r="P1250" i="28"/>
  <c r="O1250" i="28"/>
  <c r="L1250" i="28"/>
  <c r="P1249" i="28"/>
  <c r="O1249" i="28"/>
  <c r="L1249" i="28"/>
  <c r="P1248" i="28"/>
  <c r="O1248" i="28"/>
  <c r="L1248" i="28"/>
  <c r="P1247" i="28"/>
  <c r="O1247" i="28"/>
  <c r="L1247" i="28"/>
  <c r="P1246" i="28"/>
  <c r="O1246" i="28"/>
  <c r="L1246" i="28"/>
  <c r="P1245" i="28"/>
  <c r="O1245" i="28"/>
  <c r="L1245" i="28"/>
  <c r="P1244" i="28"/>
  <c r="O1244" i="28"/>
  <c r="L1244" i="28"/>
  <c r="P1243" i="28"/>
  <c r="O1243" i="28"/>
  <c r="L1243" i="28"/>
  <c r="P1242" i="28"/>
  <c r="O1242" i="28"/>
  <c r="L1242" i="28"/>
  <c r="P1241" i="28"/>
  <c r="O1241" i="28"/>
  <c r="L1241" i="28"/>
  <c r="P1240" i="28"/>
  <c r="O1240" i="28"/>
  <c r="L1240" i="28"/>
  <c r="P1239" i="28"/>
  <c r="O1239" i="28"/>
  <c r="L1239" i="28"/>
  <c r="P1238" i="28"/>
  <c r="O1238" i="28"/>
  <c r="L1238" i="28"/>
  <c r="P1237" i="28"/>
  <c r="O1237" i="28"/>
  <c r="L1237" i="28"/>
  <c r="P1236" i="28"/>
  <c r="O1236" i="28"/>
  <c r="L1236" i="28"/>
  <c r="P1235" i="28"/>
  <c r="O1235" i="28"/>
  <c r="L1235" i="28"/>
  <c r="P1234" i="28"/>
  <c r="O1234" i="28"/>
  <c r="L1234" i="28"/>
  <c r="P1233" i="28"/>
  <c r="O1233" i="28"/>
  <c r="L1233" i="28"/>
  <c r="P1232" i="28"/>
  <c r="O1232" i="28"/>
  <c r="L1232" i="28"/>
  <c r="P1231" i="28"/>
  <c r="O1231" i="28"/>
  <c r="L1231" i="28"/>
  <c r="P1230" i="28"/>
  <c r="O1230" i="28"/>
  <c r="L1230" i="28"/>
  <c r="P1229" i="28"/>
  <c r="O1229" i="28"/>
  <c r="L1229" i="28"/>
  <c r="P1228" i="28"/>
  <c r="O1228" i="28"/>
  <c r="L1228" i="28"/>
  <c r="P1227" i="28"/>
  <c r="O1227" i="28"/>
  <c r="L1227" i="28"/>
  <c r="P1226" i="28"/>
  <c r="O1226" i="28"/>
  <c r="L1226" i="28"/>
  <c r="P1225" i="28"/>
  <c r="O1225" i="28"/>
  <c r="L1225" i="28"/>
  <c r="P1224" i="28"/>
  <c r="O1224" i="28"/>
  <c r="L1224" i="28"/>
  <c r="P1223" i="28"/>
  <c r="O1223" i="28"/>
  <c r="L1223" i="28"/>
  <c r="P1222" i="28"/>
  <c r="O1222" i="28"/>
  <c r="L1222" i="28"/>
  <c r="P1221" i="28"/>
  <c r="O1221" i="28"/>
  <c r="L1221" i="28"/>
  <c r="P1220" i="28"/>
  <c r="O1220" i="28"/>
  <c r="L1220" i="28"/>
  <c r="P1219" i="28"/>
  <c r="O1219" i="28"/>
  <c r="L1219" i="28"/>
  <c r="P1218" i="28"/>
  <c r="O1218" i="28"/>
  <c r="L1218" i="28"/>
  <c r="P1217" i="28"/>
  <c r="O1217" i="28"/>
  <c r="L1217" i="28"/>
  <c r="P1216" i="28"/>
  <c r="O1216" i="28"/>
  <c r="L1216" i="28"/>
  <c r="P1215" i="28"/>
  <c r="O1215" i="28"/>
  <c r="L1215" i="28"/>
  <c r="P1214" i="28"/>
  <c r="O1214" i="28"/>
  <c r="L1214" i="28"/>
  <c r="P1213" i="28"/>
  <c r="O1213" i="28"/>
  <c r="L1213" i="28"/>
  <c r="P1212" i="28"/>
  <c r="O1212" i="28"/>
  <c r="L1212" i="28"/>
  <c r="P1211" i="28"/>
  <c r="O1211" i="28"/>
  <c r="L1211" i="28"/>
  <c r="P1210" i="28"/>
  <c r="O1210" i="28"/>
  <c r="L1210" i="28"/>
  <c r="P1209" i="28"/>
  <c r="O1209" i="28"/>
  <c r="L1209" i="28"/>
  <c r="P1208" i="28"/>
  <c r="O1208" i="28"/>
  <c r="L1208" i="28"/>
  <c r="P1207" i="28"/>
  <c r="O1207" i="28"/>
  <c r="L1207" i="28"/>
  <c r="P1206" i="28"/>
  <c r="O1206" i="28"/>
  <c r="L1206" i="28"/>
  <c r="P1205" i="28"/>
  <c r="O1205" i="28"/>
  <c r="L1205" i="28"/>
  <c r="P1204" i="28"/>
  <c r="O1204" i="28"/>
  <c r="L1204" i="28"/>
  <c r="P1203" i="28"/>
  <c r="O1203" i="28"/>
  <c r="L1203" i="28"/>
  <c r="P1202" i="28"/>
  <c r="O1202" i="28"/>
  <c r="L1202" i="28"/>
  <c r="P1201" i="28"/>
  <c r="O1201" i="28"/>
  <c r="L1201" i="28"/>
  <c r="P1200" i="28"/>
  <c r="O1200" i="28"/>
  <c r="L1200" i="28"/>
  <c r="P1199" i="28"/>
  <c r="O1199" i="28"/>
  <c r="L1199" i="28"/>
  <c r="P1198" i="28"/>
  <c r="O1198" i="28"/>
  <c r="L1198" i="28"/>
  <c r="P1197" i="28"/>
  <c r="O1197" i="28"/>
  <c r="L1197" i="28"/>
  <c r="P1196" i="28"/>
  <c r="O1196" i="28"/>
  <c r="L1196" i="28"/>
  <c r="P1195" i="28"/>
  <c r="O1195" i="28"/>
  <c r="L1195" i="28"/>
  <c r="P1194" i="28"/>
  <c r="O1194" i="28"/>
  <c r="L1194" i="28"/>
  <c r="P1193" i="28"/>
  <c r="O1193" i="28"/>
  <c r="L1193" i="28"/>
  <c r="P1192" i="28"/>
  <c r="O1192" i="28"/>
  <c r="L1192" i="28"/>
  <c r="P1191" i="28"/>
  <c r="O1191" i="28"/>
  <c r="L1191" i="28"/>
  <c r="P1190" i="28"/>
  <c r="O1190" i="28"/>
  <c r="L1190" i="28"/>
  <c r="P1189" i="28"/>
  <c r="O1189" i="28"/>
  <c r="L1189" i="28"/>
  <c r="P1188" i="28"/>
  <c r="O1188" i="28"/>
  <c r="L1188" i="28"/>
  <c r="P1187" i="28"/>
  <c r="O1187" i="28"/>
  <c r="L1187" i="28"/>
  <c r="P1186" i="28"/>
  <c r="O1186" i="28"/>
  <c r="L1186" i="28"/>
  <c r="P1185" i="28"/>
  <c r="O1185" i="28"/>
  <c r="L1185" i="28"/>
  <c r="P1184" i="28"/>
  <c r="O1184" i="28"/>
  <c r="L1184" i="28"/>
  <c r="P1183" i="28"/>
  <c r="O1183" i="28"/>
  <c r="L1183" i="28"/>
  <c r="P1182" i="28"/>
  <c r="O1182" i="28"/>
  <c r="L1182" i="28"/>
  <c r="P1181" i="28"/>
  <c r="O1181" i="28"/>
  <c r="L1181" i="28"/>
  <c r="P1180" i="28"/>
  <c r="O1180" i="28"/>
  <c r="L1180" i="28"/>
  <c r="P1179" i="28"/>
  <c r="O1179" i="28"/>
  <c r="L1179" i="28"/>
  <c r="P1178" i="28"/>
  <c r="O1178" i="28"/>
  <c r="L1178" i="28"/>
  <c r="P1177" i="28"/>
  <c r="O1177" i="28"/>
  <c r="L1177" i="28"/>
  <c r="P1176" i="28"/>
  <c r="O1176" i="28"/>
  <c r="L1176" i="28"/>
  <c r="P1175" i="28"/>
  <c r="O1175" i="28"/>
  <c r="L1175" i="28"/>
  <c r="P1174" i="28"/>
  <c r="O1174" i="28"/>
  <c r="L1174" i="28"/>
  <c r="P1173" i="28"/>
  <c r="O1173" i="28"/>
  <c r="L1173" i="28"/>
  <c r="P1172" i="28"/>
  <c r="O1172" i="28"/>
  <c r="L1172" i="28"/>
  <c r="P1171" i="28"/>
  <c r="O1171" i="28"/>
  <c r="L1171" i="28"/>
  <c r="P1170" i="28"/>
  <c r="O1170" i="28"/>
  <c r="L1170" i="28"/>
  <c r="P1169" i="28"/>
  <c r="O1169" i="28"/>
  <c r="L1169" i="28"/>
  <c r="P1168" i="28"/>
  <c r="O1168" i="28"/>
  <c r="L1168" i="28"/>
  <c r="P1167" i="28"/>
  <c r="O1167" i="28"/>
  <c r="L1167" i="28"/>
  <c r="P1166" i="28"/>
  <c r="O1166" i="28"/>
  <c r="L1166" i="28"/>
  <c r="P1165" i="28"/>
  <c r="O1165" i="28"/>
  <c r="L1165" i="28"/>
  <c r="P1164" i="28"/>
  <c r="O1164" i="28"/>
  <c r="L1164" i="28"/>
  <c r="P1163" i="28"/>
  <c r="O1163" i="28"/>
  <c r="L1163" i="28"/>
  <c r="P1162" i="28"/>
  <c r="O1162" i="28"/>
  <c r="L1162" i="28"/>
  <c r="P1161" i="28"/>
  <c r="O1161" i="28"/>
  <c r="L1161" i="28"/>
  <c r="P1160" i="28"/>
  <c r="O1160" i="28"/>
  <c r="L1160" i="28"/>
  <c r="P1159" i="28"/>
  <c r="O1159" i="28"/>
  <c r="L1159" i="28"/>
  <c r="P1158" i="28"/>
  <c r="O1158" i="28"/>
  <c r="L1158" i="28"/>
  <c r="P1157" i="28"/>
  <c r="O1157" i="28"/>
  <c r="L1157" i="28"/>
  <c r="P1156" i="28"/>
  <c r="O1156" i="28"/>
  <c r="L1156" i="28"/>
  <c r="P1155" i="28"/>
  <c r="O1155" i="28"/>
  <c r="L1155" i="28"/>
  <c r="P1154" i="28"/>
  <c r="O1154" i="28"/>
  <c r="L1154" i="28"/>
  <c r="P1153" i="28"/>
  <c r="O1153" i="28"/>
  <c r="L1153" i="28"/>
  <c r="P1152" i="28"/>
  <c r="O1152" i="28"/>
  <c r="L1152" i="28"/>
  <c r="P1151" i="28"/>
  <c r="O1151" i="28"/>
  <c r="L1151" i="28"/>
  <c r="P1150" i="28"/>
  <c r="O1150" i="28"/>
  <c r="L1150" i="28"/>
  <c r="P1149" i="28"/>
  <c r="O1149" i="28"/>
  <c r="L1149" i="28"/>
  <c r="P1148" i="28"/>
  <c r="O1148" i="28"/>
  <c r="L1148" i="28"/>
  <c r="P1147" i="28"/>
  <c r="O1147" i="28"/>
  <c r="L1147" i="28"/>
  <c r="P1146" i="28"/>
  <c r="O1146" i="28"/>
  <c r="L1146" i="28"/>
  <c r="P1145" i="28"/>
  <c r="O1145" i="28"/>
  <c r="L1145" i="28"/>
  <c r="P1144" i="28"/>
  <c r="O1144" i="28"/>
  <c r="L1144" i="28"/>
  <c r="P1143" i="28"/>
  <c r="O1143" i="28"/>
  <c r="L1143" i="28"/>
  <c r="P1142" i="28"/>
  <c r="O1142" i="28"/>
  <c r="L1142" i="28"/>
  <c r="P1141" i="28"/>
  <c r="O1141" i="28"/>
  <c r="L1141" i="28"/>
  <c r="P1140" i="28"/>
  <c r="O1140" i="28"/>
  <c r="L1140" i="28"/>
  <c r="P1139" i="28"/>
  <c r="O1139" i="28"/>
  <c r="L1139" i="28"/>
  <c r="P1138" i="28"/>
  <c r="O1138" i="28"/>
  <c r="L1138" i="28"/>
  <c r="P1137" i="28"/>
  <c r="O1137" i="28"/>
  <c r="L1137" i="28"/>
  <c r="P1136" i="28"/>
  <c r="O1136" i="28"/>
  <c r="L1136" i="28"/>
  <c r="P1135" i="28"/>
  <c r="O1135" i="28"/>
  <c r="L1135" i="28"/>
  <c r="P1134" i="28"/>
  <c r="O1134" i="28"/>
  <c r="L1134" i="28"/>
  <c r="P1133" i="28"/>
  <c r="O1133" i="28"/>
  <c r="L1133" i="28"/>
  <c r="P1132" i="28"/>
  <c r="O1132" i="28"/>
  <c r="L1132" i="28"/>
  <c r="P1131" i="28"/>
  <c r="O1131" i="28"/>
  <c r="L1131" i="28"/>
  <c r="P1130" i="28"/>
  <c r="O1130" i="28"/>
  <c r="L1130" i="28"/>
  <c r="P1129" i="28"/>
  <c r="O1129" i="28"/>
  <c r="L1129" i="28"/>
  <c r="P1128" i="28"/>
  <c r="O1128" i="28"/>
  <c r="L1128" i="28"/>
  <c r="P1127" i="28"/>
  <c r="O1127" i="28"/>
  <c r="L1127" i="28"/>
  <c r="P1126" i="28"/>
  <c r="O1126" i="28"/>
  <c r="L1126" i="28"/>
  <c r="P1125" i="28"/>
  <c r="O1125" i="28"/>
  <c r="L1125" i="28"/>
  <c r="P1124" i="28"/>
  <c r="O1124" i="28"/>
  <c r="L1124" i="28"/>
  <c r="P1123" i="28"/>
  <c r="O1123" i="28"/>
  <c r="L1123" i="28"/>
  <c r="P1122" i="28"/>
  <c r="O1122" i="28"/>
  <c r="L1122" i="28"/>
  <c r="P1121" i="28"/>
  <c r="O1121" i="28"/>
  <c r="L1121" i="28"/>
  <c r="P1120" i="28"/>
  <c r="O1120" i="28"/>
  <c r="L1120" i="28"/>
  <c r="P1119" i="28"/>
  <c r="O1119" i="28"/>
  <c r="L1119" i="28"/>
  <c r="P1118" i="28"/>
  <c r="O1118" i="28"/>
  <c r="L1118" i="28"/>
  <c r="P1117" i="28"/>
  <c r="O1117" i="28"/>
  <c r="L1117" i="28"/>
  <c r="P1116" i="28"/>
  <c r="O1116" i="28"/>
  <c r="L1116" i="28"/>
  <c r="P1115" i="28"/>
  <c r="O1115" i="28"/>
  <c r="L1115" i="28"/>
  <c r="P1114" i="28"/>
  <c r="O1114" i="28"/>
  <c r="L1114" i="28"/>
  <c r="P1113" i="28"/>
  <c r="O1113" i="28"/>
  <c r="L1113" i="28"/>
  <c r="P1112" i="28"/>
  <c r="O1112" i="28"/>
  <c r="L1112" i="28"/>
  <c r="P1111" i="28"/>
  <c r="O1111" i="28"/>
  <c r="L1111" i="28"/>
  <c r="P1110" i="28"/>
  <c r="O1110" i="28"/>
  <c r="L1110" i="28"/>
  <c r="P1109" i="28"/>
  <c r="O1109" i="28"/>
  <c r="L1109" i="28"/>
  <c r="P1108" i="28"/>
  <c r="O1108" i="28"/>
  <c r="L1108" i="28"/>
  <c r="P1107" i="28"/>
  <c r="O1107" i="28"/>
  <c r="L1107" i="28"/>
  <c r="P1106" i="28"/>
  <c r="O1106" i="28"/>
  <c r="L1106" i="28"/>
  <c r="P1105" i="28"/>
  <c r="O1105" i="28"/>
  <c r="L1105" i="28"/>
  <c r="P1104" i="28"/>
  <c r="O1104" i="28"/>
  <c r="L1104" i="28"/>
  <c r="P1103" i="28"/>
  <c r="O1103" i="28"/>
  <c r="L1103" i="28"/>
  <c r="P1102" i="28"/>
  <c r="O1102" i="28"/>
  <c r="L1102" i="28"/>
  <c r="P1101" i="28"/>
  <c r="O1101" i="28"/>
  <c r="L1101" i="28"/>
  <c r="P1100" i="28"/>
  <c r="O1100" i="28"/>
  <c r="L1100" i="28"/>
  <c r="P1099" i="28"/>
  <c r="O1099" i="28"/>
  <c r="L1099" i="28"/>
  <c r="P1098" i="28"/>
  <c r="O1098" i="28"/>
  <c r="L1098" i="28"/>
  <c r="P1097" i="28"/>
  <c r="O1097" i="28"/>
  <c r="L1097" i="28"/>
  <c r="P1096" i="28"/>
  <c r="O1096" i="28"/>
  <c r="L1096" i="28"/>
  <c r="Q1095" i="28"/>
  <c r="P1095" i="28"/>
  <c r="O1095" i="28"/>
  <c r="L1095" i="28"/>
  <c r="P1094" i="28"/>
  <c r="O1094" i="28"/>
  <c r="L1094" i="28"/>
  <c r="P1093" i="28"/>
  <c r="O1093" i="28"/>
  <c r="L1093" i="28"/>
  <c r="P1092" i="28"/>
  <c r="O1092" i="28"/>
  <c r="L1092" i="28"/>
  <c r="P1091" i="28"/>
  <c r="O1091" i="28"/>
  <c r="L1091" i="28"/>
  <c r="P1090" i="28"/>
  <c r="O1090" i="28"/>
  <c r="L1090" i="28"/>
  <c r="P1089" i="28"/>
  <c r="O1089" i="28"/>
  <c r="L1089" i="28"/>
  <c r="P1088" i="28"/>
  <c r="O1088" i="28"/>
  <c r="L1088" i="28"/>
  <c r="P1087" i="28"/>
  <c r="O1087" i="28"/>
  <c r="L1087" i="28"/>
  <c r="P1086" i="28"/>
  <c r="O1086" i="28"/>
  <c r="L1086" i="28"/>
  <c r="P1085" i="28"/>
  <c r="O1085" i="28"/>
  <c r="L1085" i="28"/>
  <c r="P1084" i="28"/>
  <c r="O1084" i="28"/>
  <c r="L1084" i="28"/>
  <c r="P1083" i="28"/>
  <c r="O1083" i="28"/>
  <c r="L1083" i="28"/>
  <c r="P1082" i="28"/>
  <c r="O1082" i="28"/>
  <c r="L1082" i="28"/>
  <c r="Q1081" i="28"/>
  <c r="P1081" i="28"/>
  <c r="O1081" i="28"/>
  <c r="L1081" i="28"/>
  <c r="P1080" i="28"/>
  <c r="O1080" i="28"/>
  <c r="L1080" i="28"/>
  <c r="P1079" i="28"/>
  <c r="O1079" i="28"/>
  <c r="L1079" i="28"/>
  <c r="P1078" i="28"/>
  <c r="O1078" i="28"/>
  <c r="L1078" i="28"/>
  <c r="P1077" i="28"/>
  <c r="O1077" i="28"/>
  <c r="L1077" i="28"/>
  <c r="P1076" i="28"/>
  <c r="O1076" i="28"/>
  <c r="L1076" i="28"/>
  <c r="P1075" i="28"/>
  <c r="O1075" i="28"/>
  <c r="L1075" i="28"/>
  <c r="P1074" i="28"/>
  <c r="O1074" i="28"/>
  <c r="L1074" i="28"/>
  <c r="P1073" i="28"/>
  <c r="O1073" i="28"/>
  <c r="L1073" i="28"/>
  <c r="P1072" i="28"/>
  <c r="O1072" i="28"/>
  <c r="L1072" i="28"/>
  <c r="P1071" i="28"/>
  <c r="O1071" i="28"/>
  <c r="L1071" i="28"/>
  <c r="P1070" i="28"/>
  <c r="O1070" i="28"/>
  <c r="L1070" i="28"/>
  <c r="P1069" i="28"/>
  <c r="O1069" i="28"/>
  <c r="L1069" i="28"/>
  <c r="P1068" i="28"/>
  <c r="O1068" i="28"/>
  <c r="L1068" i="28"/>
  <c r="P1067" i="28"/>
  <c r="O1067" i="28"/>
  <c r="L1067" i="28"/>
  <c r="P1066" i="28"/>
  <c r="O1066" i="28"/>
  <c r="L1066" i="28"/>
  <c r="P1065" i="28"/>
  <c r="O1065" i="28"/>
  <c r="L1065" i="28"/>
  <c r="P1064" i="28"/>
  <c r="O1064" i="28"/>
  <c r="L1064" i="28"/>
  <c r="P1063" i="28"/>
  <c r="O1063" i="28"/>
  <c r="L1063" i="28"/>
  <c r="P1062" i="28"/>
  <c r="O1062" i="28"/>
  <c r="L1062" i="28"/>
  <c r="P1061" i="28"/>
  <c r="O1061" i="28"/>
  <c r="L1061" i="28"/>
  <c r="P1060" i="28"/>
  <c r="O1060" i="28"/>
  <c r="L1060" i="28"/>
  <c r="P1059" i="28"/>
  <c r="O1059" i="28"/>
  <c r="L1059" i="28"/>
  <c r="P1058" i="28"/>
  <c r="O1058" i="28"/>
  <c r="L1058" i="28"/>
  <c r="P1057" i="28"/>
  <c r="O1057" i="28"/>
  <c r="L1057" i="28"/>
  <c r="P1056" i="28"/>
  <c r="O1056" i="28"/>
  <c r="L1056" i="28"/>
  <c r="P1055" i="28"/>
  <c r="O1055" i="28"/>
  <c r="L1055" i="28"/>
  <c r="P1054" i="28"/>
  <c r="O1054" i="28"/>
  <c r="L1054" i="28"/>
  <c r="P1053" i="28"/>
  <c r="O1053" i="28"/>
  <c r="L1053" i="28"/>
  <c r="P1052" i="28"/>
  <c r="O1052" i="28"/>
  <c r="L1052" i="28"/>
  <c r="P1051" i="28"/>
  <c r="O1051" i="28"/>
  <c r="L1051" i="28"/>
  <c r="P1050" i="28"/>
  <c r="O1050" i="28"/>
  <c r="L1050" i="28"/>
  <c r="P1049" i="28"/>
  <c r="O1049" i="28"/>
  <c r="L1049" i="28"/>
  <c r="P1048" i="28"/>
  <c r="O1048" i="28"/>
  <c r="L1048" i="28"/>
  <c r="P1047" i="28"/>
  <c r="O1047" i="28"/>
  <c r="L1047" i="28"/>
  <c r="P1046" i="28"/>
  <c r="O1046" i="28"/>
  <c r="L1046" i="28"/>
  <c r="P1045" i="28"/>
  <c r="O1045" i="28"/>
  <c r="L1045" i="28"/>
  <c r="P1044" i="28"/>
  <c r="O1044" i="28"/>
  <c r="L1044" i="28"/>
  <c r="P1043" i="28"/>
  <c r="O1043" i="28"/>
  <c r="L1043" i="28"/>
  <c r="P1042" i="28"/>
  <c r="O1042" i="28"/>
  <c r="L1042" i="28"/>
  <c r="P1041" i="28"/>
  <c r="O1041" i="28"/>
  <c r="L1041" i="28"/>
  <c r="P1040" i="28"/>
  <c r="O1040" i="28"/>
  <c r="L1040" i="28"/>
  <c r="P1039" i="28"/>
  <c r="O1039" i="28"/>
  <c r="L1039" i="28"/>
  <c r="P1038" i="28"/>
  <c r="O1038" i="28"/>
  <c r="L1038" i="28"/>
  <c r="P1037" i="28"/>
  <c r="O1037" i="28"/>
  <c r="L1037" i="28"/>
  <c r="P1036" i="28"/>
  <c r="O1036" i="28"/>
  <c r="L1036" i="28"/>
  <c r="P1035" i="28"/>
  <c r="O1035" i="28"/>
  <c r="L1035" i="28"/>
  <c r="P1034" i="28"/>
  <c r="O1034" i="28"/>
  <c r="L1034" i="28"/>
  <c r="P1033" i="28"/>
  <c r="O1033" i="28"/>
  <c r="L1033" i="28"/>
  <c r="P1032" i="28"/>
  <c r="O1032" i="28"/>
  <c r="L1032" i="28"/>
  <c r="P1031" i="28"/>
  <c r="O1031" i="28"/>
  <c r="L1031" i="28"/>
  <c r="P1030" i="28"/>
  <c r="O1030" i="28"/>
  <c r="L1030" i="28"/>
  <c r="P1029" i="28"/>
  <c r="O1029" i="28"/>
  <c r="L1029" i="28"/>
  <c r="P1028" i="28"/>
  <c r="O1028" i="28"/>
  <c r="L1028" i="28"/>
  <c r="P1027" i="28"/>
  <c r="O1027" i="28"/>
  <c r="L1027" i="28"/>
  <c r="P1026" i="28"/>
  <c r="O1026" i="28"/>
  <c r="L1026" i="28"/>
  <c r="P1025" i="28"/>
  <c r="O1025" i="28"/>
  <c r="L1025" i="28"/>
  <c r="P1024" i="28"/>
  <c r="O1024" i="28"/>
  <c r="L1024" i="28"/>
  <c r="P1023" i="28"/>
  <c r="O1023" i="28"/>
  <c r="L1023" i="28"/>
  <c r="P1022" i="28"/>
  <c r="O1022" i="28"/>
  <c r="L1022" i="28"/>
  <c r="P1021" i="28"/>
  <c r="O1021" i="28"/>
  <c r="L1021" i="28"/>
  <c r="P1020" i="28"/>
  <c r="O1020" i="28"/>
  <c r="L1020" i="28"/>
  <c r="P1019" i="28"/>
  <c r="O1019" i="28"/>
  <c r="L1019" i="28"/>
  <c r="P1018" i="28"/>
  <c r="O1018" i="28"/>
  <c r="L1018" i="28"/>
  <c r="P1017" i="28"/>
  <c r="O1017" i="28"/>
  <c r="L1017" i="28"/>
  <c r="Q1016" i="28"/>
  <c r="P1016" i="28"/>
  <c r="O1016" i="28"/>
  <c r="L1016" i="28"/>
  <c r="P1015" i="28"/>
  <c r="O1015" i="28"/>
  <c r="L1015" i="28"/>
  <c r="P1014" i="28"/>
  <c r="O1014" i="28"/>
  <c r="L1014" i="28"/>
  <c r="P1013" i="28"/>
  <c r="O1013" i="28"/>
  <c r="L1013" i="28"/>
  <c r="P1012" i="28"/>
  <c r="O1012" i="28"/>
  <c r="L1012" i="28"/>
  <c r="P1011" i="28"/>
  <c r="O1011" i="28"/>
  <c r="L1011" i="28"/>
  <c r="P1010" i="28"/>
  <c r="O1010" i="28"/>
  <c r="L1010" i="28"/>
  <c r="P1009" i="28"/>
  <c r="O1009" i="28"/>
  <c r="L1009" i="28"/>
  <c r="P1008" i="28"/>
  <c r="O1008" i="28"/>
  <c r="L1008" i="28"/>
  <c r="P1007" i="28"/>
  <c r="O1007" i="28"/>
  <c r="L1007" i="28"/>
  <c r="P1006" i="28"/>
  <c r="O1006" i="28"/>
  <c r="L1006" i="28"/>
  <c r="P1005" i="28"/>
  <c r="O1005" i="28"/>
  <c r="L1005" i="28"/>
  <c r="P1004" i="28"/>
  <c r="O1004" i="28"/>
  <c r="L1004" i="28"/>
  <c r="P1003" i="28"/>
  <c r="O1003" i="28"/>
  <c r="L1003" i="28"/>
  <c r="P1002" i="28"/>
  <c r="O1002" i="28"/>
  <c r="L1002" i="28"/>
  <c r="P1001" i="28"/>
  <c r="O1001" i="28"/>
  <c r="L1001" i="28"/>
  <c r="P1000" i="28"/>
  <c r="O1000" i="28"/>
  <c r="L1000" i="28"/>
  <c r="P999" i="28"/>
  <c r="O999" i="28"/>
  <c r="L999" i="28"/>
  <c r="P998" i="28"/>
  <c r="O998" i="28"/>
  <c r="L998" i="28"/>
  <c r="P997" i="28"/>
  <c r="O997" i="28"/>
  <c r="L997" i="28"/>
  <c r="P996" i="28"/>
  <c r="O996" i="28"/>
  <c r="L996" i="28"/>
  <c r="P995" i="28"/>
  <c r="O995" i="28"/>
  <c r="L995" i="28"/>
  <c r="P994" i="28"/>
  <c r="O994" i="28"/>
  <c r="L994" i="28"/>
  <c r="P993" i="28"/>
  <c r="O993" i="28"/>
  <c r="L993" i="28"/>
  <c r="P992" i="28"/>
  <c r="O992" i="28"/>
  <c r="L992" i="28"/>
  <c r="P991" i="28"/>
  <c r="O991" i="28"/>
  <c r="L991" i="28"/>
  <c r="P990" i="28"/>
  <c r="O990" i="28"/>
  <c r="L990" i="28"/>
  <c r="P989" i="28"/>
  <c r="O989" i="28"/>
  <c r="L989" i="28"/>
  <c r="P988" i="28"/>
  <c r="O988" i="28"/>
  <c r="L988" i="28"/>
  <c r="P987" i="28"/>
  <c r="O987" i="28"/>
  <c r="L987" i="28"/>
  <c r="P986" i="28"/>
  <c r="O986" i="28"/>
  <c r="L986" i="28"/>
  <c r="P985" i="28"/>
  <c r="O985" i="28"/>
  <c r="L985" i="28"/>
  <c r="P984" i="28"/>
  <c r="O984" i="28"/>
  <c r="L984" i="28"/>
  <c r="P983" i="28"/>
  <c r="O983" i="28"/>
  <c r="L983" i="28"/>
  <c r="P982" i="28"/>
  <c r="O982" i="28"/>
  <c r="L982" i="28"/>
  <c r="P981" i="28"/>
  <c r="O981" i="28"/>
  <c r="L981" i="28"/>
  <c r="P980" i="28"/>
  <c r="O980" i="28"/>
  <c r="L980" i="28"/>
  <c r="P979" i="28"/>
  <c r="O979" i="28"/>
  <c r="L979" i="28"/>
  <c r="P978" i="28"/>
  <c r="O978" i="28"/>
  <c r="L978" i="28"/>
  <c r="P977" i="28"/>
  <c r="O977" i="28"/>
  <c r="L977" i="28"/>
  <c r="P976" i="28"/>
  <c r="O976" i="28"/>
  <c r="L976" i="28"/>
  <c r="P975" i="28"/>
  <c r="O975" i="28"/>
  <c r="L975" i="28"/>
  <c r="P974" i="28"/>
  <c r="O974" i="28"/>
  <c r="L974" i="28"/>
  <c r="P973" i="28"/>
  <c r="O973" i="28"/>
  <c r="L973" i="28"/>
  <c r="P972" i="28"/>
  <c r="O972" i="28"/>
  <c r="L972" i="28"/>
  <c r="P971" i="28"/>
  <c r="O971" i="28"/>
  <c r="L971" i="28"/>
  <c r="P970" i="28"/>
  <c r="O970" i="28"/>
  <c r="L970" i="28"/>
  <c r="P969" i="28"/>
  <c r="O969" i="28"/>
  <c r="L969" i="28"/>
  <c r="P968" i="28"/>
  <c r="O968" i="28"/>
  <c r="L968" i="28"/>
  <c r="P967" i="28"/>
  <c r="O967" i="28"/>
  <c r="L967" i="28"/>
  <c r="P966" i="28"/>
  <c r="O966" i="28"/>
  <c r="L966" i="28"/>
  <c r="P965" i="28"/>
  <c r="O965" i="28"/>
  <c r="L965" i="28"/>
  <c r="P964" i="28"/>
  <c r="O964" i="28"/>
  <c r="L964" i="28"/>
  <c r="P963" i="28"/>
  <c r="O963" i="28"/>
  <c r="L963" i="28"/>
  <c r="P962" i="28"/>
  <c r="O962" i="28"/>
  <c r="L962" i="28"/>
  <c r="P961" i="28"/>
  <c r="O961" i="28"/>
  <c r="L961" i="28"/>
  <c r="P960" i="28"/>
  <c r="O960" i="28"/>
  <c r="L960" i="28"/>
  <c r="P959" i="28"/>
  <c r="O959" i="28"/>
  <c r="L959" i="28"/>
  <c r="P958" i="28"/>
  <c r="O958" i="28"/>
  <c r="L958" i="28"/>
  <c r="P957" i="28"/>
  <c r="O957" i="28"/>
  <c r="L957" i="28"/>
  <c r="P956" i="28"/>
  <c r="O956" i="28"/>
  <c r="L956" i="28"/>
  <c r="P955" i="28"/>
  <c r="O955" i="28"/>
  <c r="L955" i="28"/>
  <c r="P954" i="28"/>
  <c r="O954" i="28"/>
  <c r="L954" i="28"/>
  <c r="P953" i="28"/>
  <c r="O953" i="28"/>
  <c r="L953" i="28"/>
  <c r="P952" i="28"/>
  <c r="O952" i="28"/>
  <c r="L952" i="28"/>
  <c r="P951" i="28"/>
  <c r="O951" i="28"/>
  <c r="L951" i="28"/>
  <c r="P950" i="28"/>
  <c r="O950" i="28"/>
  <c r="L950" i="28"/>
  <c r="Q949" i="28"/>
  <c r="P949" i="28"/>
  <c r="O949" i="28"/>
  <c r="L949" i="28"/>
  <c r="P948" i="28"/>
  <c r="O948" i="28"/>
  <c r="L948" i="28"/>
  <c r="P947" i="28"/>
  <c r="O947" i="28"/>
  <c r="L947" i="28"/>
  <c r="P946" i="28"/>
  <c r="O946" i="28"/>
  <c r="L946" i="28"/>
  <c r="P945" i="28"/>
  <c r="O945" i="28"/>
  <c r="L945" i="28"/>
  <c r="P944" i="28"/>
  <c r="O944" i="28"/>
  <c r="L944" i="28"/>
  <c r="P943" i="28"/>
  <c r="O943" i="28"/>
  <c r="L943" i="28"/>
  <c r="P942" i="28"/>
  <c r="O942" i="28"/>
  <c r="L942" i="28"/>
  <c r="P941" i="28"/>
  <c r="O941" i="28"/>
  <c r="L941" i="28"/>
  <c r="P940" i="28"/>
  <c r="O940" i="28"/>
  <c r="L940" i="28"/>
  <c r="P939" i="28"/>
  <c r="O939" i="28"/>
  <c r="L939" i="28"/>
  <c r="P938" i="28"/>
  <c r="O938" i="28"/>
  <c r="L938" i="28"/>
  <c r="P937" i="28"/>
  <c r="O937" i="28"/>
  <c r="L937" i="28"/>
  <c r="P936" i="28"/>
  <c r="O936" i="28"/>
  <c r="L936" i="28"/>
  <c r="P935" i="28"/>
  <c r="O935" i="28"/>
  <c r="L935" i="28"/>
  <c r="P934" i="28"/>
  <c r="O934" i="28"/>
  <c r="L934" i="28"/>
  <c r="P933" i="28"/>
  <c r="O933" i="28"/>
  <c r="L933" i="28"/>
  <c r="P932" i="28"/>
  <c r="O932" i="28"/>
  <c r="L932" i="28"/>
  <c r="P931" i="28"/>
  <c r="O931" i="28"/>
  <c r="L931" i="28"/>
  <c r="P930" i="28"/>
  <c r="O930" i="28"/>
  <c r="L930" i="28"/>
  <c r="P929" i="28"/>
  <c r="O929" i="28"/>
  <c r="L929" i="28"/>
  <c r="P928" i="28"/>
  <c r="O928" i="28"/>
  <c r="L928" i="28"/>
  <c r="P927" i="28"/>
  <c r="O927" i="28"/>
  <c r="L927" i="28"/>
  <c r="P926" i="28"/>
  <c r="O926" i="28"/>
  <c r="L926" i="28"/>
  <c r="P925" i="28"/>
  <c r="O925" i="28"/>
  <c r="L925" i="28"/>
  <c r="P924" i="28"/>
  <c r="O924" i="28"/>
  <c r="L924" i="28"/>
  <c r="P923" i="28"/>
  <c r="O923" i="28"/>
  <c r="L923" i="28"/>
  <c r="P922" i="28"/>
  <c r="O922" i="28"/>
  <c r="L922" i="28"/>
  <c r="P921" i="28"/>
  <c r="O921" i="28"/>
  <c r="L921" i="28"/>
  <c r="P920" i="28"/>
  <c r="O920" i="28"/>
  <c r="L920" i="28"/>
  <c r="P919" i="28"/>
  <c r="O919" i="28"/>
  <c r="L919" i="28"/>
  <c r="P918" i="28"/>
  <c r="O918" i="28"/>
  <c r="L918" i="28"/>
  <c r="P917" i="28"/>
  <c r="O917" i="28"/>
  <c r="L917" i="28"/>
  <c r="P916" i="28"/>
  <c r="O916" i="28"/>
  <c r="L916" i="28"/>
  <c r="P915" i="28"/>
  <c r="O915" i="28"/>
  <c r="L915" i="28"/>
  <c r="P914" i="28"/>
  <c r="O914" i="28"/>
  <c r="L914" i="28"/>
  <c r="P913" i="28"/>
  <c r="O913" i="28"/>
  <c r="L913" i="28"/>
  <c r="P912" i="28"/>
  <c r="O912" i="28"/>
  <c r="L912" i="28"/>
  <c r="P911" i="28"/>
  <c r="O911" i="28"/>
  <c r="L911" i="28"/>
  <c r="P910" i="28"/>
  <c r="O910" i="28"/>
  <c r="L910" i="28"/>
  <c r="P909" i="28"/>
  <c r="O909" i="28"/>
  <c r="L909" i="28"/>
  <c r="P908" i="28"/>
  <c r="O908" i="28"/>
  <c r="L908" i="28"/>
  <c r="P907" i="28"/>
  <c r="O907" i="28"/>
  <c r="L907" i="28"/>
  <c r="P906" i="28"/>
  <c r="O906" i="28"/>
  <c r="L906" i="28"/>
  <c r="P905" i="28"/>
  <c r="O905" i="28"/>
  <c r="L905" i="28"/>
  <c r="P904" i="28"/>
  <c r="O904" i="28"/>
  <c r="L904" i="28"/>
  <c r="P903" i="28"/>
  <c r="O903" i="28"/>
  <c r="L903" i="28"/>
  <c r="P902" i="28"/>
  <c r="O902" i="28"/>
  <c r="L902" i="28"/>
  <c r="P901" i="28"/>
  <c r="O901" i="28"/>
  <c r="L901" i="28"/>
  <c r="P900" i="28"/>
  <c r="O900" i="28"/>
  <c r="L900" i="28"/>
  <c r="P899" i="28"/>
  <c r="O899" i="28"/>
  <c r="L899" i="28"/>
  <c r="P898" i="28"/>
  <c r="O898" i="28"/>
  <c r="L898" i="28"/>
  <c r="P897" i="28"/>
  <c r="O897" i="28"/>
  <c r="L897" i="28"/>
  <c r="P896" i="28"/>
  <c r="O896" i="28"/>
  <c r="L896" i="28"/>
  <c r="P895" i="28"/>
  <c r="O895" i="28"/>
  <c r="L895" i="28"/>
  <c r="P894" i="28"/>
  <c r="O894" i="28"/>
  <c r="L894" i="28"/>
  <c r="P893" i="28"/>
  <c r="O893" i="28"/>
  <c r="L893" i="28"/>
  <c r="P892" i="28"/>
  <c r="O892" i="28"/>
  <c r="L892" i="28"/>
  <c r="P891" i="28"/>
  <c r="O891" i="28"/>
  <c r="L891" i="28"/>
  <c r="P890" i="28"/>
  <c r="O890" i="28"/>
  <c r="L890" i="28"/>
  <c r="P889" i="28"/>
  <c r="O889" i="28"/>
  <c r="L889" i="28"/>
  <c r="P888" i="28"/>
  <c r="O888" i="28"/>
  <c r="L888" i="28"/>
  <c r="P887" i="28"/>
  <c r="O887" i="28"/>
  <c r="L887" i="28"/>
  <c r="P886" i="28"/>
  <c r="O886" i="28"/>
  <c r="L886" i="28"/>
  <c r="P885" i="28"/>
  <c r="O885" i="28"/>
  <c r="L885" i="28"/>
  <c r="P884" i="28"/>
  <c r="O884" i="28"/>
  <c r="L884" i="28"/>
  <c r="P883" i="28"/>
  <c r="O883" i="28"/>
  <c r="L883" i="28"/>
  <c r="P882" i="28"/>
  <c r="O882" i="28"/>
  <c r="L882" i="28"/>
  <c r="P881" i="28"/>
  <c r="O881" i="28"/>
  <c r="L881" i="28"/>
  <c r="P880" i="28"/>
  <c r="O880" i="28"/>
  <c r="L880" i="28"/>
  <c r="P879" i="28"/>
  <c r="O879" i="28"/>
  <c r="L879" i="28"/>
  <c r="P878" i="28"/>
  <c r="O878" i="28"/>
  <c r="L878" i="28"/>
  <c r="P877" i="28"/>
  <c r="O877" i="28"/>
  <c r="L877" i="28"/>
  <c r="P876" i="28"/>
  <c r="O876" i="28"/>
  <c r="L876" i="28"/>
  <c r="P875" i="28"/>
  <c r="O875" i="28"/>
  <c r="L875" i="28"/>
  <c r="P874" i="28"/>
  <c r="O874" i="28"/>
  <c r="L874" i="28"/>
  <c r="P873" i="28"/>
  <c r="O873" i="28"/>
  <c r="L873" i="28"/>
  <c r="P872" i="28"/>
  <c r="O872" i="28"/>
  <c r="L872" i="28"/>
  <c r="P871" i="28"/>
  <c r="O871" i="28"/>
  <c r="L871" i="28"/>
  <c r="P870" i="28"/>
  <c r="O870" i="28"/>
  <c r="L870" i="28"/>
  <c r="P869" i="28"/>
  <c r="O869" i="28"/>
  <c r="L869" i="28"/>
  <c r="P868" i="28"/>
  <c r="O868" i="28"/>
  <c r="L868" i="28"/>
  <c r="P867" i="28"/>
  <c r="O867" i="28"/>
  <c r="L867" i="28"/>
  <c r="P866" i="28"/>
  <c r="O866" i="28"/>
  <c r="L866" i="28"/>
  <c r="P865" i="28"/>
  <c r="O865" i="28"/>
  <c r="L865" i="28"/>
  <c r="P864" i="28"/>
  <c r="O864" i="28"/>
  <c r="L864" i="28"/>
  <c r="P863" i="28"/>
  <c r="O863" i="28"/>
  <c r="L863" i="28"/>
  <c r="P862" i="28"/>
  <c r="O862" i="28"/>
  <c r="L862" i="28"/>
  <c r="P861" i="28"/>
  <c r="O861" i="28"/>
  <c r="L861" i="28"/>
  <c r="P860" i="28"/>
  <c r="O860" i="28"/>
  <c r="L860" i="28"/>
  <c r="P859" i="28"/>
  <c r="O859" i="28"/>
  <c r="L859" i="28"/>
  <c r="P858" i="28"/>
  <c r="O858" i="28"/>
  <c r="L858" i="28"/>
  <c r="P857" i="28"/>
  <c r="O857" i="28"/>
  <c r="L857" i="28"/>
  <c r="P856" i="28"/>
  <c r="O856" i="28"/>
  <c r="L856" i="28"/>
  <c r="P855" i="28"/>
  <c r="O855" i="28"/>
  <c r="L855" i="28"/>
  <c r="P854" i="28"/>
  <c r="O854" i="28"/>
  <c r="L854" i="28"/>
  <c r="P853" i="28"/>
  <c r="O853" i="28"/>
  <c r="L853" i="28"/>
  <c r="P852" i="28"/>
  <c r="O852" i="28"/>
  <c r="L852" i="28"/>
  <c r="P851" i="28"/>
  <c r="O851" i="28"/>
  <c r="L851" i="28"/>
  <c r="P850" i="28"/>
  <c r="O850" i="28"/>
  <c r="L850" i="28"/>
  <c r="P849" i="28"/>
  <c r="O849" i="28"/>
  <c r="L849" i="28"/>
  <c r="P848" i="28"/>
  <c r="O848" i="28"/>
  <c r="L848" i="28"/>
  <c r="P847" i="28"/>
  <c r="O847" i="28"/>
  <c r="L847" i="28"/>
  <c r="P846" i="28"/>
  <c r="O846" i="28"/>
  <c r="L846" i="28"/>
  <c r="P845" i="28"/>
  <c r="O845" i="28"/>
  <c r="L845" i="28"/>
  <c r="P844" i="28"/>
  <c r="O844" i="28"/>
  <c r="L844" i="28"/>
  <c r="Q843" i="28"/>
  <c r="P843" i="28"/>
  <c r="O843" i="28"/>
  <c r="L843" i="28"/>
  <c r="P842" i="28"/>
  <c r="O842" i="28"/>
  <c r="L842" i="28"/>
  <c r="P841" i="28"/>
  <c r="O841" i="28"/>
  <c r="L841" i="28"/>
  <c r="P840" i="28"/>
  <c r="O840" i="28"/>
  <c r="L840" i="28"/>
  <c r="P839" i="28"/>
  <c r="O839" i="28"/>
  <c r="L839" i="28"/>
  <c r="P838" i="28"/>
  <c r="O838" i="28"/>
  <c r="L838" i="28"/>
  <c r="P837" i="28"/>
  <c r="O837" i="28"/>
  <c r="L837" i="28"/>
  <c r="P836" i="28"/>
  <c r="O836" i="28"/>
  <c r="L836" i="28"/>
  <c r="P835" i="28"/>
  <c r="O835" i="28"/>
  <c r="L835" i="28"/>
  <c r="P834" i="28"/>
  <c r="O834" i="28"/>
  <c r="L834" i="28"/>
  <c r="P833" i="28"/>
  <c r="O833" i="28"/>
  <c r="L833" i="28"/>
  <c r="P832" i="28"/>
  <c r="O832" i="28"/>
  <c r="L832" i="28"/>
  <c r="P831" i="28"/>
  <c r="O831" i="28"/>
  <c r="L831" i="28"/>
  <c r="P830" i="28"/>
  <c r="O830" i="28"/>
  <c r="L830" i="28"/>
  <c r="P829" i="28"/>
  <c r="O829" i="28"/>
  <c r="L829" i="28"/>
  <c r="P828" i="28"/>
  <c r="O828" i="28"/>
  <c r="L828" i="28"/>
  <c r="P827" i="28"/>
  <c r="O827" i="28"/>
  <c r="L827" i="28"/>
  <c r="P826" i="28"/>
  <c r="O826" i="28"/>
  <c r="L826" i="28"/>
  <c r="P825" i="28"/>
  <c r="O825" i="28"/>
  <c r="L825" i="28"/>
  <c r="P824" i="28"/>
  <c r="O824" i="28"/>
  <c r="L824" i="28"/>
  <c r="P823" i="28"/>
  <c r="O823" i="28"/>
  <c r="L823" i="28"/>
  <c r="P822" i="28"/>
  <c r="O822" i="28"/>
  <c r="L822" i="28"/>
  <c r="P821" i="28"/>
  <c r="O821" i="28"/>
  <c r="L821" i="28"/>
  <c r="P820" i="28"/>
  <c r="O820" i="28"/>
  <c r="L820" i="28"/>
  <c r="P819" i="28"/>
  <c r="O819" i="28"/>
  <c r="L819" i="28"/>
  <c r="P818" i="28"/>
  <c r="O818" i="28"/>
  <c r="L818" i="28"/>
  <c r="P817" i="28"/>
  <c r="O817" i="28"/>
  <c r="L817" i="28"/>
  <c r="P816" i="28"/>
  <c r="O816" i="28"/>
  <c r="L816" i="28"/>
  <c r="P815" i="28"/>
  <c r="O815" i="28"/>
  <c r="L815" i="28"/>
  <c r="P814" i="28"/>
  <c r="O814" i="28"/>
  <c r="L814" i="28"/>
  <c r="P813" i="28"/>
  <c r="O813" i="28"/>
  <c r="L813" i="28"/>
  <c r="P812" i="28"/>
  <c r="O812" i="28"/>
  <c r="L812" i="28"/>
  <c r="P811" i="28"/>
  <c r="O811" i="28"/>
  <c r="L811" i="28"/>
  <c r="P810" i="28"/>
  <c r="O810" i="28"/>
  <c r="L810" i="28"/>
  <c r="P809" i="28"/>
  <c r="O809" i="28"/>
  <c r="L809" i="28"/>
  <c r="P808" i="28"/>
  <c r="O808" i="28"/>
  <c r="L808" i="28"/>
  <c r="P807" i="28"/>
  <c r="O807" i="28"/>
  <c r="L807" i="28"/>
  <c r="P806" i="28"/>
  <c r="O806" i="28"/>
  <c r="L806" i="28"/>
  <c r="P805" i="28"/>
  <c r="O805" i="28"/>
  <c r="L805" i="28"/>
  <c r="P804" i="28"/>
  <c r="O804" i="28"/>
  <c r="L804" i="28"/>
  <c r="P803" i="28"/>
  <c r="O803" i="28"/>
  <c r="L803" i="28"/>
  <c r="P802" i="28"/>
  <c r="O802" i="28"/>
  <c r="L802" i="28"/>
  <c r="P801" i="28"/>
  <c r="O801" i="28"/>
  <c r="L801" i="28"/>
  <c r="P800" i="28"/>
  <c r="O800" i="28"/>
  <c r="L800" i="28"/>
  <c r="P799" i="28"/>
  <c r="O799" i="28"/>
  <c r="L799" i="28"/>
  <c r="P798" i="28"/>
  <c r="O798" i="28"/>
  <c r="L798" i="28"/>
  <c r="P797" i="28"/>
  <c r="O797" i="28"/>
  <c r="L797" i="28"/>
  <c r="P796" i="28"/>
  <c r="O796" i="28"/>
  <c r="L796" i="28"/>
  <c r="P795" i="28"/>
  <c r="O795" i="28"/>
  <c r="L795" i="28"/>
  <c r="P794" i="28"/>
  <c r="O794" i="28"/>
  <c r="L794" i="28"/>
  <c r="P793" i="28"/>
  <c r="O793" i="28"/>
  <c r="L793" i="28"/>
  <c r="P792" i="28"/>
  <c r="O792" i="28"/>
  <c r="L792" i="28"/>
  <c r="P791" i="28"/>
  <c r="O791" i="28"/>
  <c r="L791" i="28"/>
  <c r="P790" i="28"/>
  <c r="O790" i="28"/>
  <c r="L790" i="28"/>
  <c r="P789" i="28"/>
  <c r="O789" i="28"/>
  <c r="L789" i="28"/>
  <c r="P788" i="28"/>
  <c r="O788" i="28"/>
  <c r="L788" i="28"/>
  <c r="P787" i="28"/>
  <c r="O787" i="28"/>
  <c r="L787" i="28"/>
  <c r="P786" i="28"/>
  <c r="O786" i="28"/>
  <c r="L786" i="28"/>
  <c r="P785" i="28"/>
  <c r="O785" i="28"/>
  <c r="L785" i="28"/>
  <c r="P784" i="28"/>
  <c r="O784" i="28"/>
  <c r="L784" i="28"/>
  <c r="P783" i="28"/>
  <c r="O783" i="28"/>
  <c r="L783" i="28"/>
  <c r="P782" i="28"/>
  <c r="O782" i="28"/>
  <c r="L782" i="28"/>
  <c r="P781" i="28"/>
  <c r="O781" i="28"/>
  <c r="L781" i="28"/>
  <c r="P780" i="28"/>
  <c r="O780" i="28"/>
  <c r="L780" i="28"/>
  <c r="P779" i="28"/>
  <c r="O779" i="28"/>
  <c r="L779" i="28"/>
  <c r="P778" i="28"/>
  <c r="O778" i="28"/>
  <c r="L778" i="28"/>
  <c r="P777" i="28"/>
  <c r="O777" i="28"/>
  <c r="L777" i="28"/>
  <c r="P776" i="28"/>
  <c r="O776" i="28"/>
  <c r="L776" i="28"/>
  <c r="P775" i="28"/>
  <c r="O775" i="28"/>
  <c r="L775" i="28"/>
  <c r="P774" i="28"/>
  <c r="O774" i="28"/>
  <c r="L774" i="28"/>
  <c r="P773" i="28"/>
  <c r="O773" i="28"/>
  <c r="L773" i="28"/>
  <c r="P772" i="28"/>
  <c r="O772" i="28"/>
  <c r="L772" i="28"/>
  <c r="P771" i="28"/>
  <c r="O771" i="28"/>
  <c r="L771" i="28"/>
  <c r="P770" i="28"/>
  <c r="O770" i="28"/>
  <c r="L770" i="28"/>
  <c r="P769" i="28"/>
  <c r="O769" i="28"/>
  <c r="L769" i="28"/>
  <c r="P768" i="28"/>
  <c r="O768" i="28"/>
  <c r="L768" i="28"/>
  <c r="P767" i="28"/>
  <c r="O767" i="28"/>
  <c r="L767" i="28"/>
  <c r="P766" i="28"/>
  <c r="O766" i="28"/>
  <c r="L766" i="28"/>
  <c r="P765" i="28"/>
  <c r="O765" i="28"/>
  <c r="L765" i="28"/>
  <c r="P764" i="28"/>
  <c r="O764" i="28"/>
  <c r="L764" i="28"/>
  <c r="P763" i="28"/>
  <c r="O763" i="28"/>
  <c r="L763" i="28"/>
  <c r="P762" i="28"/>
  <c r="O762" i="28"/>
  <c r="L762" i="28"/>
  <c r="P761" i="28"/>
  <c r="O761" i="28"/>
  <c r="L761" i="28"/>
  <c r="P760" i="28"/>
  <c r="O760" i="28"/>
  <c r="L760" i="28"/>
  <c r="P759" i="28"/>
  <c r="O759" i="28"/>
  <c r="L759" i="28"/>
  <c r="P758" i="28"/>
  <c r="O758" i="28"/>
  <c r="L758" i="28"/>
  <c r="P757" i="28"/>
  <c r="O757" i="28"/>
  <c r="L757" i="28"/>
  <c r="P756" i="28"/>
  <c r="O756" i="28"/>
  <c r="L756" i="28"/>
  <c r="P755" i="28"/>
  <c r="O755" i="28"/>
  <c r="L755" i="28"/>
  <c r="P754" i="28"/>
  <c r="O754" i="28"/>
  <c r="L754" i="28"/>
  <c r="P753" i="28"/>
  <c r="O753" i="28"/>
  <c r="L753" i="28"/>
  <c r="P752" i="28"/>
  <c r="O752" i="28"/>
  <c r="L752" i="28"/>
  <c r="P751" i="28"/>
  <c r="O751" i="28"/>
  <c r="L751" i="28"/>
  <c r="P750" i="28"/>
  <c r="O750" i="28"/>
  <c r="L750" i="28"/>
  <c r="P749" i="28"/>
  <c r="O749" i="28"/>
  <c r="L749" i="28"/>
  <c r="P748" i="28"/>
  <c r="O748" i="28"/>
  <c r="L748" i="28"/>
  <c r="P747" i="28"/>
  <c r="O747" i="28"/>
  <c r="L747" i="28"/>
  <c r="P746" i="28"/>
  <c r="O746" i="28"/>
  <c r="L746" i="28"/>
  <c r="P745" i="28"/>
  <c r="O745" i="28"/>
  <c r="L745" i="28"/>
  <c r="P744" i="28"/>
  <c r="O744" i="28"/>
  <c r="L744" i="28"/>
  <c r="P743" i="28"/>
  <c r="O743" i="28"/>
  <c r="L743" i="28"/>
  <c r="P742" i="28"/>
  <c r="O742" i="28"/>
  <c r="L742" i="28"/>
  <c r="P741" i="28"/>
  <c r="O741" i="28"/>
  <c r="L741" i="28"/>
  <c r="P740" i="28"/>
  <c r="O740" i="28"/>
  <c r="L740" i="28"/>
  <c r="P739" i="28"/>
  <c r="O739" i="28"/>
  <c r="L739" i="28"/>
  <c r="P738" i="28"/>
  <c r="O738" i="28"/>
  <c r="L738" i="28"/>
  <c r="P737" i="28"/>
  <c r="O737" i="28"/>
  <c r="L737" i="28"/>
  <c r="P736" i="28"/>
  <c r="O736" i="28"/>
  <c r="L736" i="28"/>
  <c r="P735" i="28"/>
  <c r="O735" i="28"/>
  <c r="L735" i="28"/>
  <c r="P734" i="28"/>
  <c r="O734" i="28"/>
  <c r="L734" i="28"/>
  <c r="P733" i="28"/>
  <c r="O733" i="28"/>
  <c r="L733" i="28"/>
  <c r="P732" i="28"/>
  <c r="O732" i="28"/>
  <c r="L732" i="28"/>
  <c r="P731" i="28"/>
  <c r="O731" i="28"/>
  <c r="L731" i="28"/>
  <c r="P730" i="28"/>
  <c r="O730" i="28"/>
  <c r="L730" i="28"/>
  <c r="P729" i="28"/>
  <c r="O729" i="28"/>
  <c r="L729" i="28"/>
  <c r="P728" i="28"/>
  <c r="O728" i="28"/>
  <c r="L728" i="28"/>
  <c r="P727" i="28"/>
  <c r="O727" i="28"/>
  <c r="L727" i="28"/>
  <c r="P726" i="28"/>
  <c r="O726" i="28"/>
  <c r="L726" i="28"/>
  <c r="P725" i="28"/>
  <c r="O725" i="28"/>
  <c r="L725" i="28"/>
  <c r="P724" i="28"/>
  <c r="O724" i="28"/>
  <c r="L724" i="28"/>
  <c r="P723" i="28"/>
  <c r="O723" i="28"/>
  <c r="L723" i="28"/>
  <c r="P722" i="28"/>
  <c r="O722" i="28"/>
  <c r="L722" i="28"/>
  <c r="P721" i="28"/>
  <c r="O721" i="28"/>
  <c r="L721" i="28"/>
  <c r="P720" i="28"/>
  <c r="O720" i="28"/>
  <c r="L720" i="28"/>
  <c r="P719" i="28"/>
  <c r="O719" i="28"/>
  <c r="L719" i="28"/>
  <c r="P718" i="28"/>
  <c r="O718" i="28"/>
  <c r="L718" i="28"/>
  <c r="P717" i="28"/>
  <c r="O717" i="28"/>
  <c r="L717" i="28"/>
  <c r="P716" i="28"/>
  <c r="O716" i="28"/>
  <c r="L716" i="28"/>
  <c r="P715" i="28"/>
  <c r="O715" i="28"/>
  <c r="L715" i="28"/>
  <c r="P714" i="28"/>
  <c r="O714" i="28"/>
  <c r="L714" i="28"/>
  <c r="P713" i="28"/>
  <c r="O713" i="28"/>
  <c r="L713" i="28"/>
  <c r="P712" i="28"/>
  <c r="O712" i="28"/>
  <c r="L712" i="28"/>
  <c r="P711" i="28"/>
  <c r="O711" i="28"/>
  <c r="L711" i="28"/>
  <c r="P710" i="28"/>
  <c r="O710" i="28"/>
  <c r="L710" i="28"/>
  <c r="P709" i="28"/>
  <c r="O709" i="28"/>
  <c r="L709" i="28"/>
  <c r="P708" i="28"/>
  <c r="O708" i="28"/>
  <c r="L708" i="28"/>
  <c r="P707" i="28"/>
  <c r="O707" i="28"/>
  <c r="L707" i="28"/>
  <c r="P706" i="28"/>
  <c r="O706" i="28"/>
  <c r="L706" i="28"/>
  <c r="P705" i="28"/>
  <c r="O705" i="28"/>
  <c r="L705" i="28"/>
  <c r="P704" i="28"/>
  <c r="O704" i="28"/>
  <c r="L704" i="28"/>
  <c r="P703" i="28"/>
  <c r="O703" i="28"/>
  <c r="L703" i="28"/>
  <c r="P702" i="28"/>
  <c r="O702" i="28"/>
  <c r="L702" i="28"/>
  <c r="P701" i="28"/>
  <c r="O701" i="28"/>
  <c r="L701" i="28"/>
  <c r="P700" i="28"/>
  <c r="O700" i="28"/>
  <c r="L700" i="28"/>
  <c r="P699" i="28"/>
  <c r="O699" i="28"/>
  <c r="L699" i="28"/>
  <c r="P698" i="28"/>
  <c r="O698" i="28"/>
  <c r="L698" i="28"/>
  <c r="P697" i="28"/>
  <c r="O697" i="28"/>
  <c r="L697" i="28"/>
  <c r="P696" i="28"/>
  <c r="O696" i="28"/>
  <c r="L696" i="28"/>
  <c r="P695" i="28"/>
  <c r="O695" i="28"/>
  <c r="L695" i="28"/>
  <c r="P694" i="28"/>
  <c r="O694" i="28"/>
  <c r="L694" i="28"/>
  <c r="P693" i="28"/>
  <c r="O693" i="28"/>
  <c r="L693" i="28"/>
  <c r="P692" i="28"/>
  <c r="O692" i="28"/>
  <c r="L692" i="28"/>
  <c r="P691" i="28"/>
  <c r="O691" i="28"/>
  <c r="L691" i="28"/>
  <c r="P690" i="28"/>
  <c r="O690" i="28"/>
  <c r="L690" i="28"/>
  <c r="P689" i="28"/>
  <c r="O689" i="28"/>
  <c r="L689" i="28"/>
  <c r="P688" i="28"/>
  <c r="O688" i="28"/>
  <c r="L688" i="28"/>
  <c r="P687" i="28"/>
  <c r="O687" i="28"/>
  <c r="L687" i="28"/>
  <c r="P686" i="28"/>
  <c r="O686" i="28"/>
  <c r="L686" i="28"/>
  <c r="P685" i="28"/>
  <c r="O685" i="28"/>
  <c r="L685" i="28"/>
  <c r="P684" i="28"/>
  <c r="O684" i="28"/>
  <c r="L684" i="28"/>
  <c r="P683" i="28"/>
  <c r="O683" i="28"/>
  <c r="L683" i="28"/>
  <c r="P682" i="28"/>
  <c r="O682" i="28"/>
  <c r="L682" i="28"/>
  <c r="P681" i="28"/>
  <c r="O681" i="28"/>
  <c r="L681" i="28"/>
  <c r="P680" i="28"/>
  <c r="O680" i="28"/>
  <c r="L680" i="28"/>
  <c r="P679" i="28"/>
  <c r="O679" i="28"/>
  <c r="L679" i="28"/>
  <c r="P678" i="28"/>
  <c r="O678" i="28"/>
  <c r="L678" i="28"/>
  <c r="P677" i="28"/>
  <c r="O677" i="28"/>
  <c r="L677" i="28"/>
  <c r="P676" i="28"/>
  <c r="O676" i="28"/>
  <c r="L676" i="28"/>
  <c r="P675" i="28"/>
  <c r="O675" i="28"/>
  <c r="L675" i="28"/>
  <c r="P674" i="28"/>
  <c r="O674" i="28"/>
  <c r="L674" i="28"/>
  <c r="P673" i="28"/>
  <c r="O673" i="28"/>
  <c r="L673" i="28"/>
  <c r="P672" i="28"/>
  <c r="O672" i="28"/>
  <c r="L672" i="28"/>
  <c r="P671" i="28"/>
  <c r="O671" i="28"/>
  <c r="L671" i="28"/>
  <c r="P670" i="28"/>
  <c r="O670" i="28"/>
  <c r="L670" i="28"/>
  <c r="P669" i="28"/>
  <c r="O669" i="28"/>
  <c r="L669" i="28"/>
  <c r="P668" i="28"/>
  <c r="O668" i="28"/>
  <c r="L668" i="28"/>
  <c r="P667" i="28"/>
  <c r="O667" i="28"/>
  <c r="L667" i="28"/>
  <c r="P666" i="28"/>
  <c r="O666" i="28"/>
  <c r="L666" i="28"/>
  <c r="P665" i="28"/>
  <c r="O665" i="28"/>
  <c r="L665" i="28"/>
  <c r="P664" i="28"/>
  <c r="O664" i="28"/>
  <c r="L664" i="28"/>
  <c r="P663" i="28"/>
  <c r="O663" i="28"/>
  <c r="L663" i="28"/>
  <c r="P662" i="28"/>
  <c r="O662" i="28"/>
  <c r="L662" i="28"/>
  <c r="P661" i="28"/>
  <c r="O661" i="28"/>
  <c r="L661" i="28"/>
  <c r="P660" i="28"/>
  <c r="O660" i="28"/>
  <c r="L660" i="28"/>
  <c r="P659" i="28"/>
  <c r="O659" i="28"/>
  <c r="L659" i="28"/>
  <c r="P658" i="28"/>
  <c r="O658" i="28"/>
  <c r="L658" i="28"/>
  <c r="P657" i="28"/>
  <c r="O657" i="28"/>
  <c r="L657" i="28"/>
  <c r="P656" i="28"/>
  <c r="O656" i="28"/>
  <c r="L656" i="28"/>
  <c r="P655" i="28"/>
  <c r="O655" i="28"/>
  <c r="L655" i="28"/>
  <c r="P654" i="28"/>
  <c r="O654" i="28"/>
  <c r="L654" i="28"/>
  <c r="P653" i="28"/>
  <c r="O653" i="28"/>
  <c r="L653" i="28"/>
  <c r="P652" i="28"/>
  <c r="O652" i="28"/>
  <c r="L652" i="28"/>
  <c r="P651" i="28"/>
  <c r="O651" i="28"/>
  <c r="L651" i="28"/>
  <c r="P650" i="28"/>
  <c r="O650" i="28"/>
  <c r="L650" i="28"/>
  <c r="P649" i="28"/>
  <c r="O649" i="28"/>
  <c r="L649" i="28"/>
  <c r="P648" i="28"/>
  <c r="O648" i="28"/>
  <c r="L648" i="28"/>
  <c r="P647" i="28"/>
  <c r="O647" i="28"/>
  <c r="L647" i="28"/>
  <c r="P646" i="28"/>
  <c r="O646" i="28"/>
  <c r="L646" i="28"/>
  <c r="P645" i="28"/>
  <c r="O645" i="28"/>
  <c r="L645" i="28"/>
  <c r="P644" i="28"/>
  <c r="O644" i="28"/>
  <c r="L644" i="28"/>
  <c r="P643" i="28"/>
  <c r="O643" i="28"/>
  <c r="L643" i="28"/>
  <c r="P642" i="28"/>
  <c r="O642" i="28"/>
  <c r="L642" i="28"/>
  <c r="P641" i="28"/>
  <c r="O641" i="28"/>
  <c r="L641" i="28"/>
  <c r="P640" i="28"/>
  <c r="O640" i="28"/>
  <c r="L640" i="28"/>
  <c r="P639" i="28"/>
  <c r="O639" i="28"/>
  <c r="L639" i="28"/>
  <c r="P638" i="28"/>
  <c r="O638" i="28"/>
  <c r="L638" i="28"/>
  <c r="P637" i="28"/>
  <c r="O637" i="28"/>
  <c r="L637" i="28"/>
  <c r="P636" i="28"/>
  <c r="O636" i="28"/>
  <c r="L636" i="28"/>
  <c r="P635" i="28"/>
  <c r="O635" i="28"/>
  <c r="L635" i="28"/>
  <c r="P634" i="28"/>
  <c r="O634" i="28"/>
  <c r="L634" i="28"/>
  <c r="P633" i="28"/>
  <c r="O633" i="28"/>
  <c r="L633" i="28"/>
  <c r="Q632" i="28"/>
  <c r="P632" i="28"/>
  <c r="O632" i="28"/>
  <c r="L632" i="28"/>
  <c r="P631" i="28"/>
  <c r="O631" i="28"/>
  <c r="L631" i="28"/>
  <c r="P630" i="28"/>
  <c r="O630" i="28"/>
  <c r="L630" i="28"/>
  <c r="P629" i="28"/>
  <c r="O629" i="28"/>
  <c r="L629" i="28"/>
  <c r="P628" i="28"/>
  <c r="O628" i="28"/>
  <c r="L628" i="28"/>
  <c r="P627" i="28"/>
  <c r="O627" i="28"/>
  <c r="L627" i="28"/>
  <c r="P626" i="28"/>
  <c r="O626" i="28"/>
  <c r="L626" i="28"/>
  <c r="P625" i="28"/>
  <c r="O625" i="28"/>
  <c r="L625" i="28"/>
  <c r="P624" i="28"/>
  <c r="O624" i="28"/>
  <c r="L624" i="28"/>
  <c r="P623" i="28"/>
  <c r="O623" i="28"/>
  <c r="L623" i="28"/>
  <c r="P622" i="28"/>
  <c r="O622" i="28"/>
  <c r="L622" i="28"/>
  <c r="P621" i="28"/>
  <c r="O621" i="28"/>
  <c r="L621" i="28"/>
  <c r="P620" i="28"/>
  <c r="O620" i="28"/>
  <c r="L620" i="28"/>
  <c r="P619" i="28"/>
  <c r="O619" i="28"/>
  <c r="L619" i="28"/>
  <c r="P618" i="28"/>
  <c r="O618" i="28"/>
  <c r="L618" i="28"/>
  <c r="P617" i="28"/>
  <c r="O617" i="28"/>
  <c r="L617" i="28"/>
  <c r="P616" i="28"/>
  <c r="O616" i="28"/>
  <c r="L616" i="28"/>
  <c r="P615" i="28"/>
  <c r="O615" i="28"/>
  <c r="L615" i="28"/>
  <c r="P614" i="28"/>
  <c r="O614" i="28"/>
  <c r="L614" i="28"/>
  <c r="P613" i="28"/>
  <c r="O613" i="28"/>
  <c r="L613" i="28"/>
  <c r="P612" i="28"/>
  <c r="O612" i="28"/>
  <c r="L612" i="28"/>
  <c r="P611" i="28"/>
  <c r="O611" i="28"/>
  <c r="L611" i="28"/>
  <c r="P610" i="28"/>
  <c r="O610" i="28"/>
  <c r="L610" i="28"/>
  <c r="P609" i="28"/>
  <c r="O609" i="28"/>
  <c r="L609" i="28"/>
  <c r="P608" i="28"/>
  <c r="O608" i="28"/>
  <c r="L608" i="28"/>
  <c r="P607" i="28"/>
  <c r="O607" i="28"/>
  <c r="L607" i="28"/>
  <c r="P606" i="28"/>
  <c r="O606" i="28"/>
  <c r="L606" i="28"/>
  <c r="P605" i="28"/>
  <c r="O605" i="28"/>
  <c r="L605" i="28"/>
  <c r="P604" i="28"/>
  <c r="O604" i="28"/>
  <c r="L604" i="28"/>
  <c r="P603" i="28"/>
  <c r="O603" i="28"/>
  <c r="L603" i="28"/>
  <c r="P602" i="28"/>
  <c r="O602" i="28"/>
  <c r="L602" i="28"/>
  <c r="P601" i="28"/>
  <c r="O601" i="28"/>
  <c r="L601" i="28"/>
  <c r="P600" i="28"/>
  <c r="O600" i="28"/>
  <c r="L600" i="28"/>
  <c r="P599" i="28"/>
  <c r="O599" i="28"/>
  <c r="L599" i="28"/>
  <c r="P598" i="28"/>
  <c r="O598" i="28"/>
  <c r="L598" i="28"/>
  <c r="P597" i="28"/>
  <c r="O597" i="28"/>
  <c r="L597" i="28"/>
  <c r="P596" i="28"/>
  <c r="O596" i="28"/>
  <c r="L596" i="28"/>
  <c r="P595" i="28"/>
  <c r="O595" i="28"/>
  <c r="L595" i="28"/>
  <c r="P594" i="28"/>
  <c r="O594" i="28"/>
  <c r="L594" i="28"/>
  <c r="P593" i="28"/>
  <c r="O593" i="28"/>
  <c r="L593" i="28"/>
  <c r="P592" i="28"/>
  <c r="O592" i="28"/>
  <c r="L592" i="28"/>
  <c r="P591" i="28"/>
  <c r="O591" i="28"/>
  <c r="L591" i="28"/>
  <c r="P590" i="28"/>
  <c r="O590" i="28"/>
  <c r="L590" i="28"/>
  <c r="P589" i="28"/>
  <c r="O589" i="28"/>
  <c r="L589" i="28"/>
  <c r="P588" i="28"/>
  <c r="O588" i="28"/>
  <c r="L588" i="28"/>
  <c r="P587" i="28"/>
  <c r="O587" i="28"/>
  <c r="L587" i="28"/>
  <c r="P586" i="28"/>
  <c r="O586" i="28"/>
  <c r="L586" i="28"/>
  <c r="P585" i="28"/>
  <c r="O585" i="28"/>
  <c r="L585" i="28"/>
  <c r="P584" i="28"/>
  <c r="O584" i="28"/>
  <c r="L584" i="28"/>
  <c r="P583" i="28"/>
  <c r="O583" i="28"/>
  <c r="L583" i="28"/>
  <c r="P582" i="28"/>
  <c r="O582" i="28"/>
  <c r="L582" i="28"/>
  <c r="P581" i="28"/>
  <c r="O581" i="28"/>
  <c r="L581" i="28"/>
  <c r="P580" i="28"/>
  <c r="O580" i="28"/>
  <c r="L580" i="28"/>
  <c r="P579" i="28"/>
  <c r="O579" i="28"/>
  <c r="L579" i="28"/>
  <c r="P578" i="28"/>
  <c r="O578" i="28"/>
  <c r="L578" i="28"/>
  <c r="P577" i="28"/>
  <c r="O577" i="28"/>
  <c r="L577" i="28"/>
  <c r="P576" i="28"/>
  <c r="O576" i="28"/>
  <c r="L576" i="28"/>
  <c r="P575" i="28"/>
  <c r="O575" i="28"/>
  <c r="L575" i="28"/>
  <c r="P574" i="28"/>
  <c r="O574" i="28"/>
  <c r="L574" i="28"/>
  <c r="P573" i="28"/>
  <c r="O573" i="28"/>
  <c r="L573" i="28"/>
  <c r="P572" i="28"/>
  <c r="O572" i="28"/>
  <c r="L572" i="28"/>
  <c r="P571" i="28"/>
  <c r="O571" i="28"/>
  <c r="L571" i="28"/>
  <c r="P570" i="28"/>
  <c r="O570" i="28"/>
  <c r="L570" i="28"/>
  <c r="P569" i="28"/>
  <c r="O569" i="28"/>
  <c r="L569" i="28"/>
  <c r="P568" i="28"/>
  <c r="O568" i="28"/>
  <c r="L568" i="28"/>
  <c r="P567" i="28"/>
  <c r="O567" i="28"/>
  <c r="L567" i="28"/>
  <c r="P566" i="28"/>
  <c r="O566" i="28"/>
  <c r="L566" i="28"/>
  <c r="P565" i="28"/>
  <c r="O565" i="28"/>
  <c r="L565" i="28"/>
  <c r="P564" i="28"/>
  <c r="O564" i="28"/>
  <c r="L564" i="28"/>
  <c r="P563" i="28"/>
  <c r="O563" i="28"/>
  <c r="L563" i="28"/>
  <c r="P562" i="28"/>
  <c r="O562" i="28"/>
  <c r="L562" i="28"/>
  <c r="P561" i="28"/>
  <c r="O561" i="28"/>
  <c r="L561" i="28"/>
  <c r="P560" i="28"/>
  <c r="O560" i="28"/>
  <c r="L560" i="28"/>
  <c r="P559" i="28"/>
  <c r="O559" i="28"/>
  <c r="L559" i="28"/>
  <c r="P558" i="28"/>
  <c r="O558" i="28"/>
  <c r="L558" i="28"/>
  <c r="P557" i="28"/>
  <c r="O557" i="28"/>
  <c r="L557" i="28"/>
  <c r="P556" i="28"/>
  <c r="O556" i="28"/>
  <c r="L556" i="28"/>
  <c r="P555" i="28"/>
  <c r="O555" i="28"/>
  <c r="L555" i="28"/>
  <c r="P554" i="28"/>
  <c r="O554" i="28"/>
  <c r="L554" i="28"/>
  <c r="P553" i="28"/>
  <c r="O553" i="28"/>
  <c r="L553" i="28"/>
  <c r="P552" i="28"/>
  <c r="O552" i="28"/>
  <c r="L552" i="28"/>
  <c r="P551" i="28"/>
  <c r="O551" i="28"/>
  <c r="L551" i="28"/>
  <c r="P550" i="28"/>
  <c r="O550" i="28"/>
  <c r="L550" i="28"/>
  <c r="P549" i="28"/>
  <c r="O549" i="28"/>
  <c r="L549" i="28"/>
  <c r="P548" i="28"/>
  <c r="O548" i="28"/>
  <c r="L548" i="28"/>
  <c r="P547" i="28"/>
  <c r="O547" i="28"/>
  <c r="L547" i="28"/>
  <c r="P546" i="28"/>
  <c r="O546" i="28"/>
  <c r="L546" i="28"/>
  <c r="P545" i="28"/>
  <c r="O545" i="28"/>
  <c r="L545" i="28"/>
  <c r="P544" i="28"/>
  <c r="O544" i="28"/>
  <c r="L544" i="28"/>
  <c r="P543" i="28"/>
  <c r="O543" i="28"/>
  <c r="L543" i="28"/>
  <c r="P542" i="28"/>
  <c r="O542" i="28"/>
  <c r="L542" i="28"/>
  <c r="P541" i="28"/>
  <c r="O541" i="28"/>
  <c r="L541" i="28"/>
  <c r="P540" i="28"/>
  <c r="O540" i="28"/>
  <c r="L540" i="28"/>
  <c r="P539" i="28"/>
  <c r="O539" i="28"/>
  <c r="L539" i="28"/>
  <c r="P538" i="28"/>
  <c r="O538" i="28"/>
  <c r="L538" i="28"/>
  <c r="P537" i="28"/>
  <c r="O537" i="28"/>
  <c r="L537" i="28"/>
  <c r="P536" i="28"/>
  <c r="O536" i="28"/>
  <c r="L536" i="28"/>
  <c r="P535" i="28"/>
  <c r="O535" i="28"/>
  <c r="L535" i="28"/>
  <c r="P534" i="28"/>
  <c r="O534" i="28"/>
  <c r="L534" i="28"/>
  <c r="P533" i="28"/>
  <c r="O533" i="28"/>
  <c r="L533" i="28"/>
  <c r="P532" i="28"/>
  <c r="O532" i="28"/>
  <c r="L532" i="28"/>
  <c r="P531" i="28"/>
  <c r="O531" i="28"/>
  <c r="L531" i="28"/>
  <c r="P530" i="28"/>
  <c r="O530" i="28"/>
  <c r="L530" i="28"/>
  <c r="P529" i="28"/>
  <c r="O529" i="28"/>
  <c r="L529" i="28"/>
  <c r="P528" i="28"/>
  <c r="O528" i="28"/>
  <c r="L528" i="28"/>
  <c r="P527" i="28"/>
  <c r="O527" i="28"/>
  <c r="L527" i="28"/>
  <c r="P526" i="28"/>
  <c r="O526" i="28"/>
  <c r="L526" i="28"/>
  <c r="P525" i="28"/>
  <c r="O525" i="28"/>
  <c r="L525" i="28"/>
  <c r="P524" i="28"/>
  <c r="O524" i="28"/>
  <c r="L524" i="28"/>
  <c r="P523" i="28"/>
  <c r="O523" i="28"/>
  <c r="L523" i="28"/>
  <c r="P522" i="28"/>
  <c r="O522" i="28"/>
  <c r="L522" i="28"/>
  <c r="P521" i="28"/>
  <c r="O521" i="28"/>
  <c r="L521" i="28"/>
  <c r="P520" i="28"/>
  <c r="O520" i="28"/>
  <c r="L520" i="28"/>
  <c r="P519" i="28"/>
  <c r="O519" i="28"/>
  <c r="L519" i="28"/>
  <c r="P518" i="28"/>
  <c r="O518" i="28"/>
  <c r="L518" i="28"/>
  <c r="P517" i="28"/>
  <c r="O517" i="28"/>
  <c r="L517" i="28"/>
  <c r="P516" i="28"/>
  <c r="O516" i="28"/>
  <c r="L516" i="28"/>
  <c r="P515" i="28"/>
  <c r="O515" i="28"/>
  <c r="L515" i="28"/>
  <c r="P514" i="28"/>
  <c r="O514" i="28"/>
  <c r="L514" i="28"/>
  <c r="P513" i="28"/>
  <c r="O513" i="28"/>
  <c r="L513" i="28"/>
  <c r="P512" i="28"/>
  <c r="O512" i="28"/>
  <c r="L512" i="28"/>
  <c r="P511" i="28"/>
  <c r="O511" i="28"/>
  <c r="L511" i="28"/>
  <c r="P510" i="28"/>
  <c r="O510" i="28"/>
  <c r="L510" i="28"/>
  <c r="P509" i="28"/>
  <c r="O509" i="28"/>
  <c r="L509" i="28"/>
  <c r="P508" i="28"/>
  <c r="O508" i="28"/>
  <c r="L508" i="28"/>
  <c r="P507" i="28"/>
  <c r="O507" i="28"/>
  <c r="L507" i="28"/>
  <c r="P506" i="28"/>
  <c r="O506" i="28"/>
  <c r="L506" i="28"/>
  <c r="P505" i="28"/>
  <c r="O505" i="28"/>
  <c r="L505" i="28"/>
  <c r="P504" i="28"/>
  <c r="O504" i="28"/>
  <c r="L504" i="28"/>
  <c r="P503" i="28"/>
  <c r="O503" i="28"/>
  <c r="L503" i="28"/>
  <c r="P502" i="28"/>
  <c r="O502" i="28"/>
  <c r="L502" i="28"/>
  <c r="P501" i="28"/>
  <c r="O501" i="28"/>
  <c r="L501" i="28"/>
  <c r="P500" i="28"/>
  <c r="O500" i="28"/>
  <c r="L500" i="28"/>
  <c r="P499" i="28"/>
  <c r="O499" i="28"/>
  <c r="L499" i="28"/>
  <c r="P498" i="28"/>
  <c r="O498" i="28"/>
  <c r="L498" i="28"/>
  <c r="P497" i="28"/>
  <c r="O497" i="28"/>
  <c r="L497" i="28"/>
  <c r="P496" i="28"/>
  <c r="O496" i="28"/>
  <c r="L496" i="28"/>
  <c r="P495" i="28"/>
  <c r="O495" i="28"/>
  <c r="L495" i="28"/>
  <c r="P494" i="28"/>
  <c r="O494" i="28"/>
  <c r="L494" i="28"/>
  <c r="P493" i="28"/>
  <c r="O493" i="28"/>
  <c r="L493" i="28"/>
  <c r="P492" i="28"/>
  <c r="O492" i="28"/>
  <c r="L492" i="28"/>
  <c r="P491" i="28"/>
  <c r="O491" i="28"/>
  <c r="L491" i="28"/>
  <c r="P490" i="28"/>
  <c r="O490" i="28"/>
  <c r="L490" i="28"/>
  <c r="P489" i="28"/>
  <c r="O489" i="28"/>
  <c r="L489" i="28"/>
  <c r="P488" i="28"/>
  <c r="O488" i="28"/>
  <c r="L488" i="28"/>
  <c r="P487" i="28"/>
  <c r="O487" i="28"/>
  <c r="L487" i="28"/>
  <c r="P486" i="28"/>
  <c r="O486" i="28"/>
  <c r="L486" i="28"/>
  <c r="P485" i="28"/>
  <c r="O485" i="28"/>
  <c r="L485" i="28"/>
  <c r="P484" i="28"/>
  <c r="O484" i="28"/>
  <c r="L484" i="28"/>
  <c r="P483" i="28"/>
  <c r="O483" i="28"/>
  <c r="L483" i="28"/>
  <c r="P482" i="28"/>
  <c r="O482" i="28"/>
  <c r="L482" i="28"/>
  <c r="P481" i="28"/>
  <c r="O481" i="28"/>
  <c r="L481" i="28"/>
  <c r="P480" i="28"/>
  <c r="O480" i="28"/>
  <c r="L480" i="28"/>
  <c r="P479" i="28"/>
  <c r="O479" i="28"/>
  <c r="L479" i="28"/>
  <c r="P478" i="28"/>
  <c r="O478" i="28"/>
  <c r="L478" i="28"/>
  <c r="P477" i="28"/>
  <c r="O477" i="28"/>
  <c r="L477" i="28"/>
  <c r="P476" i="28"/>
  <c r="O476" i="28"/>
  <c r="L476" i="28"/>
  <c r="P475" i="28"/>
  <c r="O475" i="28"/>
  <c r="L475" i="28"/>
  <c r="P474" i="28"/>
  <c r="O474" i="28"/>
  <c r="L474" i="28"/>
  <c r="P473" i="28"/>
  <c r="O473" i="28"/>
  <c r="L473" i="28"/>
  <c r="P472" i="28"/>
  <c r="O472" i="28"/>
  <c r="L472" i="28"/>
  <c r="P471" i="28"/>
  <c r="O471" i="28"/>
  <c r="L471" i="28"/>
  <c r="P470" i="28"/>
  <c r="O470" i="28"/>
  <c r="L470" i="28"/>
  <c r="P469" i="28"/>
  <c r="O469" i="28"/>
  <c r="L469" i="28"/>
  <c r="P468" i="28"/>
  <c r="O468" i="28"/>
  <c r="L468" i="28"/>
  <c r="P467" i="28"/>
  <c r="O467" i="28"/>
  <c r="L467" i="28"/>
  <c r="P466" i="28"/>
  <c r="O466" i="28"/>
  <c r="L466" i="28"/>
  <c r="P465" i="28"/>
  <c r="O465" i="28"/>
  <c r="L465" i="28"/>
  <c r="P464" i="28"/>
  <c r="O464" i="28"/>
  <c r="L464" i="28"/>
  <c r="P463" i="28"/>
  <c r="O463" i="28"/>
  <c r="L463" i="28"/>
  <c r="P462" i="28"/>
  <c r="O462" i="28"/>
  <c r="L462" i="28"/>
  <c r="P461" i="28"/>
  <c r="O461" i="28"/>
  <c r="L461" i="28"/>
  <c r="P460" i="28"/>
  <c r="O460" i="28"/>
  <c r="L460" i="28"/>
  <c r="P459" i="28"/>
  <c r="O459" i="28"/>
  <c r="L459" i="28"/>
  <c r="P458" i="28"/>
  <c r="O458" i="28"/>
  <c r="L458" i="28"/>
  <c r="P457" i="28"/>
  <c r="O457" i="28"/>
  <c r="L457" i="28"/>
  <c r="P456" i="28"/>
  <c r="O456" i="28"/>
  <c r="L456" i="28"/>
  <c r="P455" i="28"/>
  <c r="O455" i="28"/>
  <c r="L455" i="28"/>
  <c r="P454" i="28"/>
  <c r="O454" i="28"/>
  <c r="L454" i="28"/>
  <c r="P453" i="28"/>
  <c r="O453" i="28"/>
  <c r="L453" i="28"/>
  <c r="P452" i="28"/>
  <c r="O452" i="28"/>
  <c r="L452" i="28"/>
  <c r="P451" i="28"/>
  <c r="O451" i="28"/>
  <c r="L451" i="28"/>
  <c r="P450" i="28"/>
  <c r="O450" i="28"/>
  <c r="L450" i="28"/>
  <c r="P449" i="28"/>
  <c r="O449" i="28"/>
  <c r="L449" i="28"/>
  <c r="P448" i="28"/>
  <c r="O448" i="28"/>
  <c r="L448" i="28"/>
  <c r="P447" i="28"/>
  <c r="O447" i="28"/>
  <c r="L447" i="28"/>
  <c r="P446" i="28"/>
  <c r="O446" i="28"/>
  <c r="L446" i="28"/>
  <c r="P445" i="28"/>
  <c r="O445" i="28"/>
  <c r="L445" i="28"/>
  <c r="P444" i="28"/>
  <c r="O444" i="28"/>
  <c r="L444" i="28"/>
  <c r="P443" i="28"/>
  <c r="O443" i="28"/>
  <c r="L443" i="28"/>
  <c r="P442" i="28"/>
  <c r="O442" i="28"/>
  <c r="L442" i="28"/>
  <c r="P441" i="28"/>
  <c r="O441" i="28"/>
  <c r="L441" i="28"/>
  <c r="P440" i="28"/>
  <c r="O440" i="28"/>
  <c r="L440" i="28"/>
  <c r="P439" i="28"/>
  <c r="O439" i="28"/>
  <c r="L439" i="28"/>
  <c r="P438" i="28"/>
  <c r="O438" i="28"/>
  <c r="L438" i="28"/>
  <c r="P437" i="28"/>
  <c r="O437" i="28"/>
  <c r="L437" i="28"/>
  <c r="P436" i="28"/>
  <c r="O436" i="28"/>
  <c r="L436" i="28"/>
  <c r="P435" i="28"/>
  <c r="O435" i="28"/>
  <c r="L435" i="28"/>
  <c r="P434" i="28"/>
  <c r="O434" i="28"/>
  <c r="L434" i="28"/>
  <c r="P433" i="28"/>
  <c r="O433" i="28"/>
  <c r="L433" i="28"/>
  <c r="P432" i="28"/>
  <c r="O432" i="28"/>
  <c r="L432" i="28"/>
  <c r="P431" i="28"/>
  <c r="O431" i="28"/>
  <c r="L431" i="28"/>
  <c r="P430" i="28"/>
  <c r="O430" i="28"/>
  <c r="L430" i="28"/>
  <c r="P429" i="28"/>
  <c r="O429" i="28"/>
  <c r="L429" i="28"/>
  <c r="P428" i="28"/>
  <c r="O428" i="28"/>
  <c r="L428" i="28"/>
  <c r="P427" i="28"/>
  <c r="O427" i="28"/>
  <c r="L427" i="28"/>
  <c r="P426" i="28"/>
  <c r="O426" i="28"/>
  <c r="L426" i="28"/>
  <c r="P425" i="28"/>
  <c r="O425" i="28"/>
  <c r="L425" i="28"/>
  <c r="P424" i="28"/>
  <c r="O424" i="28"/>
  <c r="L424" i="28"/>
  <c r="P423" i="28"/>
  <c r="O423" i="28"/>
  <c r="L423" i="28"/>
  <c r="P422" i="28"/>
  <c r="O422" i="28"/>
  <c r="L422" i="28"/>
  <c r="P421" i="28"/>
  <c r="O421" i="28"/>
  <c r="L421" i="28"/>
  <c r="P420" i="28"/>
  <c r="O420" i="28"/>
  <c r="L420" i="28"/>
  <c r="P419" i="28"/>
  <c r="O419" i="28"/>
  <c r="L419" i="28"/>
  <c r="P418" i="28"/>
  <c r="O418" i="28"/>
  <c r="L418" i="28"/>
  <c r="P417" i="28"/>
  <c r="O417" i="28"/>
  <c r="L417" i="28"/>
  <c r="P416" i="28"/>
  <c r="O416" i="28"/>
  <c r="L416" i="28"/>
  <c r="P415" i="28"/>
  <c r="O415" i="28"/>
  <c r="L415" i="28"/>
  <c r="P414" i="28"/>
  <c r="O414" i="28"/>
  <c r="L414" i="28"/>
  <c r="P413" i="28"/>
  <c r="O413" i="28"/>
  <c r="L413" i="28"/>
  <c r="P412" i="28"/>
  <c r="O412" i="28"/>
  <c r="L412" i="28"/>
  <c r="P411" i="28"/>
  <c r="O411" i="28"/>
  <c r="L411" i="28"/>
  <c r="P410" i="28"/>
  <c r="O410" i="28"/>
  <c r="L410" i="28"/>
  <c r="P409" i="28"/>
  <c r="O409" i="28"/>
  <c r="L409" i="28"/>
  <c r="P408" i="28"/>
  <c r="O408" i="28"/>
  <c r="L408" i="28"/>
  <c r="P407" i="28"/>
  <c r="O407" i="28"/>
  <c r="L407" i="28"/>
  <c r="P406" i="28"/>
  <c r="O406" i="28"/>
  <c r="L406" i="28"/>
  <c r="P405" i="28"/>
  <c r="O405" i="28"/>
  <c r="L405" i="28"/>
  <c r="P404" i="28"/>
  <c r="O404" i="28"/>
  <c r="L404" i="28"/>
  <c r="P403" i="28"/>
  <c r="O403" i="28"/>
  <c r="L403" i="28"/>
  <c r="P402" i="28"/>
  <c r="O402" i="28"/>
  <c r="L402" i="28"/>
  <c r="P401" i="28"/>
  <c r="O401" i="28"/>
  <c r="L401" i="28"/>
  <c r="P400" i="28"/>
  <c r="O400" i="28"/>
  <c r="L400" i="28"/>
  <c r="P399" i="28"/>
  <c r="O399" i="28"/>
  <c r="L399" i="28"/>
  <c r="P398" i="28"/>
  <c r="O398" i="28"/>
  <c r="L398" i="28"/>
  <c r="P397" i="28"/>
  <c r="O397" i="28"/>
  <c r="L397" i="28"/>
  <c r="P396" i="28"/>
  <c r="O396" i="28"/>
  <c r="L396" i="28"/>
  <c r="P395" i="28"/>
  <c r="O395" i="28"/>
  <c r="L395" i="28"/>
  <c r="P394" i="28"/>
  <c r="O394" i="28"/>
  <c r="L394" i="28"/>
  <c r="P393" i="28"/>
  <c r="O393" i="28"/>
  <c r="L393" i="28"/>
  <c r="P392" i="28"/>
  <c r="O392" i="28"/>
  <c r="L392" i="28"/>
  <c r="P391" i="28"/>
  <c r="O391" i="28"/>
  <c r="L391" i="28"/>
  <c r="P390" i="28"/>
  <c r="O390" i="28"/>
  <c r="L390" i="28"/>
  <c r="P389" i="28"/>
  <c r="O389" i="28"/>
  <c r="L389" i="28"/>
  <c r="P388" i="28"/>
  <c r="O388" i="28"/>
  <c r="L388" i="28"/>
  <c r="P387" i="28"/>
  <c r="O387" i="28"/>
  <c r="L387" i="28"/>
  <c r="P386" i="28"/>
  <c r="O386" i="28"/>
  <c r="L386" i="28"/>
  <c r="P385" i="28"/>
  <c r="O385" i="28"/>
  <c r="L385" i="28"/>
  <c r="P384" i="28"/>
  <c r="O384" i="28"/>
  <c r="L384" i="28"/>
  <c r="P383" i="28"/>
  <c r="O383" i="28"/>
  <c r="L383" i="28"/>
  <c r="P382" i="28"/>
  <c r="O382" i="28"/>
  <c r="L382" i="28"/>
  <c r="P381" i="28"/>
  <c r="O381" i="28"/>
  <c r="L381" i="28"/>
  <c r="P380" i="28"/>
  <c r="O380" i="28"/>
  <c r="L380" i="28"/>
  <c r="P379" i="28"/>
  <c r="O379" i="28"/>
  <c r="L379" i="28"/>
  <c r="P378" i="28"/>
  <c r="O378" i="28"/>
  <c r="L378" i="28"/>
  <c r="P377" i="28"/>
  <c r="O377" i="28"/>
  <c r="L377" i="28"/>
  <c r="P376" i="28"/>
  <c r="O376" i="28"/>
  <c r="L376" i="28"/>
  <c r="P375" i="28"/>
  <c r="O375" i="28"/>
  <c r="L375" i="28"/>
  <c r="P374" i="28"/>
  <c r="O374" i="28"/>
  <c r="L374" i="28"/>
  <c r="P373" i="28"/>
  <c r="O373" i="28"/>
  <c r="L373" i="28"/>
  <c r="P372" i="28"/>
  <c r="O372" i="28"/>
  <c r="L372" i="28"/>
  <c r="P371" i="28"/>
  <c r="O371" i="28"/>
  <c r="L371" i="28"/>
  <c r="P370" i="28"/>
  <c r="O370" i="28"/>
  <c r="L370" i="28"/>
  <c r="P369" i="28"/>
  <c r="O369" i="28"/>
  <c r="L369" i="28"/>
  <c r="P368" i="28"/>
  <c r="O368" i="28"/>
  <c r="L368" i="28"/>
  <c r="P367" i="28"/>
  <c r="O367" i="28"/>
  <c r="L367" i="28"/>
  <c r="P366" i="28"/>
  <c r="O366" i="28"/>
  <c r="L366" i="28"/>
  <c r="P365" i="28"/>
  <c r="O365" i="28"/>
  <c r="L365" i="28"/>
  <c r="P364" i="28"/>
  <c r="O364" i="28"/>
  <c r="L364" i="28"/>
  <c r="P363" i="28"/>
  <c r="O363" i="28"/>
  <c r="L363" i="28"/>
  <c r="P362" i="28"/>
  <c r="O362" i="28"/>
  <c r="L362" i="28"/>
  <c r="P361" i="28"/>
  <c r="O361" i="28"/>
  <c r="L361" i="28"/>
  <c r="P360" i="28"/>
  <c r="O360" i="28"/>
  <c r="L360" i="28"/>
  <c r="P359" i="28"/>
  <c r="O359" i="28"/>
  <c r="L359" i="28"/>
  <c r="P358" i="28"/>
  <c r="O358" i="28"/>
  <c r="L358" i="28"/>
  <c r="P357" i="28"/>
  <c r="O357" i="28"/>
  <c r="L357" i="28"/>
  <c r="P356" i="28"/>
  <c r="O356" i="28"/>
  <c r="L356" i="28"/>
  <c r="P355" i="28"/>
  <c r="O355" i="28"/>
  <c r="L355" i="28"/>
  <c r="P354" i="28"/>
  <c r="O354" i="28"/>
  <c r="L354" i="28"/>
  <c r="P353" i="28"/>
  <c r="O353" i="28"/>
  <c r="L353" i="28"/>
  <c r="P352" i="28"/>
  <c r="O352" i="28"/>
  <c r="L352" i="28"/>
  <c r="P351" i="28"/>
  <c r="O351" i="28"/>
  <c r="L351" i="28"/>
  <c r="P350" i="28"/>
  <c r="O350" i="28"/>
  <c r="L350" i="28"/>
  <c r="P349" i="28"/>
  <c r="O349" i="28"/>
  <c r="L349" i="28"/>
  <c r="P348" i="28"/>
  <c r="O348" i="28"/>
  <c r="L348" i="28"/>
  <c r="P347" i="28"/>
  <c r="O347" i="28"/>
  <c r="L347" i="28"/>
  <c r="P346" i="28"/>
  <c r="O346" i="28"/>
  <c r="L346" i="28"/>
  <c r="P345" i="28"/>
  <c r="O345" i="28"/>
  <c r="L345" i="28"/>
  <c r="P344" i="28"/>
  <c r="O344" i="28"/>
  <c r="L344" i="28"/>
  <c r="P343" i="28"/>
  <c r="O343" i="28"/>
  <c r="L343" i="28"/>
  <c r="P342" i="28"/>
  <c r="O342" i="28"/>
  <c r="L342" i="28"/>
  <c r="P341" i="28"/>
  <c r="O341" i="28"/>
  <c r="L341" i="28"/>
  <c r="P340" i="28"/>
  <c r="O340" i="28"/>
  <c r="L340" i="28"/>
  <c r="P339" i="28"/>
  <c r="O339" i="28"/>
  <c r="L339" i="28"/>
  <c r="P338" i="28"/>
  <c r="O338" i="28"/>
  <c r="L338" i="28"/>
  <c r="P337" i="28"/>
  <c r="O337" i="28"/>
  <c r="L337" i="28"/>
  <c r="P336" i="28"/>
  <c r="O336" i="28"/>
  <c r="L336" i="28"/>
  <c r="P335" i="28"/>
  <c r="O335" i="28"/>
  <c r="L335" i="28"/>
  <c r="P334" i="28"/>
  <c r="O334" i="28"/>
  <c r="L334" i="28"/>
  <c r="P333" i="28"/>
  <c r="O333" i="28"/>
  <c r="L333" i="28"/>
  <c r="P332" i="28"/>
  <c r="O332" i="28"/>
  <c r="L332" i="28"/>
  <c r="P331" i="28"/>
  <c r="O331" i="28"/>
  <c r="L331" i="28"/>
  <c r="P330" i="28"/>
  <c r="O330" i="28"/>
  <c r="L330" i="28"/>
  <c r="P329" i="28"/>
  <c r="O329" i="28"/>
  <c r="L329" i="28"/>
  <c r="P328" i="28"/>
  <c r="O328" i="28"/>
  <c r="L328" i="28"/>
  <c r="P327" i="28"/>
  <c r="O327" i="28"/>
  <c r="L327" i="28"/>
  <c r="P326" i="28"/>
  <c r="O326" i="28"/>
  <c r="L326" i="28"/>
  <c r="P325" i="28"/>
  <c r="O325" i="28"/>
  <c r="L325" i="28"/>
  <c r="P324" i="28"/>
  <c r="O324" i="28"/>
  <c r="L324" i="28"/>
  <c r="P323" i="28"/>
  <c r="O323" i="28"/>
  <c r="L323" i="28"/>
  <c r="P322" i="28"/>
  <c r="O322" i="28"/>
  <c r="L322" i="28"/>
  <c r="P321" i="28"/>
  <c r="O321" i="28"/>
  <c r="L321" i="28"/>
  <c r="P320" i="28"/>
  <c r="O320" i="28"/>
  <c r="L320" i="28"/>
  <c r="P319" i="28"/>
  <c r="O319" i="28"/>
  <c r="L319" i="28"/>
  <c r="P318" i="28"/>
  <c r="O318" i="28"/>
  <c r="L318" i="28"/>
  <c r="P317" i="28"/>
  <c r="O317" i="28"/>
  <c r="L317" i="28"/>
  <c r="P316" i="28"/>
  <c r="O316" i="28"/>
  <c r="L316" i="28"/>
  <c r="P315" i="28"/>
  <c r="O315" i="28"/>
  <c r="L315" i="28"/>
  <c r="P314" i="28"/>
  <c r="O314" i="28"/>
  <c r="L314" i="28"/>
  <c r="P313" i="28"/>
  <c r="O313" i="28"/>
  <c r="L313" i="28"/>
  <c r="P312" i="28"/>
  <c r="O312" i="28"/>
  <c r="L312" i="28"/>
  <c r="P311" i="28"/>
  <c r="O311" i="28"/>
  <c r="L311" i="28"/>
  <c r="P310" i="28"/>
  <c r="O310" i="28"/>
  <c r="L310" i="28"/>
  <c r="P309" i="28"/>
  <c r="O309" i="28"/>
  <c r="L309" i="28"/>
  <c r="P308" i="28"/>
  <c r="O308" i="28"/>
  <c r="L308" i="28"/>
  <c r="P307" i="28"/>
  <c r="O307" i="28"/>
  <c r="L307" i="28"/>
  <c r="P306" i="28"/>
  <c r="O306" i="28"/>
  <c r="L306" i="28"/>
  <c r="P305" i="28"/>
  <c r="O305" i="28"/>
  <c r="L305" i="28"/>
  <c r="P304" i="28"/>
  <c r="O304" i="28"/>
  <c r="L304" i="28"/>
  <c r="P303" i="28"/>
  <c r="O303" i="28"/>
  <c r="L303" i="28"/>
  <c r="P302" i="28"/>
  <c r="O302" i="28"/>
  <c r="L302" i="28"/>
  <c r="P301" i="28"/>
  <c r="O301" i="28"/>
  <c r="L301" i="28"/>
  <c r="P300" i="28"/>
  <c r="O300" i="28"/>
  <c r="L300" i="28"/>
  <c r="P299" i="28"/>
  <c r="O299" i="28"/>
  <c r="L299" i="28"/>
  <c r="P298" i="28"/>
  <c r="O298" i="28"/>
  <c r="L298" i="28"/>
  <c r="P297" i="28"/>
  <c r="O297" i="28"/>
  <c r="L297" i="28"/>
  <c r="P296" i="28"/>
  <c r="O296" i="28"/>
  <c r="L296" i="28"/>
  <c r="P295" i="28"/>
  <c r="O295" i="28"/>
  <c r="L295" i="28"/>
  <c r="P294" i="28"/>
  <c r="O294" i="28"/>
  <c r="L294" i="28"/>
  <c r="P293" i="28"/>
  <c r="O293" i="28"/>
  <c r="L293" i="28"/>
  <c r="P292" i="28"/>
  <c r="O292" i="28"/>
  <c r="L292" i="28"/>
  <c r="P291" i="28"/>
  <c r="O291" i="28"/>
  <c r="L291" i="28"/>
  <c r="P290" i="28"/>
  <c r="O290" i="28"/>
  <c r="L290" i="28"/>
  <c r="P289" i="28"/>
  <c r="O289" i="28"/>
  <c r="L289" i="28"/>
  <c r="P288" i="28"/>
  <c r="O288" i="28"/>
  <c r="L288" i="28"/>
  <c r="P287" i="28"/>
  <c r="O287" i="28"/>
  <c r="L287" i="28"/>
  <c r="P286" i="28"/>
  <c r="O286" i="28"/>
  <c r="L286" i="28"/>
  <c r="P285" i="28"/>
  <c r="O285" i="28"/>
  <c r="L285" i="28"/>
  <c r="P284" i="28"/>
  <c r="O284" i="28"/>
  <c r="L284" i="28"/>
  <c r="P283" i="28"/>
  <c r="O283" i="28"/>
  <c r="L283" i="28"/>
  <c r="P282" i="28"/>
  <c r="O282" i="28"/>
  <c r="L282" i="28"/>
  <c r="P281" i="28"/>
  <c r="O281" i="28"/>
  <c r="L281" i="28"/>
  <c r="P280" i="28"/>
  <c r="O280" i="28"/>
  <c r="L280" i="28"/>
  <c r="P279" i="28"/>
  <c r="O279" i="28"/>
  <c r="L279" i="28"/>
  <c r="P278" i="28"/>
  <c r="O278" i="28"/>
  <c r="L278" i="28"/>
  <c r="P277" i="28"/>
  <c r="O277" i="28"/>
  <c r="L277" i="28"/>
  <c r="P276" i="28"/>
  <c r="O276" i="28"/>
  <c r="L276" i="28"/>
  <c r="P275" i="28"/>
  <c r="O275" i="28"/>
  <c r="L275" i="28"/>
  <c r="P274" i="28"/>
  <c r="O274" i="28"/>
  <c r="L274" i="28"/>
  <c r="P273" i="28"/>
  <c r="O273" i="28"/>
  <c r="L273" i="28"/>
  <c r="P272" i="28"/>
  <c r="O272" i="28"/>
  <c r="L272" i="28"/>
  <c r="P271" i="28"/>
  <c r="O271" i="28"/>
  <c r="L271" i="28"/>
  <c r="P270" i="28"/>
  <c r="O270" i="28"/>
  <c r="L270" i="28"/>
  <c r="P269" i="28"/>
  <c r="O269" i="28"/>
  <c r="L269" i="28"/>
  <c r="P268" i="28"/>
  <c r="O268" i="28"/>
  <c r="L268" i="28"/>
  <c r="P267" i="28"/>
  <c r="O267" i="28"/>
  <c r="L267" i="28"/>
  <c r="P266" i="28"/>
  <c r="O266" i="28"/>
  <c r="L266" i="28"/>
  <c r="P265" i="28"/>
  <c r="O265" i="28"/>
  <c r="L265" i="28"/>
  <c r="P264" i="28"/>
  <c r="O264" i="28"/>
  <c r="L264" i="28"/>
  <c r="P263" i="28"/>
  <c r="O263" i="28"/>
  <c r="L263" i="28"/>
  <c r="P262" i="28"/>
  <c r="O262" i="28"/>
  <c r="L262" i="28"/>
  <c r="P261" i="28"/>
  <c r="O261" i="28"/>
  <c r="L261" i="28"/>
  <c r="P260" i="28"/>
  <c r="O260" i="28"/>
  <c r="L260" i="28"/>
  <c r="P259" i="28"/>
  <c r="O259" i="28"/>
  <c r="L259" i="28"/>
  <c r="P258" i="28"/>
  <c r="O258" i="28"/>
  <c r="L258" i="28"/>
  <c r="P257" i="28"/>
  <c r="O257" i="28"/>
  <c r="L257" i="28"/>
  <c r="P256" i="28"/>
  <c r="O256" i="28"/>
  <c r="L256" i="28"/>
  <c r="P255" i="28"/>
  <c r="O255" i="28"/>
  <c r="L255" i="28"/>
  <c r="P254" i="28"/>
  <c r="O254" i="28"/>
  <c r="L254" i="28"/>
  <c r="P253" i="28"/>
  <c r="O253" i="28"/>
  <c r="L253" i="28"/>
  <c r="P252" i="28"/>
  <c r="O252" i="28"/>
  <c r="L252" i="28"/>
  <c r="P251" i="28"/>
  <c r="O251" i="28"/>
  <c r="L251" i="28"/>
  <c r="P250" i="28"/>
  <c r="O250" i="28"/>
  <c r="L250" i="28"/>
  <c r="P249" i="28"/>
  <c r="O249" i="28"/>
  <c r="L249" i="28"/>
  <c r="P248" i="28"/>
  <c r="O248" i="28"/>
  <c r="L248" i="28"/>
  <c r="P247" i="28"/>
  <c r="O247" i="28"/>
  <c r="L247" i="28"/>
  <c r="P246" i="28"/>
  <c r="O246" i="28"/>
  <c r="L246" i="28"/>
  <c r="P245" i="28"/>
  <c r="O245" i="28"/>
  <c r="L245" i="28"/>
  <c r="P244" i="28"/>
  <c r="O244" i="28"/>
  <c r="L244" i="28"/>
  <c r="P243" i="28"/>
  <c r="O243" i="28"/>
  <c r="L243" i="28"/>
  <c r="P242" i="28"/>
  <c r="O242" i="28"/>
  <c r="L242" i="28"/>
  <c r="P241" i="28"/>
  <c r="O241" i="28"/>
  <c r="L241" i="28"/>
  <c r="P240" i="28"/>
  <c r="O240" i="28"/>
  <c r="L240" i="28"/>
  <c r="P239" i="28"/>
  <c r="O239" i="28"/>
  <c r="L239" i="28"/>
  <c r="P238" i="28"/>
  <c r="O238" i="28"/>
  <c r="L238" i="28"/>
  <c r="P237" i="28"/>
  <c r="O237" i="28"/>
  <c r="L237" i="28"/>
  <c r="P236" i="28"/>
  <c r="O236" i="28"/>
  <c r="L236" i="28"/>
  <c r="P235" i="28"/>
  <c r="O235" i="28"/>
  <c r="L235" i="28"/>
  <c r="P234" i="28"/>
  <c r="O234" i="28"/>
  <c r="L234" i="28"/>
  <c r="P233" i="28"/>
  <c r="O233" i="28"/>
  <c r="L233" i="28"/>
  <c r="P232" i="28"/>
  <c r="O232" i="28"/>
  <c r="L232" i="28"/>
  <c r="P231" i="28"/>
  <c r="O231" i="28"/>
  <c r="L231" i="28"/>
  <c r="P230" i="28"/>
  <c r="O230" i="28"/>
  <c r="L230" i="28"/>
  <c r="P229" i="28"/>
  <c r="O229" i="28"/>
  <c r="L229" i="28"/>
  <c r="P228" i="28"/>
  <c r="O228" i="28"/>
  <c r="L228" i="28"/>
  <c r="P227" i="28"/>
  <c r="O227" i="28"/>
  <c r="L227" i="28"/>
  <c r="P226" i="28"/>
  <c r="O226" i="28"/>
  <c r="L226" i="28"/>
  <c r="P225" i="28"/>
  <c r="O225" i="28"/>
  <c r="L225" i="28"/>
  <c r="P224" i="28"/>
  <c r="O224" i="28"/>
  <c r="L224" i="28"/>
  <c r="P223" i="28"/>
  <c r="O223" i="28"/>
  <c r="L223" i="28"/>
  <c r="P222" i="28"/>
  <c r="O222" i="28"/>
  <c r="L222" i="28"/>
  <c r="P221" i="28"/>
  <c r="O221" i="28"/>
  <c r="L221" i="28"/>
  <c r="P220" i="28"/>
  <c r="O220" i="28"/>
  <c r="L220" i="28"/>
  <c r="P219" i="28"/>
  <c r="O219" i="28"/>
  <c r="L219" i="28"/>
  <c r="P218" i="28"/>
  <c r="O218" i="28"/>
  <c r="L218" i="28"/>
  <c r="P217" i="28"/>
  <c r="O217" i="28"/>
  <c r="L217" i="28"/>
  <c r="P216" i="28"/>
  <c r="O216" i="28"/>
  <c r="L216" i="28"/>
  <c r="P215" i="28"/>
  <c r="O215" i="28"/>
  <c r="L215" i="28"/>
  <c r="P214" i="28"/>
  <c r="O214" i="28"/>
  <c r="L214" i="28"/>
  <c r="P213" i="28"/>
  <c r="O213" i="28"/>
  <c r="L213" i="28"/>
  <c r="P212" i="28"/>
  <c r="O212" i="28"/>
  <c r="L212" i="28"/>
  <c r="P211" i="28"/>
  <c r="O211" i="28"/>
  <c r="L211" i="28"/>
  <c r="P210" i="28"/>
  <c r="O210" i="28"/>
  <c r="L210" i="28"/>
  <c r="P209" i="28"/>
  <c r="O209" i="28"/>
  <c r="L209" i="28"/>
  <c r="P208" i="28"/>
  <c r="O208" i="28"/>
  <c r="L208" i="28"/>
  <c r="P207" i="28"/>
  <c r="O207" i="28"/>
  <c r="L207" i="28"/>
  <c r="P206" i="28"/>
  <c r="O206" i="28"/>
  <c r="L206" i="28"/>
  <c r="P205" i="28"/>
  <c r="O205" i="28"/>
  <c r="L205" i="28"/>
  <c r="P204" i="28"/>
  <c r="O204" i="28"/>
  <c r="L204" i="28"/>
  <c r="P203" i="28"/>
  <c r="O203" i="28"/>
  <c r="L203" i="28"/>
  <c r="P202" i="28"/>
  <c r="O202" i="28"/>
  <c r="L202" i="28"/>
  <c r="P201" i="28"/>
  <c r="O201" i="28"/>
  <c r="L201" i="28"/>
  <c r="P200" i="28"/>
  <c r="O200" i="28"/>
  <c r="L200" i="28"/>
  <c r="P199" i="28"/>
  <c r="O199" i="28"/>
  <c r="L199" i="28"/>
  <c r="P198" i="28"/>
  <c r="O198" i="28"/>
  <c r="L198" i="28"/>
  <c r="P197" i="28"/>
  <c r="O197" i="28"/>
  <c r="L197" i="28"/>
  <c r="P196" i="28"/>
  <c r="O196" i="28"/>
  <c r="L196" i="28"/>
  <c r="P195" i="28"/>
  <c r="O195" i="28"/>
  <c r="L195" i="28"/>
  <c r="P194" i="28"/>
  <c r="O194" i="28"/>
  <c r="L194" i="28"/>
  <c r="P193" i="28"/>
  <c r="O193" i="28"/>
  <c r="L193" i="28"/>
  <c r="P192" i="28"/>
  <c r="O192" i="28"/>
  <c r="L192" i="28"/>
  <c r="P191" i="28"/>
  <c r="O191" i="28"/>
  <c r="L191" i="28"/>
  <c r="P190" i="28"/>
  <c r="O190" i="28"/>
  <c r="L190" i="28"/>
  <c r="P189" i="28"/>
  <c r="O189" i="28"/>
  <c r="L189" i="28"/>
  <c r="P188" i="28"/>
  <c r="O188" i="28"/>
  <c r="L188" i="28"/>
  <c r="P187" i="28"/>
  <c r="O187" i="28"/>
  <c r="L187" i="28"/>
  <c r="P186" i="28"/>
  <c r="O186" i="28"/>
  <c r="L186" i="28"/>
  <c r="P185" i="28"/>
  <c r="O185" i="28"/>
  <c r="L185" i="28"/>
  <c r="P184" i="28"/>
  <c r="O184" i="28"/>
  <c r="L184" i="28"/>
  <c r="P183" i="28"/>
  <c r="O183" i="28"/>
  <c r="L183" i="28"/>
  <c r="P182" i="28"/>
  <c r="O182" i="28"/>
  <c r="L182" i="28"/>
  <c r="P181" i="28"/>
  <c r="O181" i="28"/>
  <c r="L181" i="28"/>
  <c r="P180" i="28"/>
  <c r="O180" i="28"/>
  <c r="L180" i="28"/>
  <c r="P179" i="28"/>
  <c r="O179" i="28"/>
  <c r="L179" i="28"/>
  <c r="P178" i="28"/>
  <c r="O178" i="28"/>
  <c r="L178" i="28"/>
  <c r="P177" i="28"/>
  <c r="O177" i="28"/>
  <c r="L177" i="28"/>
  <c r="P176" i="28"/>
  <c r="O176" i="28"/>
  <c r="L176" i="28"/>
  <c r="P175" i="28"/>
  <c r="O175" i="28"/>
  <c r="L175" i="28"/>
  <c r="P174" i="28"/>
  <c r="O174" i="28"/>
  <c r="L174" i="28"/>
  <c r="P173" i="28"/>
  <c r="O173" i="28"/>
  <c r="L173" i="28"/>
  <c r="P172" i="28"/>
  <c r="O172" i="28"/>
  <c r="L172" i="28"/>
  <c r="P171" i="28"/>
  <c r="O171" i="28"/>
  <c r="L171" i="28"/>
  <c r="P170" i="28"/>
  <c r="O170" i="28"/>
  <c r="L170" i="28"/>
  <c r="P169" i="28"/>
  <c r="O169" i="28"/>
  <c r="L169" i="28"/>
  <c r="P168" i="28"/>
  <c r="O168" i="28"/>
  <c r="L168" i="28"/>
  <c r="P167" i="28"/>
  <c r="O167" i="28"/>
  <c r="L167" i="28"/>
  <c r="P166" i="28"/>
  <c r="O166" i="28"/>
  <c r="L166" i="28"/>
  <c r="P165" i="28"/>
  <c r="O165" i="28"/>
  <c r="L165" i="28"/>
  <c r="P164" i="28"/>
  <c r="O164" i="28"/>
  <c r="L164" i="28"/>
  <c r="P163" i="28"/>
  <c r="O163" i="28"/>
  <c r="L163" i="28"/>
  <c r="P162" i="28"/>
  <c r="O162" i="28"/>
  <c r="L162" i="28"/>
  <c r="P161" i="28"/>
  <c r="O161" i="28"/>
  <c r="L161" i="28"/>
  <c r="P160" i="28"/>
  <c r="O160" i="28"/>
  <c r="L160" i="28"/>
  <c r="P159" i="28"/>
  <c r="O159" i="28"/>
  <c r="L159" i="28"/>
  <c r="P158" i="28"/>
  <c r="O158" i="28"/>
  <c r="L158" i="28"/>
  <c r="P157" i="28"/>
  <c r="O157" i="28"/>
  <c r="L157" i="28"/>
  <c r="P156" i="28"/>
  <c r="O156" i="28"/>
  <c r="L156" i="28"/>
  <c r="P155" i="28"/>
  <c r="O155" i="28"/>
  <c r="L155" i="28"/>
  <c r="P154" i="28"/>
  <c r="O154" i="28"/>
  <c r="L154" i="28"/>
  <c r="P153" i="28"/>
  <c r="O153" i="28"/>
  <c r="L153" i="28"/>
  <c r="P152" i="28"/>
  <c r="O152" i="28"/>
  <c r="L152" i="28"/>
  <c r="P151" i="28"/>
  <c r="O151" i="28"/>
  <c r="L151" i="28"/>
  <c r="P150" i="28"/>
  <c r="O150" i="28"/>
  <c r="L150" i="28"/>
  <c r="P149" i="28"/>
  <c r="O149" i="28"/>
  <c r="L149" i="28"/>
  <c r="P148" i="28"/>
  <c r="O148" i="28"/>
  <c r="L148" i="28"/>
  <c r="P147" i="28"/>
  <c r="O147" i="28"/>
  <c r="L147" i="28"/>
  <c r="P146" i="28"/>
  <c r="O146" i="28"/>
  <c r="L146" i="28"/>
  <c r="P145" i="28"/>
  <c r="O145" i="28"/>
  <c r="L145" i="28"/>
  <c r="P144" i="28"/>
  <c r="O144" i="28"/>
  <c r="L144" i="28"/>
  <c r="P143" i="28"/>
  <c r="O143" i="28"/>
  <c r="L143" i="28"/>
  <c r="P142" i="28"/>
  <c r="O142" i="28"/>
  <c r="L142" i="28"/>
  <c r="P141" i="28"/>
  <c r="O141" i="28"/>
  <c r="L141" i="28"/>
  <c r="P140" i="28"/>
  <c r="O140" i="28"/>
  <c r="L140" i="28"/>
  <c r="P139" i="28"/>
  <c r="O139" i="28"/>
  <c r="L139" i="28"/>
  <c r="P138" i="28"/>
  <c r="O138" i="28"/>
  <c r="L138" i="28"/>
  <c r="P137" i="28"/>
  <c r="O137" i="28"/>
  <c r="L137" i="28"/>
  <c r="P136" i="28"/>
  <c r="O136" i="28"/>
  <c r="L136" i="28"/>
  <c r="P135" i="28"/>
  <c r="O135" i="28"/>
  <c r="L135" i="28"/>
  <c r="P134" i="28"/>
  <c r="O134" i="28"/>
  <c r="L134" i="28"/>
  <c r="P133" i="28"/>
  <c r="O133" i="28"/>
  <c r="L133" i="28"/>
  <c r="P132" i="28"/>
  <c r="O132" i="28"/>
  <c r="L132" i="28"/>
  <c r="P131" i="28"/>
  <c r="O131" i="28"/>
  <c r="L131" i="28"/>
  <c r="P130" i="28"/>
  <c r="O130" i="28"/>
  <c r="L130" i="28"/>
  <c r="P129" i="28"/>
  <c r="O129" i="28"/>
  <c r="L129" i="28"/>
  <c r="P128" i="28"/>
  <c r="O128" i="28"/>
  <c r="L128" i="28"/>
  <c r="P127" i="28"/>
  <c r="O127" i="28"/>
  <c r="L127" i="28"/>
  <c r="P126" i="28"/>
  <c r="O126" i="28"/>
  <c r="L126" i="28"/>
  <c r="P125" i="28"/>
  <c r="O125" i="28"/>
  <c r="L125" i="28"/>
  <c r="P124" i="28"/>
  <c r="O124" i="28"/>
  <c r="L124" i="28"/>
  <c r="P123" i="28"/>
  <c r="O123" i="28"/>
  <c r="L123" i="28"/>
  <c r="P122" i="28"/>
  <c r="O122" i="28"/>
  <c r="L122" i="28"/>
  <c r="P121" i="28"/>
  <c r="O121" i="28"/>
  <c r="L121" i="28"/>
  <c r="P120" i="28"/>
  <c r="O120" i="28"/>
  <c r="L120" i="28"/>
  <c r="P119" i="28"/>
  <c r="O119" i="28"/>
  <c r="L119" i="28"/>
  <c r="P118" i="28"/>
  <c r="O118" i="28"/>
  <c r="L118" i="28"/>
  <c r="P117" i="28"/>
  <c r="O117" i="28"/>
  <c r="L117" i="28"/>
  <c r="P116" i="28"/>
  <c r="O116" i="28"/>
  <c r="L116" i="28"/>
  <c r="P115" i="28"/>
  <c r="O115" i="28"/>
  <c r="L115" i="28"/>
  <c r="P114" i="28"/>
  <c r="O114" i="28"/>
  <c r="L114" i="28"/>
  <c r="P113" i="28"/>
  <c r="O113" i="28"/>
  <c r="L113" i="28"/>
  <c r="P112" i="28"/>
  <c r="O112" i="28"/>
  <c r="L112" i="28"/>
  <c r="P111" i="28"/>
  <c r="O111" i="28"/>
  <c r="L111" i="28"/>
  <c r="P110" i="28"/>
  <c r="O110" i="28"/>
  <c r="L110" i="28"/>
  <c r="P109" i="28"/>
  <c r="O109" i="28"/>
  <c r="L109" i="28"/>
  <c r="P108" i="28"/>
  <c r="O108" i="28"/>
  <c r="L108" i="28"/>
  <c r="P107" i="28"/>
  <c r="O107" i="28"/>
  <c r="L107" i="28"/>
  <c r="P106" i="28"/>
  <c r="O106" i="28"/>
  <c r="L106" i="28"/>
  <c r="P105" i="28"/>
  <c r="O105" i="28"/>
  <c r="L105" i="28"/>
  <c r="P104" i="28"/>
  <c r="O104" i="28"/>
  <c r="L104" i="28"/>
  <c r="P103" i="28"/>
  <c r="O103" i="28"/>
  <c r="L103" i="28"/>
  <c r="P102" i="28"/>
  <c r="O102" i="28"/>
  <c r="L102" i="28"/>
  <c r="P101" i="28"/>
  <c r="O101" i="28"/>
  <c r="L101" i="28"/>
  <c r="P100" i="28"/>
  <c r="O100" i="28"/>
  <c r="L100" i="28"/>
  <c r="P99" i="28"/>
  <c r="O99" i="28"/>
  <c r="L99" i="28"/>
  <c r="P98" i="28"/>
  <c r="O98" i="28"/>
  <c r="L98" i="28"/>
  <c r="P97" i="28"/>
  <c r="O97" i="28"/>
  <c r="L97" i="28"/>
  <c r="P96" i="28"/>
  <c r="O96" i="28"/>
  <c r="L96" i="28"/>
  <c r="P95" i="28"/>
  <c r="O95" i="28"/>
  <c r="L95" i="28"/>
  <c r="P94" i="28"/>
  <c r="O94" i="28"/>
  <c r="L94" i="28"/>
  <c r="P93" i="28"/>
  <c r="O93" i="28"/>
  <c r="L93" i="28"/>
  <c r="P92" i="28"/>
  <c r="O92" i="28"/>
  <c r="L92" i="28"/>
  <c r="P91" i="28"/>
  <c r="O91" i="28"/>
  <c r="L91" i="28"/>
  <c r="P90" i="28"/>
  <c r="O90" i="28"/>
  <c r="L90" i="28"/>
  <c r="P89" i="28"/>
  <c r="O89" i="28"/>
  <c r="L89" i="28"/>
  <c r="P88" i="28"/>
  <c r="O88" i="28"/>
  <c r="L88" i="28"/>
  <c r="P87" i="28"/>
  <c r="O87" i="28"/>
  <c r="L87" i="28"/>
  <c r="P86" i="28"/>
  <c r="O86" i="28"/>
  <c r="L86" i="28"/>
  <c r="P85" i="28"/>
  <c r="O85" i="28"/>
  <c r="L85" i="28"/>
  <c r="P84" i="28"/>
  <c r="O84" i="28"/>
  <c r="L84" i="28"/>
  <c r="P83" i="28"/>
  <c r="O83" i="28"/>
  <c r="L83" i="28"/>
  <c r="P82" i="28"/>
  <c r="O82" i="28"/>
  <c r="L82" i="28"/>
  <c r="P81" i="28"/>
  <c r="O81" i="28"/>
  <c r="L81" i="28"/>
  <c r="P80" i="28"/>
  <c r="O80" i="28"/>
  <c r="L80" i="28"/>
  <c r="P79" i="28"/>
  <c r="O79" i="28"/>
  <c r="L79" i="28"/>
  <c r="P78" i="28"/>
  <c r="O78" i="28"/>
  <c r="L78" i="28"/>
  <c r="P77" i="28"/>
  <c r="O77" i="28"/>
  <c r="L77" i="28"/>
  <c r="P76" i="28"/>
  <c r="O76" i="28"/>
  <c r="L76" i="28"/>
  <c r="P75" i="28"/>
  <c r="O75" i="28"/>
  <c r="L75" i="28"/>
  <c r="P74" i="28"/>
  <c r="O74" i="28"/>
  <c r="L74" i="28"/>
  <c r="P73" i="28"/>
  <c r="O73" i="28"/>
  <c r="L73" i="28"/>
  <c r="P72" i="28"/>
  <c r="O72" i="28"/>
  <c r="L72" i="28"/>
  <c r="P71" i="28"/>
  <c r="O71" i="28"/>
  <c r="L71" i="28"/>
  <c r="P70" i="28"/>
  <c r="O70" i="28"/>
  <c r="L70" i="28"/>
  <c r="P69" i="28"/>
  <c r="O69" i="28"/>
  <c r="L69" i="28"/>
  <c r="P68" i="28"/>
  <c r="O68" i="28"/>
  <c r="L68" i="28"/>
  <c r="P67" i="28"/>
  <c r="O67" i="28"/>
  <c r="L67" i="28"/>
  <c r="P66" i="28"/>
  <c r="O66" i="28"/>
  <c r="L66" i="28"/>
  <c r="P65" i="28"/>
  <c r="O65" i="28"/>
  <c r="L65" i="28"/>
  <c r="P64" i="28"/>
  <c r="O64" i="28"/>
  <c r="L64" i="28"/>
  <c r="P63" i="28"/>
  <c r="O63" i="28"/>
  <c r="L63" i="28"/>
  <c r="P62" i="28"/>
  <c r="O62" i="28"/>
  <c r="L62" i="28"/>
  <c r="P61" i="28"/>
  <c r="O61" i="28"/>
  <c r="L61" i="28"/>
  <c r="P60" i="28"/>
  <c r="O60" i="28"/>
  <c r="L60" i="28"/>
  <c r="P59" i="28"/>
  <c r="O59" i="28"/>
  <c r="L59" i="28"/>
  <c r="P58" i="28"/>
  <c r="O58" i="28"/>
  <c r="L58" i="28"/>
  <c r="P57" i="28"/>
  <c r="O57" i="28"/>
  <c r="L57" i="28"/>
  <c r="P56" i="28"/>
  <c r="O56" i="28"/>
  <c r="L56" i="28"/>
  <c r="P55" i="28"/>
  <c r="O55" i="28"/>
  <c r="L55" i="28"/>
  <c r="P54" i="28"/>
  <c r="O54" i="28"/>
  <c r="L54" i="28"/>
  <c r="P53" i="28"/>
  <c r="O53" i="28"/>
  <c r="L53" i="28"/>
  <c r="P52" i="28"/>
  <c r="O52" i="28"/>
  <c r="L52" i="28"/>
  <c r="P51" i="28"/>
  <c r="O51" i="28"/>
  <c r="L51" i="28"/>
  <c r="P50" i="28"/>
  <c r="O50" i="28"/>
  <c r="L50" i="28"/>
  <c r="P49" i="28"/>
  <c r="O49" i="28"/>
  <c r="L49" i="28"/>
  <c r="P48" i="28"/>
  <c r="O48" i="28"/>
  <c r="L48" i="28"/>
  <c r="P47" i="28"/>
  <c r="O47" i="28"/>
  <c r="L47" i="28"/>
  <c r="P46" i="28"/>
  <c r="O46" i="28"/>
  <c r="L46" i="28"/>
  <c r="P45" i="28"/>
  <c r="O45" i="28"/>
  <c r="L45" i="28"/>
  <c r="P44" i="28"/>
  <c r="O44" i="28"/>
  <c r="L44" i="28"/>
  <c r="P43" i="28"/>
  <c r="O43" i="28"/>
  <c r="L43" i="28"/>
  <c r="P42" i="28"/>
  <c r="O42" i="28"/>
  <c r="L42" i="28"/>
  <c r="P41" i="28"/>
  <c r="O41" i="28"/>
  <c r="L41" i="28"/>
  <c r="P40" i="28"/>
  <c r="O40" i="28"/>
  <c r="L40" i="28"/>
  <c r="P39" i="28"/>
  <c r="O39" i="28"/>
  <c r="L39" i="28"/>
  <c r="P38" i="28"/>
  <c r="O38" i="28"/>
  <c r="L38" i="28"/>
  <c r="P37" i="28"/>
  <c r="O37" i="28"/>
  <c r="L37" i="28"/>
  <c r="P36" i="28"/>
  <c r="O36" i="28"/>
  <c r="L36" i="28"/>
  <c r="P35" i="28"/>
  <c r="O35" i="28"/>
  <c r="L35" i="28"/>
  <c r="P34" i="28"/>
  <c r="O34" i="28"/>
  <c r="L34" i="28"/>
  <c r="P33" i="28"/>
  <c r="O33" i="28"/>
  <c r="L33" i="28"/>
  <c r="P32" i="28"/>
  <c r="O32" i="28"/>
  <c r="L32" i="28"/>
  <c r="Q31" i="28"/>
  <c r="P31" i="28"/>
  <c r="O31" i="28"/>
  <c r="L31" i="28"/>
  <c r="P30" i="28"/>
  <c r="O30" i="28"/>
  <c r="L30" i="28"/>
  <c r="P29" i="28"/>
  <c r="O29" i="28"/>
  <c r="L29" i="28"/>
  <c r="P28" i="28"/>
  <c r="O28" i="28"/>
  <c r="L28" i="28"/>
  <c r="P27" i="28"/>
  <c r="O27" i="28"/>
  <c r="L27" i="28"/>
  <c r="P26" i="28"/>
  <c r="O26" i="28"/>
  <c r="L26" i="28"/>
  <c r="P25" i="28"/>
  <c r="O25" i="28"/>
  <c r="L25" i="28"/>
  <c r="P24" i="28"/>
  <c r="O24" i="28"/>
  <c r="L24" i="28"/>
  <c r="P23" i="28"/>
  <c r="O23" i="28"/>
  <c r="L23" i="28"/>
  <c r="P22" i="28"/>
  <c r="O22" i="28"/>
  <c r="L22" i="28"/>
  <c r="P21" i="28"/>
  <c r="O21" i="28"/>
  <c r="L21" i="28"/>
  <c r="P20" i="28"/>
  <c r="O20" i="28"/>
  <c r="L20" i="28"/>
  <c r="P19" i="28"/>
  <c r="O19" i="28"/>
  <c r="L19" i="28"/>
  <c r="P18" i="28"/>
  <c r="O18" i="28"/>
  <c r="L18" i="28"/>
  <c r="P17" i="28"/>
  <c r="O17" i="28"/>
  <c r="L17" i="28"/>
  <c r="P16" i="28"/>
  <c r="O16" i="28"/>
  <c r="L16" i="28"/>
  <c r="P15" i="28"/>
  <c r="O15" i="28"/>
  <c r="L15" i="28"/>
  <c r="P14" i="28"/>
  <c r="O14" i="28"/>
  <c r="L14" i="28"/>
  <c r="P13" i="28"/>
  <c r="O13" i="28"/>
  <c r="L13" i="28"/>
  <c r="P12" i="28"/>
  <c r="O12" i="28"/>
  <c r="L12" i="28"/>
  <c r="P11" i="28"/>
  <c r="O11" i="28"/>
  <c r="L11" i="28"/>
  <c r="P10" i="28"/>
  <c r="O10" i="28"/>
  <c r="L10" i="28"/>
  <c r="P9" i="28"/>
  <c r="O9" i="28"/>
  <c r="L9" i="28"/>
  <c r="P8" i="28"/>
  <c r="O8" i="28"/>
  <c r="L8" i="28"/>
  <c r="P7" i="28"/>
  <c r="O7" i="28"/>
  <c r="L7" i="28"/>
  <c r="P6" i="28"/>
  <c r="O6" i="28"/>
  <c r="L6" i="28"/>
  <c r="P5" i="28"/>
  <c r="O5" i="28"/>
  <c r="L5" i="28"/>
  <c r="P4" i="28"/>
  <c r="O4" i="28"/>
  <c r="L4" i="28"/>
  <c r="Q3" i="28"/>
  <c r="P3" i="28"/>
  <c r="O3" i="28"/>
  <c r="L3" i="28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3" i="25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4" i="26"/>
  <c r="B3" i="26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3" i="25"/>
  <c r="B130" i="25"/>
  <c r="E130" i="25" s="1"/>
  <c r="B129" i="25"/>
  <c r="E129" i="25" s="1"/>
  <c r="B128" i="25"/>
  <c r="E128" i="25" s="1"/>
  <c r="B127" i="25"/>
  <c r="E127" i="25" s="1"/>
  <c r="B126" i="25"/>
  <c r="E126" i="25" s="1"/>
  <c r="B125" i="25"/>
  <c r="E125" i="25" s="1"/>
  <c r="B124" i="25"/>
  <c r="E124" i="25" s="1"/>
  <c r="B123" i="25"/>
  <c r="E123" i="25" s="1"/>
  <c r="B122" i="25"/>
  <c r="E122" i="25" s="1"/>
  <c r="B121" i="25"/>
  <c r="E121" i="25" s="1"/>
  <c r="B120" i="25"/>
  <c r="E120" i="25" s="1"/>
  <c r="B119" i="25"/>
  <c r="E119" i="25" s="1"/>
  <c r="B118" i="25"/>
  <c r="E118" i="25" s="1"/>
  <c r="B117" i="25"/>
  <c r="E117" i="25" s="1"/>
  <c r="B116" i="25"/>
  <c r="E116" i="25" s="1"/>
  <c r="B115" i="25"/>
  <c r="E115" i="25" s="1"/>
  <c r="B114" i="25"/>
  <c r="E114" i="25" s="1"/>
  <c r="B113" i="25"/>
  <c r="E113" i="25" s="1"/>
  <c r="B112" i="25"/>
  <c r="E112" i="25" s="1"/>
  <c r="B111" i="25"/>
  <c r="E111" i="25" s="1"/>
  <c r="B110" i="25"/>
  <c r="E110" i="25" s="1"/>
  <c r="B109" i="25"/>
  <c r="E109" i="25" s="1"/>
  <c r="B108" i="25"/>
  <c r="E108" i="25" s="1"/>
  <c r="B107" i="25"/>
  <c r="E107" i="25" s="1"/>
  <c r="B106" i="25"/>
  <c r="E106" i="25" s="1"/>
  <c r="B105" i="25"/>
  <c r="E105" i="25" s="1"/>
  <c r="B104" i="25"/>
  <c r="E104" i="25" s="1"/>
  <c r="B103" i="25"/>
  <c r="E103" i="25" s="1"/>
  <c r="B102" i="25"/>
  <c r="E102" i="25" s="1"/>
  <c r="B101" i="25"/>
  <c r="E101" i="25" s="1"/>
  <c r="B100" i="25"/>
  <c r="E100" i="25" s="1"/>
  <c r="B99" i="25"/>
  <c r="E99" i="25" s="1"/>
  <c r="B98" i="25"/>
  <c r="E98" i="25" s="1"/>
  <c r="B97" i="25"/>
  <c r="E97" i="25" s="1"/>
  <c r="B96" i="25"/>
  <c r="E96" i="25" s="1"/>
  <c r="B95" i="25"/>
  <c r="E95" i="25" s="1"/>
  <c r="B94" i="25"/>
  <c r="E94" i="25" s="1"/>
  <c r="B93" i="25"/>
  <c r="E93" i="25" s="1"/>
  <c r="B92" i="25"/>
  <c r="E92" i="25" s="1"/>
  <c r="B91" i="25"/>
  <c r="E91" i="25" s="1"/>
  <c r="B90" i="25"/>
  <c r="E90" i="25" s="1"/>
  <c r="B89" i="25"/>
  <c r="E89" i="25" s="1"/>
  <c r="B88" i="25"/>
  <c r="E88" i="25" s="1"/>
  <c r="B87" i="25"/>
  <c r="E87" i="25" s="1"/>
  <c r="B86" i="25"/>
  <c r="E86" i="25" s="1"/>
  <c r="B85" i="25"/>
  <c r="E85" i="25" s="1"/>
  <c r="B84" i="25"/>
  <c r="E84" i="25" s="1"/>
  <c r="B83" i="25"/>
  <c r="E83" i="25" s="1"/>
  <c r="B82" i="25"/>
  <c r="E82" i="25" s="1"/>
  <c r="B81" i="25"/>
  <c r="E81" i="25" s="1"/>
  <c r="B80" i="25"/>
  <c r="E80" i="25" s="1"/>
  <c r="B79" i="25"/>
  <c r="E79" i="25" s="1"/>
  <c r="B78" i="25"/>
  <c r="E78" i="25" s="1"/>
  <c r="B77" i="25"/>
  <c r="E77" i="25" s="1"/>
  <c r="B76" i="25"/>
  <c r="E76" i="25" s="1"/>
  <c r="B75" i="25"/>
  <c r="E75" i="25" s="1"/>
  <c r="B74" i="25"/>
  <c r="E74" i="25" s="1"/>
  <c r="B73" i="25"/>
  <c r="E73" i="25" s="1"/>
  <c r="B72" i="25"/>
  <c r="E72" i="25" s="1"/>
  <c r="B71" i="25"/>
  <c r="E71" i="25" s="1"/>
  <c r="B70" i="25"/>
  <c r="E70" i="25" s="1"/>
  <c r="B69" i="25"/>
  <c r="E69" i="25" s="1"/>
  <c r="B68" i="25"/>
  <c r="E68" i="25" s="1"/>
  <c r="B67" i="25"/>
  <c r="E67" i="25" s="1"/>
  <c r="B66" i="25"/>
  <c r="E66" i="25" s="1"/>
  <c r="B65" i="25"/>
  <c r="E65" i="25" s="1"/>
  <c r="B64" i="25"/>
  <c r="E64" i="25" s="1"/>
  <c r="B63" i="25"/>
  <c r="E63" i="25" s="1"/>
  <c r="B62" i="25"/>
  <c r="E62" i="25" s="1"/>
  <c r="B61" i="25"/>
  <c r="E61" i="25" s="1"/>
  <c r="B60" i="25"/>
  <c r="E60" i="25" s="1"/>
  <c r="B59" i="25"/>
  <c r="E59" i="25" s="1"/>
  <c r="B58" i="25"/>
  <c r="E58" i="25" s="1"/>
  <c r="B57" i="25"/>
  <c r="E57" i="25" s="1"/>
  <c r="B56" i="25"/>
  <c r="E56" i="25" s="1"/>
  <c r="B55" i="25"/>
  <c r="E55" i="25" s="1"/>
  <c r="B54" i="25"/>
  <c r="E54" i="25" s="1"/>
  <c r="B53" i="25"/>
  <c r="E53" i="25" s="1"/>
  <c r="B52" i="25"/>
  <c r="E52" i="25" s="1"/>
  <c r="B51" i="25"/>
  <c r="E51" i="25" s="1"/>
  <c r="B50" i="25"/>
  <c r="E50" i="25" s="1"/>
  <c r="B49" i="25"/>
  <c r="E49" i="25" s="1"/>
  <c r="B48" i="25"/>
  <c r="E48" i="25" s="1"/>
  <c r="B47" i="25"/>
  <c r="E47" i="25" s="1"/>
  <c r="B46" i="25"/>
  <c r="E46" i="25" s="1"/>
  <c r="B45" i="25"/>
  <c r="E45" i="25" s="1"/>
  <c r="B44" i="25"/>
  <c r="E44" i="25" s="1"/>
  <c r="B43" i="25"/>
  <c r="E43" i="25" s="1"/>
  <c r="B42" i="25"/>
  <c r="B41" i="25"/>
  <c r="E41" i="25" s="1"/>
  <c r="B40" i="25"/>
  <c r="B39" i="25"/>
  <c r="B38" i="25"/>
  <c r="B37" i="25"/>
  <c r="E37" i="25" s="1"/>
  <c r="B36" i="25"/>
  <c r="E36" i="25" s="1"/>
  <c r="B35" i="25"/>
  <c r="E35" i="25" s="1"/>
  <c r="B34" i="25"/>
  <c r="B33" i="25"/>
  <c r="E33" i="25" s="1"/>
  <c r="B32" i="25"/>
  <c r="B31" i="25"/>
  <c r="B30" i="25"/>
  <c r="B29" i="25"/>
  <c r="E29" i="25" s="1"/>
  <c r="B28" i="25"/>
  <c r="E28" i="25" s="1"/>
  <c r="B27" i="25"/>
  <c r="E27" i="25" s="1"/>
  <c r="B26" i="25"/>
  <c r="B25" i="25"/>
  <c r="E25" i="25" s="1"/>
  <c r="B24" i="25"/>
  <c r="B23" i="25"/>
  <c r="B22" i="25"/>
  <c r="B21" i="25"/>
  <c r="E21" i="25" s="1"/>
  <c r="B20" i="25"/>
  <c r="E20" i="25" s="1"/>
  <c r="B19" i="25"/>
  <c r="E19" i="25" s="1"/>
  <c r="B18" i="25"/>
  <c r="B17" i="25"/>
  <c r="E17" i="25" s="1"/>
  <c r="B16" i="25"/>
  <c r="B15" i="25"/>
  <c r="B14" i="25"/>
  <c r="B13" i="25"/>
  <c r="E13" i="25" s="1"/>
  <c r="B12" i="25"/>
  <c r="E12" i="25" s="1"/>
  <c r="B11" i="25"/>
  <c r="E11" i="25" s="1"/>
  <c r="B10" i="25"/>
  <c r="B9" i="25"/>
  <c r="E9" i="25" s="1"/>
  <c r="B8" i="25"/>
  <c r="B7" i="25"/>
  <c r="B6" i="25"/>
  <c r="B5" i="25"/>
  <c r="E5" i="25" s="1"/>
  <c r="B4" i="25"/>
  <c r="E4" i="25" s="1"/>
  <c r="B3" i="25"/>
  <c r="E3" i="25" s="1"/>
  <c r="B4" i="24"/>
  <c r="G4" i="24" s="1"/>
  <c r="B5" i="24"/>
  <c r="G5" i="24" s="1"/>
  <c r="B6" i="24"/>
  <c r="F6" i="24" s="1"/>
  <c r="B7" i="24"/>
  <c r="B8" i="24"/>
  <c r="F8" i="24" s="1"/>
  <c r="B9" i="24"/>
  <c r="D9" i="24" s="1"/>
  <c r="B10" i="24"/>
  <c r="G10" i="24" s="1"/>
  <c r="B11" i="24"/>
  <c r="G11" i="24" s="1"/>
  <c r="B12" i="24"/>
  <c r="G12" i="24" s="1"/>
  <c r="B13" i="24"/>
  <c r="G13" i="24" s="1"/>
  <c r="B14" i="24"/>
  <c r="D14" i="24" s="1"/>
  <c r="B15" i="24"/>
  <c r="B16" i="24"/>
  <c r="F16" i="24" s="1"/>
  <c r="B17" i="24"/>
  <c r="E17" i="24" s="1"/>
  <c r="B18" i="24"/>
  <c r="G18" i="24" s="1"/>
  <c r="B19" i="24"/>
  <c r="G19" i="24" s="1"/>
  <c r="B20" i="24"/>
  <c r="G20" i="24" s="1"/>
  <c r="B21" i="24"/>
  <c r="G21" i="24" s="1"/>
  <c r="B22" i="24"/>
  <c r="C22" i="24" s="1"/>
  <c r="B23" i="24"/>
  <c r="C23" i="24" s="1"/>
  <c r="B24" i="24"/>
  <c r="F24" i="24" s="1"/>
  <c r="B25" i="24"/>
  <c r="F25" i="24" s="1"/>
  <c r="B26" i="24"/>
  <c r="G26" i="24" s="1"/>
  <c r="B27" i="24"/>
  <c r="G27" i="24" s="1"/>
  <c r="B28" i="24"/>
  <c r="G28" i="24" s="1"/>
  <c r="B29" i="24"/>
  <c r="G29" i="24" s="1"/>
  <c r="B30" i="24"/>
  <c r="C30" i="24" s="1"/>
  <c r="B31" i="24"/>
  <c r="C31" i="24" s="1"/>
  <c r="B32" i="24"/>
  <c r="F32" i="24" s="1"/>
  <c r="B33" i="24"/>
  <c r="C33" i="24" s="1"/>
  <c r="B34" i="24"/>
  <c r="G34" i="24" s="1"/>
  <c r="B35" i="24"/>
  <c r="E35" i="24" s="1"/>
  <c r="B36" i="24"/>
  <c r="G36" i="24" s="1"/>
  <c r="B37" i="24"/>
  <c r="G37" i="24" s="1"/>
  <c r="B38" i="24"/>
  <c r="F38" i="24" s="1"/>
  <c r="B39" i="24"/>
  <c r="F39" i="24" s="1"/>
  <c r="B40" i="24"/>
  <c r="F40" i="24" s="1"/>
  <c r="B41" i="24"/>
  <c r="G41" i="24" s="1"/>
  <c r="B42" i="24"/>
  <c r="G42" i="24" s="1"/>
  <c r="B43" i="24"/>
  <c r="G43" i="24" s="1"/>
  <c r="B44" i="24"/>
  <c r="G44" i="24" s="1"/>
  <c r="B45" i="24"/>
  <c r="G45" i="24" s="1"/>
  <c r="B46" i="24"/>
  <c r="D46" i="24" s="1"/>
  <c r="B47" i="24"/>
  <c r="F47" i="24" s="1"/>
  <c r="B48" i="24"/>
  <c r="F48" i="24" s="1"/>
  <c r="B49" i="24"/>
  <c r="E49" i="24" s="1"/>
  <c r="B50" i="24"/>
  <c r="G50" i="24" s="1"/>
  <c r="B51" i="24"/>
  <c r="G51" i="24" s="1"/>
  <c r="B52" i="24"/>
  <c r="G52" i="24" s="1"/>
  <c r="B53" i="24"/>
  <c r="G53" i="24" s="1"/>
  <c r="B54" i="24"/>
  <c r="E54" i="24" s="1"/>
  <c r="B55" i="24"/>
  <c r="F55" i="24" s="1"/>
  <c r="B56" i="24"/>
  <c r="F56" i="24" s="1"/>
  <c r="B57" i="24"/>
  <c r="F57" i="24" s="1"/>
  <c r="B58" i="24"/>
  <c r="G58" i="24" s="1"/>
  <c r="B59" i="24"/>
  <c r="G59" i="24" s="1"/>
  <c r="B60" i="24"/>
  <c r="G60" i="24" s="1"/>
  <c r="B61" i="24"/>
  <c r="G61" i="24" s="1"/>
  <c r="B62" i="24"/>
  <c r="E62" i="24" s="1"/>
  <c r="B63" i="24"/>
  <c r="B64" i="24"/>
  <c r="F64" i="24" s="1"/>
  <c r="B65" i="24"/>
  <c r="E65" i="24" s="1"/>
  <c r="B66" i="24"/>
  <c r="G66" i="24" s="1"/>
  <c r="B67" i="24"/>
  <c r="B68" i="24"/>
  <c r="G68" i="24" s="1"/>
  <c r="B69" i="24"/>
  <c r="G69" i="24" s="1"/>
  <c r="B70" i="24"/>
  <c r="F70" i="24" s="1"/>
  <c r="B71" i="24"/>
  <c r="F71" i="24" s="1"/>
  <c r="B72" i="24"/>
  <c r="F72" i="24" s="1"/>
  <c r="B73" i="24"/>
  <c r="G73" i="24" s="1"/>
  <c r="B74" i="24"/>
  <c r="G74" i="24" s="1"/>
  <c r="B75" i="24"/>
  <c r="G75" i="24" s="1"/>
  <c r="B76" i="24"/>
  <c r="G76" i="24" s="1"/>
  <c r="B77" i="24"/>
  <c r="G77" i="24" s="1"/>
  <c r="B78" i="24"/>
  <c r="F78" i="24" s="1"/>
  <c r="B79" i="24"/>
  <c r="B80" i="24"/>
  <c r="F80" i="24" s="1"/>
  <c r="B81" i="24"/>
  <c r="E81" i="24" s="1"/>
  <c r="B82" i="24"/>
  <c r="G82" i="24" s="1"/>
  <c r="B83" i="24"/>
  <c r="G83" i="24" s="1"/>
  <c r="B84" i="24"/>
  <c r="G84" i="24" s="1"/>
  <c r="B85" i="24"/>
  <c r="G85" i="24" s="1"/>
  <c r="B86" i="24"/>
  <c r="F86" i="24" s="1"/>
  <c r="B87" i="24"/>
  <c r="C87" i="24" s="1"/>
  <c r="B88" i="24"/>
  <c r="F88" i="24" s="1"/>
  <c r="B89" i="24"/>
  <c r="E89" i="24" s="1"/>
  <c r="B90" i="24"/>
  <c r="G90" i="24" s="1"/>
  <c r="B91" i="24"/>
  <c r="G91" i="24" s="1"/>
  <c r="B92" i="24"/>
  <c r="G92" i="24" s="1"/>
  <c r="B93" i="24"/>
  <c r="G93" i="24" s="1"/>
  <c r="B94" i="24"/>
  <c r="E94" i="24" s="1"/>
  <c r="B95" i="24"/>
  <c r="B96" i="24"/>
  <c r="F96" i="24" s="1"/>
  <c r="B97" i="24"/>
  <c r="D97" i="24" s="1"/>
  <c r="B98" i="24"/>
  <c r="G98" i="24" s="1"/>
  <c r="B99" i="24"/>
  <c r="G99" i="24" s="1"/>
  <c r="B100" i="24"/>
  <c r="G100" i="24" s="1"/>
  <c r="B101" i="24"/>
  <c r="G101" i="24" s="1"/>
  <c r="B102" i="24"/>
  <c r="E102" i="24" s="1"/>
  <c r="B103" i="24"/>
  <c r="B104" i="24"/>
  <c r="F104" i="24" s="1"/>
  <c r="B105" i="24"/>
  <c r="G105" i="24" s="1"/>
  <c r="B106" i="24"/>
  <c r="G106" i="24" s="1"/>
  <c r="B107" i="24"/>
  <c r="G107" i="24" s="1"/>
  <c r="B108" i="24"/>
  <c r="G108" i="24" s="1"/>
  <c r="B109" i="24"/>
  <c r="G109" i="24" s="1"/>
  <c r="B110" i="24"/>
  <c r="D110" i="24" s="1"/>
  <c r="B111" i="24"/>
  <c r="B112" i="24"/>
  <c r="F112" i="24" s="1"/>
  <c r="B113" i="24"/>
  <c r="E113" i="24" s="1"/>
  <c r="B114" i="24"/>
  <c r="G114" i="24" s="1"/>
  <c r="B115" i="24"/>
  <c r="G115" i="24" s="1"/>
  <c r="B116" i="24"/>
  <c r="G116" i="24" s="1"/>
  <c r="B117" i="24"/>
  <c r="G117" i="24" s="1"/>
  <c r="B118" i="24"/>
  <c r="F118" i="24" s="1"/>
  <c r="B119" i="24"/>
  <c r="B120" i="24"/>
  <c r="F120" i="24" s="1"/>
  <c r="B121" i="24"/>
  <c r="E121" i="24" s="1"/>
  <c r="B122" i="24"/>
  <c r="G122" i="24" s="1"/>
  <c r="B123" i="24"/>
  <c r="G123" i="24" s="1"/>
  <c r="B124" i="24"/>
  <c r="G124" i="24" s="1"/>
  <c r="B125" i="24"/>
  <c r="G125" i="24" s="1"/>
  <c r="B126" i="24"/>
  <c r="E126" i="24" s="1"/>
  <c r="B127" i="24"/>
  <c r="B128" i="24"/>
  <c r="F128" i="24" s="1"/>
  <c r="B129" i="24"/>
  <c r="D129" i="24" s="1"/>
  <c r="B130" i="24"/>
  <c r="G130" i="24" s="1"/>
  <c r="B3" i="24"/>
  <c r="G3" i="24" s="1"/>
  <c r="F4" i="24"/>
  <c r="F5" i="24"/>
  <c r="F9" i="24"/>
  <c r="F10" i="24"/>
  <c r="F11" i="24"/>
  <c r="F12" i="24"/>
  <c r="F18" i="24"/>
  <c r="F20" i="24"/>
  <c r="F26" i="24"/>
  <c r="F34" i="24"/>
  <c r="F35" i="24"/>
  <c r="F36" i="24"/>
  <c r="F42" i="24"/>
  <c r="F49" i="24"/>
  <c r="F50" i="24"/>
  <c r="F52" i="24"/>
  <c r="F59" i="24"/>
  <c r="F60" i="24"/>
  <c r="F68" i="24"/>
  <c r="F82" i="24"/>
  <c r="F84" i="24"/>
  <c r="F92" i="24"/>
  <c r="F100" i="24"/>
  <c r="F108" i="24"/>
  <c r="F114" i="24"/>
  <c r="F116" i="24"/>
  <c r="F122" i="24"/>
  <c r="E4" i="24"/>
  <c r="E10" i="24"/>
  <c r="E12" i="24"/>
  <c r="E18" i="24"/>
  <c r="E19" i="24"/>
  <c r="E20" i="24"/>
  <c r="E21" i="24"/>
  <c r="E22" i="24"/>
  <c r="E26" i="24"/>
  <c r="E28" i="24"/>
  <c r="E33" i="24"/>
  <c r="E34" i="24"/>
  <c r="E36" i="24"/>
  <c r="E42" i="24"/>
  <c r="E43" i="24"/>
  <c r="E44" i="24"/>
  <c r="E50" i="24"/>
  <c r="E52" i="24"/>
  <c r="E60" i="24"/>
  <c r="E66" i="24"/>
  <c r="E68" i="24"/>
  <c r="E74" i="24"/>
  <c r="E76" i="24"/>
  <c r="E82" i="24"/>
  <c r="E84" i="24"/>
  <c r="E90" i="24"/>
  <c r="E92" i="24"/>
  <c r="E98" i="24"/>
  <c r="E100" i="24"/>
  <c r="E106" i="24"/>
  <c r="E108" i="24"/>
  <c r="E116" i="24"/>
  <c r="E124" i="24"/>
  <c r="E130" i="24"/>
  <c r="D4" i="24"/>
  <c r="D10" i="24"/>
  <c r="D12" i="24"/>
  <c r="D18" i="24"/>
  <c r="D20" i="24"/>
  <c r="D25" i="24"/>
  <c r="D26" i="24"/>
  <c r="D28" i="24"/>
  <c r="D34" i="24"/>
  <c r="D36" i="24"/>
  <c r="D42" i="24"/>
  <c r="D44" i="24"/>
  <c r="D50" i="24"/>
  <c r="D52" i="24"/>
  <c r="D57" i="24"/>
  <c r="D58" i="24"/>
  <c r="D60" i="24"/>
  <c r="D66" i="24"/>
  <c r="D68" i="24"/>
  <c r="D70" i="24"/>
  <c r="D74" i="24"/>
  <c r="D76" i="24"/>
  <c r="D82" i="24"/>
  <c r="D84" i="24"/>
  <c r="D90" i="24"/>
  <c r="D92" i="24"/>
  <c r="D98" i="24"/>
  <c r="D99" i="24"/>
  <c r="D100" i="24"/>
  <c r="D106" i="24"/>
  <c r="D108" i="24"/>
  <c r="D114" i="24"/>
  <c r="D116" i="24"/>
  <c r="D122" i="24"/>
  <c r="D124" i="24"/>
  <c r="D130" i="24"/>
  <c r="C124" i="24"/>
  <c r="C123" i="24"/>
  <c r="C122" i="24"/>
  <c r="C117" i="24"/>
  <c r="C116" i="24"/>
  <c r="C114" i="24"/>
  <c r="C108" i="24"/>
  <c r="C106" i="24"/>
  <c r="C100" i="24"/>
  <c r="C99" i="24"/>
  <c r="C98" i="24"/>
  <c r="C92" i="24"/>
  <c r="C90" i="24"/>
  <c r="C84" i="24"/>
  <c r="C82" i="24"/>
  <c r="C76" i="24"/>
  <c r="C74" i="24"/>
  <c r="C71" i="24"/>
  <c r="C68" i="24"/>
  <c r="C66" i="24"/>
  <c r="C60" i="24"/>
  <c r="C58" i="24"/>
  <c r="C54" i="24"/>
  <c r="C52" i="24"/>
  <c r="C50" i="24"/>
  <c r="C44" i="24"/>
  <c r="C42" i="24"/>
  <c r="C36" i="24"/>
  <c r="C34" i="24"/>
  <c r="C28" i="24"/>
  <c r="C26" i="24"/>
  <c r="C20" i="24"/>
  <c r="C18" i="24"/>
  <c r="C17" i="24"/>
  <c r="C12" i="24"/>
  <c r="C10" i="24"/>
  <c r="C9" i="24"/>
  <c r="C4" i="24"/>
  <c r="H5" i="28" l="1"/>
  <c r="Q1181" i="28"/>
  <c r="Q849" i="28"/>
  <c r="Q857" i="28"/>
  <c r="Q873" i="28"/>
  <c r="Q897" i="28"/>
  <c r="Q9" i="28"/>
  <c r="Q8" i="28"/>
  <c r="Q1221" i="28"/>
  <c r="Q1027" i="28"/>
  <c r="Q1043" i="28"/>
  <c r="K3" i="28"/>
  <c r="K4" i="28"/>
  <c r="Q1868" i="28"/>
  <c r="Q872" i="28"/>
  <c r="Q1908" i="28"/>
  <c r="I3" i="28"/>
  <c r="Q739" i="28"/>
  <c r="Q1738" i="28"/>
  <c r="Q1762" i="28"/>
  <c r="Q1700" i="28"/>
  <c r="Q1708" i="28"/>
  <c r="Q471" i="28"/>
  <c r="Q479" i="28"/>
  <c r="Q527" i="28"/>
  <c r="Q535" i="28"/>
  <c r="Q543" i="28"/>
  <c r="Q1083" i="28"/>
  <c r="Q1884" i="28"/>
  <c r="Q1892" i="28"/>
  <c r="Q1520" i="28"/>
  <c r="Q1544" i="28"/>
  <c r="Q1608" i="28"/>
  <c r="Q1632" i="28"/>
  <c r="Q1640" i="28"/>
  <c r="Q1648" i="28"/>
  <c r="Q1720" i="28"/>
  <c r="D59" i="26"/>
  <c r="Q752" i="28"/>
  <c r="Q768" i="28"/>
  <c r="Q808" i="28"/>
  <c r="Q816" i="28"/>
  <c r="Q1872" i="28"/>
  <c r="Q1905" i="28"/>
  <c r="D27" i="26"/>
  <c r="D123" i="26"/>
  <c r="D131" i="26"/>
  <c r="D67" i="26"/>
  <c r="D115" i="26"/>
  <c r="D51" i="26"/>
  <c r="D107" i="26"/>
  <c r="D43" i="26"/>
  <c r="D99" i="26"/>
  <c r="D35" i="26"/>
  <c r="D91" i="26"/>
  <c r="D4" i="26"/>
  <c r="D12" i="26"/>
  <c r="D20" i="26"/>
  <c r="D28" i="26"/>
  <c r="D36" i="26"/>
  <c r="D44" i="26"/>
  <c r="D52" i="26"/>
  <c r="D60" i="26"/>
  <c r="D68" i="26"/>
  <c r="D76" i="26"/>
  <c r="D84" i="26"/>
  <c r="D92" i="26"/>
  <c r="D100" i="26"/>
  <c r="D108" i="26"/>
  <c r="D116" i="26"/>
  <c r="D124" i="26"/>
  <c r="D3" i="26"/>
  <c r="D5" i="26"/>
  <c r="D13" i="26"/>
  <c r="D21" i="26"/>
  <c r="D29" i="26"/>
  <c r="D37" i="26"/>
  <c r="D45" i="26"/>
  <c r="D53" i="26"/>
  <c r="D61" i="26"/>
  <c r="D69" i="26"/>
  <c r="D77" i="26"/>
  <c r="D85" i="26"/>
  <c r="D93" i="26"/>
  <c r="D101" i="26"/>
  <c r="D109" i="26"/>
  <c r="D117" i="26"/>
  <c r="D125" i="26"/>
  <c r="D6" i="26"/>
  <c r="D14" i="26"/>
  <c r="D22" i="26"/>
  <c r="D30" i="26"/>
  <c r="D38" i="26"/>
  <c r="D46" i="26"/>
  <c r="D54" i="26"/>
  <c r="D62" i="26"/>
  <c r="D70" i="26"/>
  <c r="D78" i="26"/>
  <c r="D86" i="26"/>
  <c r="D94" i="26"/>
  <c r="D102" i="26"/>
  <c r="D110" i="26"/>
  <c r="D118" i="26"/>
  <c r="D126" i="26"/>
  <c r="D7" i="26"/>
  <c r="D15" i="26"/>
  <c r="D23" i="26"/>
  <c r="D31" i="26"/>
  <c r="D39" i="26"/>
  <c r="D47" i="26"/>
  <c r="D55" i="26"/>
  <c r="D63" i="26"/>
  <c r="D71" i="26"/>
  <c r="D79" i="26"/>
  <c r="D87" i="26"/>
  <c r="D95" i="26"/>
  <c r="D103" i="26"/>
  <c r="D111" i="26"/>
  <c r="D119" i="26"/>
  <c r="D127" i="26"/>
  <c r="D8" i="26"/>
  <c r="D16" i="26"/>
  <c r="D24" i="26"/>
  <c r="D32" i="26"/>
  <c r="D40" i="26"/>
  <c r="D48" i="26"/>
  <c r="D56" i="26"/>
  <c r="D64" i="26"/>
  <c r="D72" i="26"/>
  <c r="D80" i="26"/>
  <c r="D88" i="26"/>
  <c r="D96" i="26"/>
  <c r="D104" i="26"/>
  <c r="D112" i="26"/>
  <c r="D120" i="26"/>
  <c r="D128" i="26"/>
  <c r="D9" i="26"/>
  <c r="D17" i="26"/>
  <c r="D25" i="26"/>
  <c r="D33" i="26"/>
  <c r="D41" i="26"/>
  <c r="D49" i="26"/>
  <c r="D57" i="26"/>
  <c r="D65" i="26"/>
  <c r="D73" i="26"/>
  <c r="D81" i="26"/>
  <c r="D89" i="26"/>
  <c r="D97" i="26"/>
  <c r="D105" i="26"/>
  <c r="D113" i="26"/>
  <c r="D121" i="26"/>
  <c r="D129" i="26"/>
  <c r="D10" i="26"/>
  <c r="D18" i="26"/>
  <c r="D26" i="26"/>
  <c r="D34" i="26"/>
  <c r="D42" i="26"/>
  <c r="D50" i="26"/>
  <c r="D58" i="26"/>
  <c r="D66" i="26"/>
  <c r="D74" i="26"/>
  <c r="D82" i="26"/>
  <c r="D90" i="26"/>
  <c r="D98" i="26"/>
  <c r="D106" i="26"/>
  <c r="D114" i="26"/>
  <c r="D122" i="26"/>
  <c r="D130" i="26"/>
  <c r="D83" i="26"/>
  <c r="D19" i="26"/>
  <c r="D75" i="26"/>
  <c r="D11" i="26"/>
  <c r="C69" i="24"/>
  <c r="C70" i="24"/>
  <c r="D53" i="24"/>
  <c r="D118" i="24"/>
  <c r="D6" i="24"/>
  <c r="E5" i="24"/>
  <c r="F97" i="24"/>
  <c r="C101" i="24"/>
  <c r="D86" i="24"/>
  <c r="D21" i="24"/>
  <c r="E37" i="24"/>
  <c r="C37" i="24"/>
  <c r="C38" i="24"/>
  <c r="C102" i="24"/>
  <c r="D85" i="24"/>
  <c r="D38" i="24"/>
  <c r="E117" i="24"/>
  <c r="F14" i="24"/>
  <c r="C21" i="24"/>
  <c r="C85" i="24"/>
  <c r="D101" i="24"/>
  <c r="D37" i="24"/>
  <c r="E53" i="24"/>
  <c r="F110" i="24"/>
  <c r="F13" i="24"/>
  <c r="F69" i="24"/>
  <c r="G7" i="24"/>
  <c r="C7" i="24"/>
  <c r="E7" i="24"/>
  <c r="D7" i="24"/>
  <c r="F7" i="24"/>
  <c r="C79" i="24"/>
  <c r="D79" i="24"/>
  <c r="F79" i="24"/>
  <c r="C15" i="24"/>
  <c r="D15" i="24"/>
  <c r="F15" i="24"/>
  <c r="E15" i="24"/>
  <c r="F63" i="24"/>
  <c r="C63" i="24"/>
  <c r="Q1338" i="28"/>
  <c r="Q1346" i="28"/>
  <c r="Q1354" i="28"/>
  <c r="Q1455" i="28"/>
  <c r="Q615" i="28"/>
  <c r="Q623" i="28"/>
  <c r="Q1353" i="28"/>
  <c r="Q1462" i="28"/>
  <c r="Q1031" i="28"/>
  <c r="Q1161" i="28"/>
  <c r="Q1169" i="28"/>
  <c r="Q1185" i="28"/>
  <c r="Q1303" i="28"/>
  <c r="Q1319" i="28"/>
  <c r="Q1374" i="28"/>
  <c r="Q1731" i="28"/>
  <c r="Q1739" i="28"/>
  <c r="Q1055" i="28"/>
  <c r="Q1084" i="28"/>
  <c r="Q1241" i="28"/>
  <c r="Q1880" i="28"/>
  <c r="Q913" i="28"/>
  <c r="Q929" i="28"/>
  <c r="Q1304" i="28"/>
  <c r="Q1312" i="28"/>
  <c r="Q1320" i="28"/>
  <c r="Q1328" i="28"/>
  <c r="Q14" i="28"/>
  <c r="Q59" i="28"/>
  <c r="Q67" i="28"/>
  <c r="Q75" i="28"/>
  <c r="Q83" i="28"/>
  <c r="Q99" i="28"/>
  <c r="Q115" i="28"/>
  <c r="Q123" i="28"/>
  <c r="Q307" i="28"/>
  <c r="Q315" i="28"/>
  <c r="Q323" i="28"/>
  <c r="Q331" i="28"/>
  <c r="Q840" i="28"/>
  <c r="Q845" i="28"/>
  <c r="Q861" i="28"/>
  <c r="Q1540" i="28"/>
  <c r="Q1668" i="28"/>
  <c r="Q1615" i="28"/>
  <c r="Q1647" i="28"/>
  <c r="Q65" i="28"/>
  <c r="Q546" i="28"/>
  <c r="Q594" i="28"/>
  <c r="Q639" i="28"/>
  <c r="Q663" i="28"/>
  <c r="Q1259" i="28"/>
  <c r="Q1283" i="28"/>
  <c r="Q1669" i="28"/>
  <c r="Q1115" i="28"/>
  <c r="Q1585" i="28"/>
  <c r="Q1715" i="28"/>
  <c r="Q19" i="28"/>
  <c r="Q1811" i="28"/>
  <c r="Q13" i="28"/>
  <c r="Q402" i="28"/>
  <c r="Q434" i="28"/>
  <c r="Q442" i="28"/>
  <c r="Q458" i="28"/>
  <c r="Q466" i="28"/>
  <c r="Q1822" i="28"/>
  <c r="Q1118" i="28"/>
  <c r="Q1150" i="28"/>
  <c r="Q1215" i="28"/>
  <c r="Q1541" i="28"/>
  <c r="Q1605" i="28"/>
  <c r="Q1821" i="28"/>
  <c r="Q180" i="28"/>
  <c r="Q244" i="28"/>
  <c r="Q54" i="28"/>
  <c r="Q87" i="28"/>
  <c r="Q747" i="28"/>
  <c r="Q1188" i="28"/>
  <c r="Q216" i="28"/>
  <c r="Q344" i="28"/>
  <c r="Q360" i="28"/>
  <c r="Q384" i="28"/>
  <c r="Q432" i="28"/>
  <c r="Q478" i="28"/>
  <c r="Q494" i="28"/>
  <c r="Q542" i="28"/>
  <c r="Q667" i="28"/>
  <c r="Q682" i="28"/>
  <c r="Q698" i="28"/>
  <c r="Q1599" i="28"/>
  <c r="Q1829" i="28"/>
  <c r="Q1837" i="28"/>
  <c r="Q103" i="28"/>
  <c r="Q1108" i="28"/>
  <c r="Q1157" i="28"/>
  <c r="Q1569" i="28"/>
  <c r="Q1780" i="28"/>
  <c r="Q670" i="28"/>
  <c r="Q678" i="28"/>
  <c r="Q710" i="28"/>
  <c r="Q750" i="28"/>
  <c r="Q992" i="28"/>
  <c r="Q1008" i="28"/>
  <c r="Q1061" i="28"/>
  <c r="Q1388" i="28"/>
  <c r="Q1401" i="28"/>
  <c r="Q1486" i="28"/>
  <c r="Q1677" i="28"/>
  <c r="Q1759" i="28"/>
  <c r="Q1833" i="28"/>
  <c r="Q1862" i="28"/>
  <c r="Q303" i="28"/>
  <c r="Q745" i="28"/>
  <c r="Q955" i="28"/>
  <c r="Q963" i="28"/>
  <c r="Q979" i="28"/>
  <c r="Q1146" i="28"/>
  <c r="Q1420" i="28"/>
  <c r="Q1428" i="28"/>
  <c r="Q1436" i="28"/>
  <c r="Q1566" i="28"/>
  <c r="Q1778" i="28"/>
  <c r="Q1828" i="28"/>
  <c r="Q1857" i="28"/>
  <c r="Q1865" i="28"/>
  <c r="Q219" i="28"/>
  <c r="Q235" i="28"/>
  <c r="Q243" i="28"/>
  <c r="Q951" i="28"/>
  <c r="Q1521" i="28"/>
  <c r="Q39" i="28"/>
  <c r="Q125" i="28"/>
  <c r="Q157" i="28"/>
  <c r="Q334" i="28"/>
  <c r="Q350" i="28"/>
  <c r="Q358" i="28"/>
  <c r="Q366" i="28"/>
  <c r="Q852" i="28"/>
  <c r="Q860" i="28"/>
  <c r="Q1121" i="28"/>
  <c r="Q1208" i="28"/>
  <c r="Q1216" i="28"/>
  <c r="Q1286" i="28"/>
  <c r="Q1394" i="28"/>
  <c r="Q55" i="28"/>
  <c r="Q60" i="28"/>
  <c r="Q100" i="28"/>
  <c r="Q108" i="28"/>
  <c r="Q116" i="28"/>
  <c r="Q129" i="28"/>
  <c r="Q145" i="28"/>
  <c r="Q247" i="28"/>
  <c r="Q339" i="28"/>
  <c r="Q347" i="28"/>
  <c r="Q355" i="28"/>
  <c r="Q459" i="28"/>
  <c r="Q624" i="28"/>
  <c r="Q645" i="28"/>
  <c r="Q654" i="28"/>
  <c r="Q900" i="28"/>
  <c r="Q950" i="28"/>
  <c r="Q966" i="28"/>
  <c r="Q974" i="28"/>
  <c r="Q1033" i="28"/>
  <c r="Q1119" i="28"/>
  <c r="Q1127" i="28"/>
  <c r="Q1143" i="28"/>
  <c r="Q1151" i="28"/>
  <c r="Q1172" i="28"/>
  <c r="Q1653" i="28"/>
  <c r="Q1662" i="28"/>
  <c r="Q1675" i="28"/>
  <c r="Q1790" i="28"/>
  <c r="Q1806" i="28"/>
  <c r="Q1893" i="28"/>
  <c r="Q1909" i="28"/>
  <c r="Q16" i="28"/>
  <c r="Q220" i="28"/>
  <c r="Q305" i="28"/>
  <c r="Q406" i="28"/>
  <c r="Q414" i="28"/>
  <c r="Q422" i="28"/>
  <c r="Q579" i="28"/>
  <c r="Q728" i="28"/>
  <c r="Q736" i="28"/>
  <c r="Q746" i="28"/>
  <c r="Q754" i="28"/>
  <c r="Q762" i="28"/>
  <c r="Q826" i="28"/>
  <c r="Q842" i="28"/>
  <c r="Q1588" i="28"/>
  <c r="Q1620" i="28"/>
  <c r="Q6" i="28"/>
  <c r="Q223" i="28"/>
  <c r="Q232" i="28"/>
  <c r="Q239" i="28"/>
  <c r="Q260" i="28"/>
  <c r="Q292" i="28"/>
  <c r="Q337" i="28"/>
  <c r="Q550" i="28"/>
  <c r="Q558" i="28"/>
  <c r="Q566" i="28"/>
  <c r="Q582" i="28"/>
  <c r="Q789" i="28"/>
  <c r="Q805" i="28"/>
  <c r="Q914" i="28"/>
  <c r="Q930" i="28"/>
  <c r="Q972" i="28"/>
  <c r="Q1102" i="28"/>
  <c r="Q1110" i="28"/>
  <c r="Q1191" i="28"/>
  <c r="Q1207" i="28"/>
  <c r="Q1265" i="28"/>
  <c r="Q1463" i="28"/>
  <c r="Q1606" i="28"/>
  <c r="Q1646" i="28"/>
  <c r="Q1754" i="28"/>
  <c r="Q1775" i="28"/>
  <c r="Q1783" i="28"/>
  <c r="Q1788" i="28"/>
  <c r="Q1804" i="28"/>
  <c r="Q1817" i="28"/>
  <c r="Q1900" i="28"/>
  <c r="Q1421" i="28"/>
  <c r="Q134" i="28"/>
  <c r="Q238" i="28"/>
  <c r="Q259" i="28"/>
  <c r="Q275" i="28"/>
  <c r="Q439" i="28"/>
  <c r="Q463" i="28"/>
  <c r="Q500" i="28"/>
  <c r="Q565" i="28"/>
  <c r="Q581" i="28"/>
  <c r="Q628" i="28"/>
  <c r="Q896" i="28"/>
  <c r="Q1076" i="28"/>
  <c r="Q1086" i="28"/>
  <c r="Q1094" i="28"/>
  <c r="Q1160" i="28"/>
  <c r="Q1176" i="28"/>
  <c r="Q1184" i="28"/>
  <c r="Q1736" i="28"/>
  <c r="Q1803" i="28"/>
  <c r="Q1889" i="28"/>
  <c r="Q1897" i="28"/>
  <c r="Q1591" i="28"/>
  <c r="Q1689" i="28"/>
  <c r="Q1852" i="28"/>
  <c r="Q10" i="28"/>
  <c r="Q23" i="28"/>
  <c r="Q36" i="28"/>
  <c r="Q70" i="28"/>
  <c r="Q131" i="28"/>
  <c r="Q147" i="28"/>
  <c r="Q171" i="28"/>
  <c r="Q211" i="28"/>
  <c r="Q328" i="28"/>
  <c r="Q397" i="28"/>
  <c r="Q490" i="28"/>
  <c r="Q679" i="28"/>
  <c r="Q687" i="28"/>
  <c r="Q703" i="28"/>
  <c r="Q793" i="28"/>
  <c r="Q902" i="28"/>
  <c r="Q918" i="28"/>
  <c r="Q982" i="28"/>
  <c r="Q989" i="28"/>
  <c r="Q1014" i="28"/>
  <c r="Q1026" i="28"/>
  <c r="Q1034" i="28"/>
  <c r="Q1158" i="28"/>
  <c r="Q1175" i="28"/>
  <c r="Q1438" i="28"/>
  <c r="Q1528" i="28"/>
  <c r="Q1536" i="28"/>
  <c r="Q1565" i="28"/>
  <c r="Q1642" i="28"/>
  <c r="Q1663" i="28"/>
  <c r="Q1779" i="28"/>
  <c r="Q21" i="28"/>
  <c r="Q29" i="28"/>
  <c r="Q42" i="28"/>
  <c r="Q50" i="28"/>
  <c r="Q81" i="28"/>
  <c r="Q97" i="28"/>
  <c r="Q113" i="28"/>
  <c r="Q121" i="28"/>
  <c r="Q142" i="28"/>
  <c r="Q174" i="28"/>
  <c r="Q179" i="28"/>
  <c r="Q192" i="28"/>
  <c r="Q208" i="28"/>
  <c r="Q213" i="28"/>
  <c r="Q279" i="28"/>
  <c r="Q321" i="28"/>
  <c r="Q411" i="28"/>
  <c r="Q419" i="28"/>
  <c r="Q427" i="28"/>
  <c r="Q514" i="28"/>
  <c r="Q522" i="28"/>
  <c r="Q530" i="28"/>
  <c r="Q538" i="28"/>
  <c r="Q551" i="28"/>
  <c r="Q646" i="28"/>
  <c r="Q695" i="28"/>
  <c r="Q755" i="28"/>
  <c r="Q771" i="28"/>
  <c r="Q779" i="28"/>
  <c r="Q821" i="28"/>
  <c r="Q829" i="28"/>
  <c r="Q837" i="28"/>
  <c r="Q943" i="28"/>
  <c r="Q1024" i="28"/>
  <c r="Q1058" i="28"/>
  <c r="Q1128" i="28"/>
  <c r="Q1144" i="28"/>
  <c r="Q1152" i="28"/>
  <c r="Q1183" i="28"/>
  <c r="Q1193" i="28"/>
  <c r="Q1209" i="28"/>
  <c r="Q1227" i="28"/>
  <c r="Q1235" i="28"/>
  <c r="Q1427" i="28"/>
  <c r="Q1443" i="28"/>
  <c r="Q1451" i="28"/>
  <c r="Q1558" i="28"/>
  <c r="Q1661" i="28"/>
  <c r="Q1699" i="28"/>
  <c r="Q1707" i="28"/>
  <c r="Q1844" i="28"/>
  <c r="Q398" i="28"/>
  <c r="Q559" i="28"/>
  <c r="Q1222" i="28"/>
  <c r="Q11" i="28"/>
  <c r="Q48" i="28"/>
  <c r="Q172" i="28"/>
  <c r="Q182" i="28"/>
  <c r="Q262" i="28"/>
  <c r="Q298" i="28"/>
  <c r="Q314" i="28"/>
  <c r="Q319" i="28"/>
  <c r="Q410" i="28"/>
  <c r="Q425" i="28"/>
  <c r="Q433" i="28"/>
  <c r="Q438" i="28"/>
  <c r="Q491" i="28"/>
  <c r="Q496" i="28"/>
  <c r="Q520" i="28"/>
  <c r="Q562" i="28"/>
  <c r="Q570" i="28"/>
  <c r="Q578" i="28"/>
  <c r="Q586" i="28"/>
  <c r="Q602" i="28"/>
  <c r="Q631" i="28"/>
  <c r="Q636" i="28"/>
  <c r="Q660" i="28"/>
  <c r="Q694" i="28"/>
  <c r="Q761" i="28"/>
  <c r="Q933" i="28"/>
  <c r="Q959" i="28"/>
  <c r="Q1035" i="28"/>
  <c r="Q1057" i="28"/>
  <c r="Q1225" i="28"/>
  <c r="Q1233" i="28"/>
  <c r="Q1275" i="28"/>
  <c r="Q1293" i="28"/>
  <c r="Q1309" i="28"/>
  <c r="Q1373" i="28"/>
  <c r="Q1433" i="28"/>
  <c r="Q1441" i="28"/>
  <c r="Q1557" i="28"/>
  <c r="Q1574" i="28"/>
  <c r="Q1590" i="28"/>
  <c r="Q1598" i="28"/>
  <c r="Q1622" i="28"/>
  <c r="Q1671" i="28"/>
  <c r="Q1676" i="28"/>
  <c r="Q1697" i="28"/>
  <c r="Q1723" i="28"/>
  <c r="Q1810" i="28"/>
  <c r="Q212" i="28"/>
  <c r="Q40" i="28"/>
  <c r="Q61" i="28"/>
  <c r="Q91" i="28"/>
  <c r="Q107" i="28"/>
  <c r="Q127" i="28"/>
  <c r="Q143" i="28"/>
  <c r="Q151" i="28"/>
  <c r="Q167" i="28"/>
  <c r="Q228" i="28"/>
  <c r="Q256" i="28"/>
  <c r="Q294" i="28"/>
  <c r="Q302" i="28"/>
  <c r="Q351" i="28"/>
  <c r="Q470" i="28"/>
  <c r="Q507" i="28"/>
  <c r="Q515" i="28"/>
  <c r="Q531" i="28"/>
  <c r="Q621" i="28"/>
  <c r="Q655" i="28"/>
  <c r="Q669" i="28"/>
  <c r="Q696" i="28"/>
  <c r="Q707" i="28"/>
  <c r="Q714" i="28"/>
  <c r="Q772" i="28"/>
  <c r="Q780" i="28"/>
  <c r="Q891" i="28"/>
  <c r="Q904" i="28"/>
  <c r="Q912" i="28"/>
  <c r="Q928" i="28"/>
  <c r="Q936" i="28"/>
  <c r="Q954" i="28"/>
  <c r="Q999" i="28"/>
  <c r="Q1103" i="28"/>
  <c r="Q1129" i="28"/>
  <c r="Q1137" i="28"/>
  <c r="Q1145" i="28"/>
  <c r="Q1194" i="28"/>
  <c r="Q1210" i="28"/>
  <c r="Q1236" i="28"/>
  <c r="Q1249" i="28"/>
  <c r="Q1257" i="28"/>
  <c r="Q27" i="28"/>
  <c r="Q25" i="28"/>
  <c r="Q38" i="28"/>
  <c r="Q46" i="28"/>
  <c r="Q77" i="28"/>
  <c r="Q154" i="28"/>
  <c r="Q163" i="28"/>
  <c r="Q196" i="28"/>
  <c r="Q251" i="28"/>
  <c r="Q267" i="28"/>
  <c r="Q284" i="28"/>
  <c r="Q291" i="28"/>
  <c r="Q296" i="28"/>
  <c r="Q318" i="28"/>
  <c r="Q346" i="28"/>
  <c r="Q363" i="28"/>
  <c r="Q378" i="28"/>
  <c r="Q386" i="28"/>
  <c r="Q394" i="28"/>
  <c r="Q399" i="28"/>
  <c r="Q482" i="28"/>
  <c r="Q502" i="28"/>
  <c r="Q510" i="28"/>
  <c r="Q518" i="28"/>
  <c r="Q526" i="28"/>
  <c r="Q635" i="28"/>
  <c r="Q650" i="28"/>
  <c r="Q659" i="28"/>
  <c r="Q671" i="28"/>
  <c r="Q686" i="28"/>
  <c r="Q767" i="28"/>
  <c r="Q775" i="28"/>
  <c r="Q796" i="28"/>
  <c r="Q817" i="28"/>
  <c r="Q825" i="28"/>
  <c r="Q854" i="28"/>
  <c r="Q862" i="28"/>
  <c r="Q878" i="28"/>
  <c r="Q886" i="28"/>
  <c r="Q907" i="28"/>
  <c r="Q931" i="28"/>
  <c r="Q986" i="28"/>
  <c r="Q994" i="28"/>
  <c r="Q1002" i="28"/>
  <c r="Q1010" i="28"/>
  <c r="Q1015" i="28"/>
  <c r="Q1020" i="28"/>
  <c r="Q1106" i="28"/>
  <c r="Q1111" i="28"/>
  <c r="Q1116" i="28"/>
  <c r="Q1166" i="28"/>
  <c r="Q1189" i="28"/>
  <c r="Q1205" i="28"/>
  <c r="Q1252" i="28"/>
  <c r="Q1273" i="28"/>
  <c r="Q1299" i="28"/>
  <c r="Q1323" i="28"/>
  <c r="Q1347" i="28"/>
  <c r="Q1410" i="28"/>
  <c r="Q1481" i="28"/>
  <c r="Q1494" i="28"/>
  <c r="Q1510" i="28"/>
  <c r="Q1546" i="28"/>
  <c r="Q1554" i="28"/>
  <c r="Q1682" i="28"/>
  <c r="Q1721" i="28"/>
  <c r="Q1729" i="28"/>
  <c r="Q1747" i="28"/>
  <c r="Q1812" i="28"/>
  <c r="Q1820" i="28"/>
  <c r="Q1690" i="28"/>
  <c r="Q1755" i="28"/>
  <c r="Q1853" i="28"/>
  <c r="Q53" i="28"/>
  <c r="Q195" i="28"/>
  <c r="Q290" i="28"/>
  <c r="Q430" i="28"/>
  <c r="Q599" i="28"/>
  <c r="Q1019" i="28"/>
  <c r="Q1105" i="28"/>
  <c r="Q1187" i="28"/>
  <c r="Q1203" i="28"/>
  <c r="Q1305" i="28"/>
  <c r="Q1369" i="28"/>
  <c r="Q1479" i="28"/>
  <c r="Q1500" i="28"/>
  <c r="Q1508" i="28"/>
  <c r="Q1529" i="28"/>
  <c r="Q1560" i="28"/>
  <c r="Q1625" i="28"/>
  <c r="Q1728" i="28"/>
  <c r="Q1763" i="28"/>
  <c r="Q1771" i="28"/>
  <c r="Q1885" i="28"/>
  <c r="Q1904" i="28"/>
  <c r="Q1063" i="28"/>
  <c r="Q1071" i="28"/>
  <c r="Q1079" i="28"/>
  <c r="Q1107" i="28"/>
  <c r="Q1133" i="28"/>
  <c r="Q1142" i="28"/>
  <c r="Q1149" i="28"/>
  <c r="Q1198" i="28"/>
  <c r="Q1300" i="28"/>
  <c r="Q1340" i="28"/>
  <c r="Q1348" i="28"/>
  <c r="Q1364" i="28"/>
  <c r="Q1380" i="28"/>
  <c r="Q1432" i="28"/>
  <c r="Q1495" i="28"/>
  <c r="Q1568" i="28"/>
  <c r="Q1573" i="28"/>
  <c r="Q1581" i="28"/>
  <c r="Q1589" i="28"/>
  <c r="Q1657" i="28"/>
  <c r="Q1683" i="28"/>
  <c r="Q1696" i="28"/>
  <c r="Q1740" i="28"/>
  <c r="Q68" i="28"/>
  <c r="Q17" i="28"/>
  <c r="Q22" i="28"/>
  <c r="Q30" i="28"/>
  <c r="Q35" i="28"/>
  <c r="Q43" i="28"/>
  <c r="Q51" i="28"/>
  <c r="Q76" i="28"/>
  <c r="Q89" i="28"/>
  <c r="Q95" i="28"/>
  <c r="Q122" i="28"/>
  <c r="Q132" i="28"/>
  <c r="Q137" i="28"/>
  <c r="Q160" i="28"/>
  <c r="Q191" i="28"/>
  <c r="Q231" i="28"/>
  <c r="Q236" i="28"/>
  <c r="Q246" i="28"/>
  <c r="Q255" i="28"/>
  <c r="Q310" i="28"/>
  <c r="Q380" i="28"/>
  <c r="Q446" i="28"/>
  <c r="Q454" i="28"/>
  <c r="Q467" i="28"/>
  <c r="Q472" i="28"/>
  <c r="Q486" i="28"/>
  <c r="Q495" i="28"/>
  <c r="Q511" i="28"/>
  <c r="Q534" i="28"/>
  <c r="Q547" i="28"/>
  <c r="Q552" i="28"/>
  <c r="Q574" i="28"/>
  <c r="Q596" i="28"/>
  <c r="Q606" i="28"/>
  <c r="Q664" i="28"/>
  <c r="Q675" i="28"/>
  <c r="Q719" i="28"/>
  <c r="Q735" i="28"/>
  <c r="Q740" i="28"/>
  <c r="Q777" i="28"/>
  <c r="Q812" i="28"/>
  <c r="Q830" i="28"/>
  <c r="Q853" i="28"/>
  <c r="Q866" i="28"/>
  <c r="Q874" i="28"/>
  <c r="Q921" i="28"/>
  <c r="Q939" i="28"/>
  <c r="Q947" i="28"/>
  <c r="Q980" i="28"/>
  <c r="Q998" i="28"/>
  <c r="Q1021" i="28"/>
  <c r="Q1044" i="28"/>
  <c r="Q1052" i="28"/>
  <c r="Q1062" i="28"/>
  <c r="Q1067" i="28"/>
  <c r="Q1075" i="28"/>
  <c r="Q1090" i="28"/>
  <c r="Q1100" i="28"/>
  <c r="Q1324" i="28"/>
  <c r="Q84" i="28"/>
  <c r="Q117" i="28"/>
  <c r="Q140" i="28"/>
  <c r="Q155" i="28"/>
  <c r="Q186" i="28"/>
  <c r="Q215" i="28"/>
  <c r="Q268" i="28"/>
  <c r="Q299" i="28"/>
  <c r="Q312" i="28"/>
  <c r="Q330" i="28"/>
  <c r="Q335" i="28"/>
  <c r="Q353" i="28"/>
  <c r="Q395" i="28"/>
  <c r="Q423" i="28"/>
  <c r="Q431" i="28"/>
  <c r="Q449" i="28"/>
  <c r="Q488" i="28"/>
  <c r="Q498" i="28"/>
  <c r="Q524" i="28"/>
  <c r="Q560" i="28"/>
  <c r="Q629" i="28"/>
  <c r="Q662" i="28"/>
  <c r="Q704" i="28"/>
  <c r="Q731" i="28"/>
  <c r="Q738" i="28"/>
  <c r="Q784" i="28"/>
  <c r="Q833" i="28"/>
  <c r="Q838" i="28"/>
  <c r="Q856" i="28"/>
  <c r="Q869" i="28"/>
  <c r="Q906" i="28"/>
  <c r="Q916" i="28"/>
  <c r="Q934" i="28"/>
  <c r="Q952" i="28"/>
  <c r="Q5" i="28"/>
  <c r="Q15" i="28"/>
  <c r="Q20" i="28"/>
  <c r="Q28" i="28"/>
  <c r="Q49" i="28"/>
  <c r="Q69" i="28"/>
  <c r="Q92" i="28"/>
  <c r="Q105" i="28"/>
  <c r="Q111" i="28"/>
  <c r="Q135" i="28"/>
  <c r="Q148" i="28"/>
  <c r="Q158" i="28"/>
  <c r="Q189" i="28"/>
  <c r="Q254" i="28"/>
  <c r="Q271" i="28"/>
  <c r="Q276" i="28"/>
  <c r="Q326" i="28"/>
  <c r="Q369" i="28"/>
  <c r="Q377" i="28"/>
  <c r="Q393" i="28"/>
  <c r="Q403" i="28"/>
  <c r="Q483" i="28"/>
  <c r="Q519" i="28"/>
  <c r="Q564" i="28"/>
  <c r="Q572" i="28"/>
  <c r="Q604" i="28"/>
  <c r="Q612" i="28"/>
  <c r="Q622" i="28"/>
  <c r="Q633" i="28"/>
  <c r="Q643" i="28"/>
  <c r="Q647" i="28"/>
  <c r="Q653" i="28"/>
  <c r="Q692" i="28"/>
  <c r="Q702" i="28"/>
  <c r="Q769" i="28"/>
  <c r="Q792" i="28"/>
  <c r="Q810" i="28"/>
  <c r="Q828" i="28"/>
  <c r="Q836" i="28"/>
  <c r="Q864" i="28"/>
  <c r="Q937" i="28"/>
  <c r="Q946" i="28"/>
  <c r="Q965" i="28"/>
  <c r="Q991" i="28"/>
  <c r="Q1042" i="28"/>
  <c r="Q1050" i="28"/>
  <c r="Q1060" i="28"/>
  <c r="Q1066" i="28"/>
  <c r="Q1074" i="28"/>
  <c r="Q1089" i="28"/>
  <c r="Q1098" i="28"/>
  <c r="Q1370" i="28"/>
  <c r="Q1199" i="28"/>
  <c r="Q1200" i="28"/>
  <c r="Q63" i="28"/>
  <c r="Q119" i="28"/>
  <c r="Q177" i="28"/>
  <c r="Q187" i="28"/>
  <c r="Q204" i="28"/>
  <c r="Q264" i="28"/>
  <c r="Q270" i="28"/>
  <c r="Q342" i="28"/>
  <c r="Q367" i="28"/>
  <c r="Q375" i="28"/>
  <c r="Q391" i="28"/>
  <c r="Q557" i="28"/>
  <c r="Q1018" i="28"/>
  <c r="Q1041" i="28"/>
  <c r="Q1097" i="28"/>
  <c r="Q1296" i="28"/>
  <c r="Q1337" i="28"/>
  <c r="Q1336" i="28"/>
  <c r="Q1674" i="28"/>
  <c r="Q587" i="28"/>
  <c r="Q1419" i="28"/>
  <c r="Q1418" i="28"/>
  <c r="Q37" i="28"/>
  <c r="Q45" i="28"/>
  <c r="Q73" i="28"/>
  <c r="Q79" i="28"/>
  <c r="Q114" i="28"/>
  <c r="Q139" i="28"/>
  <c r="Q175" i="28"/>
  <c r="Q417" i="28"/>
  <c r="Q440" i="28"/>
  <c r="Q448" i="28"/>
  <c r="Q474" i="28"/>
  <c r="Q487" i="28"/>
  <c r="Q528" i="28"/>
  <c r="Q554" i="28"/>
  <c r="Q567" i="28"/>
  <c r="Q575" i="28"/>
  <c r="Q590" i="28"/>
  <c r="Q676" i="28"/>
  <c r="Q729" i="28"/>
  <c r="Q783" i="28"/>
  <c r="Q801" i="28"/>
  <c r="Q876" i="28"/>
  <c r="Q884" i="28"/>
  <c r="Q923" i="28"/>
  <c r="Q942" i="28"/>
  <c r="Q962" i="28"/>
  <c r="Q978" i="28"/>
  <c r="Q983" i="28"/>
  <c r="Q987" i="28"/>
  <c r="Q1005" i="28"/>
  <c r="Q1013" i="28"/>
  <c r="Q1023" i="28"/>
  <c r="Q124" i="28"/>
  <c r="Q152" i="28"/>
  <c r="Q252" i="28"/>
  <c r="Q407" i="28"/>
  <c r="Q598" i="28"/>
  <c r="Q666" i="28"/>
  <c r="Q711" i="28"/>
  <c r="Q1000" i="28"/>
  <c r="Q1087" i="28"/>
  <c r="Q1038" i="28"/>
  <c r="Q1054" i="28"/>
  <c r="Q1069" i="28"/>
  <c r="Q1077" i="28"/>
  <c r="Q1092" i="28"/>
  <c r="Q1114" i="28"/>
  <c r="Q1124" i="28"/>
  <c r="Q1134" i="28"/>
  <c r="Q1159" i="28"/>
  <c r="Q1164" i="28"/>
  <c r="Q1174" i="28"/>
  <c r="Q1179" i="28"/>
  <c r="Q1186" i="28"/>
  <c r="Q1201" i="28"/>
  <c r="Q1206" i="28"/>
  <c r="Q1228" i="28"/>
  <c r="Q1251" i="28"/>
  <c r="Q1282" i="28"/>
  <c r="Q1297" i="28"/>
  <c r="Q1302" i="28"/>
  <c r="Q1311" i="28"/>
  <c r="Q1315" i="28"/>
  <c r="Q1325" i="28"/>
  <c r="Q1379" i="28"/>
  <c r="Q1425" i="28"/>
  <c r="Q1430" i="28"/>
  <c r="Q1448" i="28"/>
  <c r="Q1466" i="28"/>
  <c r="Q1492" i="28"/>
  <c r="Q1497" i="28"/>
  <c r="Q1513" i="28"/>
  <c r="Q1526" i="28"/>
  <c r="Q1534" i="28"/>
  <c r="Q1539" i="28"/>
  <c r="Q1549" i="28"/>
  <c r="Q1580" i="28"/>
  <c r="Q1604" i="28"/>
  <c r="Q1637" i="28"/>
  <c r="Q1645" i="28"/>
  <c r="Q1650" i="28"/>
  <c r="Q1655" i="28"/>
  <c r="Q1688" i="28"/>
  <c r="Q1698" i="28"/>
  <c r="Q1735" i="28"/>
  <c r="Q1744" i="28"/>
  <c r="Q1753" i="28"/>
  <c r="Q1782" i="28"/>
  <c r="Q1787" i="28"/>
  <c r="Q1795" i="28"/>
  <c r="Q1816" i="28"/>
  <c r="Q1836" i="28"/>
  <c r="Q1841" i="28"/>
  <c r="Q1849" i="28"/>
  <c r="Q1122" i="28"/>
  <c r="Q1177" i="28"/>
  <c r="Q1182" i="28"/>
  <c r="Q1197" i="28"/>
  <c r="Q1214" i="28"/>
  <c r="Q1244" i="28"/>
  <c r="Q1267" i="28"/>
  <c r="Q1285" i="28"/>
  <c r="Q1331" i="28"/>
  <c r="Q1390" i="28"/>
  <c r="Q1400" i="28"/>
  <c r="Q1405" i="28"/>
  <c r="Q1459" i="28"/>
  <c r="Q1490" i="28"/>
  <c r="Q1532" i="28"/>
  <c r="Q1563" i="28"/>
  <c r="Q1594" i="28"/>
  <c r="Q1612" i="28"/>
  <c r="Q1617" i="28"/>
  <c r="Q1630" i="28"/>
  <c r="Q1666" i="28"/>
  <c r="Q1691" i="28"/>
  <c r="Q1704" i="28"/>
  <c r="Q1712" i="28"/>
  <c r="Q1717" i="28"/>
  <c r="Q1814" i="28"/>
  <c r="Q1824" i="28"/>
  <c r="Q1839" i="28"/>
  <c r="Q1847" i="28"/>
  <c r="Q1869" i="28"/>
  <c r="Q1877" i="28"/>
  <c r="Q1047" i="28"/>
  <c r="Q1070" i="28"/>
  <c r="Q1170" i="28"/>
  <c r="Q1192" i="28"/>
  <c r="Q1341" i="28"/>
  <c r="Q1395" i="28"/>
  <c r="Q1607" i="28"/>
  <c r="Q1722" i="28"/>
  <c r="Q1746" i="28"/>
  <c r="Q1850" i="28"/>
  <c r="Q1896" i="28"/>
  <c r="Q1901" i="28"/>
  <c r="Q1130" i="28"/>
  <c r="Q1153" i="28"/>
  <c r="Q1168" i="28"/>
  <c r="Q1173" i="28"/>
  <c r="Q1212" i="28"/>
  <c r="Q1217" i="28"/>
  <c r="Q1260" i="28"/>
  <c r="Q1329" i="28"/>
  <c r="Q1344" i="28"/>
  <c r="Q1393" i="28"/>
  <c r="Q1398" i="28"/>
  <c r="Q1403" i="28"/>
  <c r="Q1411" i="28"/>
  <c r="Q1439" i="28"/>
  <c r="Q1444" i="28"/>
  <c r="Q1457" i="28"/>
  <c r="Q1470" i="28"/>
  <c r="Q1478" i="28"/>
  <c r="Q1483" i="28"/>
  <c r="Q1488" i="28"/>
  <c r="Q1517" i="28"/>
  <c r="Q1561" i="28"/>
  <c r="Q1576" i="28"/>
  <c r="Q1592" i="28"/>
  <c r="Q1600" i="28"/>
  <c r="Q1610" i="28"/>
  <c r="Q1633" i="28"/>
  <c r="Q1664" i="28"/>
  <c r="Q1684" i="28"/>
  <c r="Q1725" i="28"/>
  <c r="Q1799" i="28"/>
  <c r="Q1807" i="28"/>
  <c r="Q1845" i="28"/>
  <c r="Q1876" i="28"/>
  <c r="Q1888" i="28"/>
  <c r="Q1163" i="28"/>
  <c r="Q1365" i="28"/>
  <c r="Q1378" i="28"/>
  <c r="Q1473" i="28"/>
  <c r="Q1487" i="28"/>
  <c r="Q1496" i="28"/>
  <c r="Q1504" i="28"/>
  <c r="Q1525" i="28"/>
  <c r="Q1571" i="28"/>
  <c r="Q1613" i="28"/>
  <c r="Q1618" i="28"/>
  <c r="Q1623" i="28"/>
  <c r="Q1654" i="28"/>
  <c r="Q1679" i="28"/>
  <c r="Q1692" i="28"/>
  <c r="Q1751" i="28"/>
  <c r="Q1766" i="28"/>
  <c r="Q1825" i="28"/>
  <c r="Q1830" i="28"/>
  <c r="Q1855" i="28"/>
  <c r="Q1870" i="28"/>
  <c r="Q1878" i="28"/>
  <c r="Q1516" i="28"/>
  <c r="Q1631" i="28"/>
  <c r="Q1886" i="28"/>
  <c r="Q1213" i="28"/>
  <c r="Q1243" i="28"/>
  <c r="Q1330" i="28"/>
  <c r="Q1350" i="28"/>
  <c r="Q1358" i="28"/>
  <c r="Q1412" i="28"/>
  <c r="Q1422" i="28"/>
  <c r="Q1435" i="28"/>
  <c r="Q1453" i="28"/>
  <c r="Q1471" i="28"/>
  <c r="Q26" i="28"/>
  <c r="Q71" i="28"/>
  <c r="Q18" i="28"/>
  <c r="Q41" i="28"/>
  <c r="Q44" i="28"/>
  <c r="Q47" i="28"/>
  <c r="Q62" i="28"/>
  <c r="Q78" i="28"/>
  <c r="Q86" i="28"/>
  <c r="Q94" i="28"/>
  <c r="Q102" i="28"/>
  <c r="Q110" i="28"/>
  <c r="Q118" i="28"/>
  <c r="Q227" i="28"/>
  <c r="Q288" i="28"/>
  <c r="Q308" i="28"/>
  <c r="Q324" i="28"/>
  <c r="Q340" i="28"/>
  <c r="Q356" i="28"/>
  <c r="Q362" i="28"/>
  <c r="Q372" i="28"/>
  <c r="Q371" i="28"/>
  <c r="Q505" i="28"/>
  <c r="Q506" i="28"/>
  <c r="Q128" i="28"/>
  <c r="Q136" i="28"/>
  <c r="Q144" i="28"/>
  <c r="Q150" i="28"/>
  <c r="Q162" i="28"/>
  <c r="Q170" i="28"/>
  <c r="Q176" i="28"/>
  <c r="Q181" i="28"/>
  <c r="Q203" i="28"/>
  <c r="Q217" i="28"/>
  <c r="Q224" i="28"/>
  <c r="Q248" i="28"/>
  <c r="Q283" i="28"/>
  <c r="Q295" i="28"/>
  <c r="Q304" i="28"/>
  <c r="Q311" i="28"/>
  <c r="Q313" i="28"/>
  <c r="Q320" i="28"/>
  <c r="Q327" i="28"/>
  <c r="Q329" i="28"/>
  <c r="Q336" i="28"/>
  <c r="Q343" i="28"/>
  <c r="Q345" i="28"/>
  <c r="Q352" i="28"/>
  <c r="Q359" i="28"/>
  <c r="Q361" i="28"/>
  <c r="Q368" i="28"/>
  <c r="Q405" i="28"/>
  <c r="Q418" i="28"/>
  <c r="Q607" i="28"/>
  <c r="Q661" i="28"/>
  <c r="Q12" i="28"/>
  <c r="Q56" i="28"/>
  <c r="Q64" i="28"/>
  <c r="Q72" i="28"/>
  <c r="Q80" i="28"/>
  <c r="Q88" i="28"/>
  <c r="Q96" i="28"/>
  <c r="Q104" i="28"/>
  <c r="Q112" i="28"/>
  <c r="Q120" i="28"/>
  <c r="Q126" i="28"/>
  <c r="Q130" i="28"/>
  <c r="Q133" i="28"/>
  <c r="Q138" i="28"/>
  <c r="Q141" i="28"/>
  <c r="Q146" i="28"/>
  <c r="Q149" i="28"/>
  <c r="Q183" i="28"/>
  <c r="Q200" i="28"/>
  <c r="Q205" i="28"/>
  <c r="Q207" i="28"/>
  <c r="Q280" i="28"/>
  <c r="Q286" i="28"/>
  <c r="Q424" i="28"/>
  <c r="Q426" i="28"/>
  <c r="Q455" i="28"/>
  <c r="Q613" i="28"/>
  <c r="Q614" i="28"/>
  <c r="Q637" i="28"/>
  <c r="Q638" i="28"/>
  <c r="Q1006" i="28"/>
  <c r="Q4" i="28"/>
  <c r="Q7" i="28"/>
  <c r="Q58" i="28"/>
  <c r="Q66" i="28"/>
  <c r="Q74" i="28"/>
  <c r="Q82" i="28"/>
  <c r="Q85" i="28"/>
  <c r="Q90" i="28"/>
  <c r="Q93" i="28"/>
  <c r="Q98" i="28"/>
  <c r="Q101" i="28"/>
  <c r="Q106" i="28"/>
  <c r="Q109" i="28"/>
  <c r="Q153" i="28"/>
  <c r="Q156" i="28"/>
  <c r="Q165" i="28"/>
  <c r="Q166" i="28"/>
  <c r="Q185" i="28"/>
  <c r="Q188" i="28"/>
  <c r="Q263" i="28"/>
  <c r="Q287" i="28"/>
  <c r="Q300" i="28"/>
  <c r="Q306" i="28"/>
  <c r="Q316" i="28"/>
  <c r="Q322" i="28"/>
  <c r="Q332" i="28"/>
  <c r="Q338" i="28"/>
  <c r="Q348" i="28"/>
  <c r="Q354" i="28"/>
  <c r="Q364" i="28"/>
  <c r="Q370" i="28"/>
  <c r="Q379" i="28"/>
  <c r="Q382" i="28"/>
  <c r="Q159" i="28"/>
  <c r="Q161" i="28"/>
  <c r="Q718" i="28"/>
  <c r="Q764" i="28"/>
  <c r="Q765" i="28"/>
  <c r="Q888" i="28"/>
  <c r="Q961" i="28"/>
  <c r="Q960" i="28"/>
  <c r="Q168" i="28"/>
  <c r="Q197" i="28"/>
  <c r="Q199" i="28"/>
  <c r="Q240" i="28"/>
  <c r="Q272" i="28"/>
  <c r="Q278" i="28"/>
  <c r="Q462" i="28"/>
  <c r="Q970" i="28"/>
  <c r="Q971" i="28"/>
  <c r="Q24" i="28"/>
  <c r="Q32" i="28"/>
  <c r="Q34" i="28"/>
  <c r="Q52" i="28"/>
  <c r="Q388" i="28"/>
  <c r="Q387" i="28"/>
  <c r="Q723" i="28"/>
  <c r="Q722" i="28"/>
  <c r="Q813" i="28"/>
  <c r="Q881" i="28"/>
  <c r="Q920" i="28"/>
  <c r="Q497" i="28"/>
  <c r="Q521" i="28"/>
  <c r="Q553" i="28"/>
  <c r="Q677" i="28"/>
  <c r="Q683" i="28"/>
  <c r="Q715" i="28"/>
  <c r="Q748" i="28"/>
  <c r="Q758" i="28"/>
  <c r="Q763" i="28"/>
  <c r="Q814" i="28"/>
  <c r="Q841" i="28"/>
  <c r="Q870" i="28"/>
  <c r="Q889" i="28"/>
  <c r="Q932" i="28"/>
  <c r="Q1011" i="28"/>
  <c r="Q1078" i="28"/>
  <c r="Q1256" i="28"/>
  <c r="Q1255" i="28"/>
  <c r="Q456" i="28"/>
  <c r="Q536" i="28"/>
  <c r="Q568" i="28"/>
  <c r="Q591" i="28"/>
  <c r="Q656" i="28"/>
  <c r="Q785" i="28"/>
  <c r="Q809" i="28"/>
  <c r="Q865" i="28"/>
  <c r="Q867" i="28"/>
  <c r="Q880" i="28"/>
  <c r="Q898" i="28"/>
  <c r="Q967" i="28"/>
  <c r="Q975" i="28"/>
  <c r="Q1045" i="28"/>
  <c r="Q374" i="28"/>
  <c r="Q390" i="28"/>
  <c r="Q396" i="28"/>
  <c r="Q409" i="28"/>
  <c r="Q416" i="28"/>
  <c r="Q447" i="28"/>
  <c r="Q451" i="28"/>
  <c r="Q499" i="28"/>
  <c r="Q504" i="28"/>
  <c r="Q513" i="28"/>
  <c r="Q516" i="28"/>
  <c r="Q545" i="28"/>
  <c r="Q548" i="28"/>
  <c r="Q577" i="28"/>
  <c r="Q600" i="28"/>
  <c r="Q627" i="28"/>
  <c r="Q648" i="28"/>
  <c r="Q674" i="28"/>
  <c r="Q684" i="28"/>
  <c r="Q716" i="28"/>
  <c r="Q730" i="28"/>
  <c r="Q737" i="28"/>
  <c r="Q742" i="28"/>
  <c r="Q850" i="28"/>
  <c r="Q910" i="28"/>
  <c r="Q915" i="28"/>
  <c r="Q997" i="28"/>
  <c r="Q1036" i="28"/>
  <c r="Q1080" i="28"/>
  <c r="Q1240" i="28"/>
  <c r="Q1239" i="28"/>
  <c r="Q473" i="28"/>
  <c r="Q489" i="28"/>
  <c r="Q523" i="28"/>
  <c r="Q556" i="28"/>
  <c r="Q706" i="28"/>
  <c r="Q720" i="28"/>
  <c r="Q744" i="28"/>
  <c r="Q770" i="28"/>
  <c r="Q782" i="28"/>
  <c r="Q818" i="28"/>
  <c r="Q820" i="28"/>
  <c r="Q835" i="28"/>
  <c r="Q883" i="28"/>
  <c r="Q890" i="28"/>
  <c r="Q892" i="28"/>
  <c r="Q922" i="28"/>
  <c r="Q924" i="28"/>
  <c r="Q984" i="28"/>
  <c r="Q1029" i="28"/>
  <c r="Q1051" i="28"/>
  <c r="Q1082" i="28"/>
  <c r="Q1136" i="28"/>
  <c r="Q1135" i="28"/>
  <c r="Q1264" i="28"/>
  <c r="Q1263" i="28"/>
  <c r="Q435" i="28"/>
  <c r="Q457" i="28"/>
  <c r="Q464" i="28"/>
  <c r="Q475" i="28"/>
  <c r="Q480" i="28"/>
  <c r="Q508" i="28"/>
  <c r="Q537" i="28"/>
  <c r="Q540" i="28"/>
  <c r="Q569" i="28"/>
  <c r="Q573" i="28"/>
  <c r="Q589" i="28"/>
  <c r="Q603" i="28"/>
  <c r="Q616" i="28"/>
  <c r="Q630" i="28"/>
  <c r="Q640" i="28"/>
  <c r="Q651" i="28"/>
  <c r="Q658" i="28"/>
  <c r="Q668" i="28"/>
  <c r="Q688" i="28"/>
  <c r="Q699" i="28"/>
  <c r="Q708" i="28"/>
  <c r="Q727" i="28"/>
  <c r="Q732" i="28"/>
  <c r="Q734" i="28"/>
  <c r="Q759" i="28"/>
  <c r="Q787" i="28"/>
  <c r="Q788" i="28"/>
  <c r="Q800" i="28"/>
  <c r="Q832" i="28"/>
  <c r="Q844" i="28"/>
  <c r="Q848" i="28"/>
  <c r="Q868" i="28"/>
  <c r="Q905" i="28"/>
  <c r="Q956" i="28"/>
  <c r="Q990" i="28"/>
  <c r="Q1003" i="28"/>
  <c r="Q1022" i="28"/>
  <c r="Q1046" i="28"/>
  <c r="Q1053" i="28"/>
  <c r="Q1065" i="28"/>
  <c r="Q1224" i="28"/>
  <c r="Q1223" i="28"/>
  <c r="Q1280" i="28"/>
  <c r="Q1552" i="28"/>
  <c r="Q1553" i="28"/>
  <c r="Q1248" i="28"/>
  <c r="Q1247" i="28"/>
  <c r="Q415" i="28"/>
  <c r="Q441" i="28"/>
  <c r="Q503" i="28"/>
  <c r="Q529" i="28"/>
  <c r="Q532" i="28"/>
  <c r="Q561" i="28"/>
  <c r="Q595" i="28"/>
  <c r="Q620" i="28"/>
  <c r="Q652" i="28"/>
  <c r="Q680" i="28"/>
  <c r="Q691" i="28"/>
  <c r="Q700" i="28"/>
  <c r="Q712" i="28"/>
  <c r="Q751" i="28"/>
  <c r="Q774" i="28"/>
  <c r="Q822" i="28"/>
  <c r="Q824" i="28"/>
  <c r="Q851" i="28"/>
  <c r="Q882" i="28"/>
  <c r="Q894" i="28"/>
  <c r="Q899" i="28"/>
  <c r="Q926" i="28"/>
  <c r="Q940" i="28"/>
  <c r="Q945" i="28"/>
  <c r="Q1030" i="28"/>
  <c r="Q1037" i="28"/>
  <c r="Q1049" i="28"/>
  <c r="Q1059" i="28"/>
  <c r="Q1068" i="28"/>
  <c r="Q1099" i="28"/>
  <c r="Q1165" i="28"/>
  <c r="Q1272" i="28"/>
  <c r="Q1271" i="28"/>
  <c r="Q1332" i="28"/>
  <c r="Q376" i="28"/>
  <c r="Q383" i="28"/>
  <c r="Q385" i="28"/>
  <c r="Q392" i="28"/>
  <c r="Q401" i="28"/>
  <c r="Q443" i="28"/>
  <c r="Q450" i="28"/>
  <c r="Q465" i="28"/>
  <c r="Q481" i="28"/>
  <c r="Q512" i="28"/>
  <c r="Q539" i="28"/>
  <c r="Q544" i="28"/>
  <c r="Q576" i="28"/>
  <c r="Q583" i="28"/>
  <c r="Q608" i="28"/>
  <c r="Q644" i="28"/>
  <c r="Q672" i="28"/>
  <c r="Q690" i="28"/>
  <c r="Q724" i="28"/>
  <c r="Q726" i="28"/>
  <c r="Q743" i="28"/>
  <c r="Q753" i="28"/>
  <c r="Q756" i="28"/>
  <c r="Q766" i="28"/>
  <c r="Q778" i="28"/>
  <c r="Q797" i="28"/>
  <c r="Q802" i="28"/>
  <c r="Q804" i="28"/>
  <c r="Q834" i="28"/>
  <c r="Q846" i="28"/>
  <c r="Q858" i="28"/>
  <c r="Q875" i="28"/>
  <c r="Q908" i="28"/>
  <c r="Q938" i="28"/>
  <c r="Q1007" i="28"/>
  <c r="Q1028" i="28"/>
  <c r="Q1039" i="28"/>
  <c r="Q1073" i="28"/>
  <c r="Q1091" i="28"/>
  <c r="Q1190" i="28"/>
  <c r="Q1232" i="28"/>
  <c r="Q1231" i="28"/>
  <c r="Q1387" i="28"/>
  <c r="Q1178" i="28"/>
  <c r="Q1211" i="28"/>
  <c r="Q1281" i="28"/>
  <c r="Q1404" i="28"/>
  <c r="Q1408" i="28"/>
  <c r="Q1423" i="28"/>
  <c r="Q1426" i="28"/>
  <c r="Q1464" i="28"/>
  <c r="Q1577" i="28"/>
  <c r="Q1614" i="28"/>
  <c r="Q1794" i="28"/>
  <c r="Q1012" i="28"/>
  <c r="Q1155" i="28"/>
  <c r="Q1180" i="28"/>
  <c r="Q1219" i="28"/>
  <c r="Q1289" i="28"/>
  <c r="Q1290" i="28"/>
  <c r="Q1333" i="28"/>
  <c r="Q1345" i="28"/>
  <c r="Q1381" i="28"/>
  <c r="Q1396" i="28"/>
  <c r="Q1413" i="28"/>
  <c r="Q1440" i="28"/>
  <c r="Q1445" i="28"/>
  <c r="Q1502" i="28"/>
  <c r="Q1522" i="28"/>
  <c r="Q1730" i="28"/>
  <c r="Q1802" i="28"/>
  <c r="Q1861" i="28"/>
  <c r="Q1860" i="28"/>
  <c r="Q1167" i="28"/>
  <c r="Q1279" i="28"/>
  <c r="Q1386" i="28"/>
  <c r="Q1595" i="28"/>
  <c r="Q1596" i="28"/>
  <c r="Q1770" i="28"/>
  <c r="Q973" i="28"/>
  <c r="Q976" i="28"/>
  <c r="Q981" i="28"/>
  <c r="Q995" i="28"/>
  <c r="Q1141" i="28"/>
  <c r="Q1171" i="28"/>
  <c r="Q1196" i="28"/>
  <c r="Q1202" i="28"/>
  <c r="Q1295" i="28"/>
  <c r="Q1313" i="28"/>
  <c r="Q1342" i="28"/>
  <c r="Q1352" i="28"/>
  <c r="Q1357" i="28"/>
  <c r="Q1454" i="28"/>
  <c r="Q1467" i="28"/>
  <c r="Q1672" i="28"/>
  <c r="Q1673" i="28"/>
  <c r="Q1123" i="28"/>
  <c r="Q1204" i="28"/>
  <c r="Q1230" i="28"/>
  <c r="Q1238" i="28"/>
  <c r="Q1246" i="28"/>
  <c r="Q1254" i="28"/>
  <c r="Q1262" i="28"/>
  <c r="Q1270" i="28"/>
  <c r="Q1278" i="28"/>
  <c r="Q1366" i="28"/>
  <c r="Q1375" i="28"/>
  <c r="Q1533" i="28"/>
  <c r="Q1113" i="28"/>
  <c r="Q1138" i="28"/>
  <c r="Q1148" i="28"/>
  <c r="Q1154" i="28"/>
  <c r="Q1218" i="28"/>
  <c r="Q1229" i="28"/>
  <c r="Q1237" i="28"/>
  <c r="Q1245" i="28"/>
  <c r="Q1253" i="28"/>
  <c r="Q1261" i="28"/>
  <c r="Q1269" i="28"/>
  <c r="Q1277" i="28"/>
  <c r="Q1292" i="28"/>
  <c r="Q1310" i="28"/>
  <c r="Q1317" i="28"/>
  <c r="Q1349" i="28"/>
  <c r="Q1368" i="28"/>
  <c r="Q1377" i="28"/>
  <c r="Q1382" i="28"/>
  <c r="Q1389" i="28"/>
  <c r="Q1397" i="28"/>
  <c r="Q1414" i="28"/>
  <c r="Q1424" i="28"/>
  <c r="Q1458" i="28"/>
  <c r="Q1503" i="28"/>
  <c r="Q1523" i="28"/>
  <c r="Q1639" i="28"/>
  <c r="Q1638" i="28"/>
  <c r="Q1706" i="28"/>
  <c r="Q1705" i="28"/>
  <c r="Q1085" i="28"/>
  <c r="Q1093" i="28"/>
  <c r="Q1101" i="28"/>
  <c r="Q1109" i="28"/>
  <c r="Q1117" i="28"/>
  <c r="Q1126" i="28"/>
  <c r="Q1140" i="28"/>
  <c r="Q1156" i="28"/>
  <c r="Q1162" i="28"/>
  <c r="Q1195" i="28"/>
  <c r="Q1220" i="28"/>
  <c r="Q1226" i="28"/>
  <c r="Q1234" i="28"/>
  <c r="Q1242" i="28"/>
  <c r="Q1250" i="28"/>
  <c r="Q1258" i="28"/>
  <c r="Q1266" i="28"/>
  <c r="Q1274" i="28"/>
  <c r="Q1284" i="28"/>
  <c r="Q1287" i="28"/>
  <c r="Q1307" i="28"/>
  <c r="Q1321" i="28"/>
  <c r="Q1339" i="28"/>
  <c r="Q1363" i="28"/>
  <c r="Q1384" i="28"/>
  <c r="Q1431" i="28"/>
  <c r="Q1434" i="28"/>
  <c r="Q1442" i="28"/>
  <c r="Q1446" i="28"/>
  <c r="Q1450" i="28"/>
  <c r="Q1491" i="28"/>
  <c r="Q1498" i="28"/>
  <c r="Q1550" i="28"/>
  <c r="Q1621" i="28"/>
  <c r="Q1629" i="28"/>
  <c r="Q1714" i="28"/>
  <c r="Q1713" i="28"/>
  <c r="Q1767" i="28"/>
  <c r="Q1815" i="28"/>
  <c r="Q1737" i="28"/>
  <c r="Q1832" i="28"/>
  <c r="Q1864" i="28"/>
  <c r="Q1887" i="28"/>
  <c r="Q1575" i="28"/>
  <c r="Q1902" i="28"/>
  <c r="Q1505" i="28"/>
  <c r="Q1583" i="28"/>
  <c r="Q1649" i="28"/>
  <c r="Q1709" i="28"/>
  <c r="Q1741" i="28"/>
  <c r="Q1856" i="28"/>
  <c r="Q1879" i="28"/>
  <c r="Q1402" i="28"/>
  <c r="Q1406" i="28"/>
  <c r="Q1416" i="28"/>
  <c r="Q1429" i="28"/>
  <c r="Q1437" i="28"/>
  <c r="Q1475" i="28"/>
  <c r="Q1480" i="28"/>
  <c r="Q1482" i="28"/>
  <c r="Q1507" i="28"/>
  <c r="Q1514" i="28"/>
  <c r="Q1530" i="28"/>
  <c r="Q1545" i="28"/>
  <c r="Q1570" i="28"/>
  <c r="Q1584" i="28"/>
  <c r="Q1597" i="28"/>
  <c r="Q1601" i="28"/>
  <c r="Q1624" i="28"/>
  <c r="Q1641" i="28"/>
  <c r="Q1656" i="28"/>
  <c r="Q1678" i="28"/>
  <c r="Q1732" i="28"/>
  <c r="Q1758" i="28"/>
  <c r="Q1848" i="28"/>
  <c r="Q1854" i="28"/>
  <c r="Q1871" i="28"/>
  <c r="Q1894" i="28"/>
  <c r="Q1634" i="28"/>
  <c r="Q1724" i="28"/>
  <c r="Q1784" i="28"/>
  <c r="Q1823" i="28"/>
  <c r="Q1840" i="28"/>
  <c r="Q1846" i="28"/>
  <c r="Q1881" i="28"/>
  <c r="Q1456" i="28"/>
  <c r="Q1465" i="28"/>
  <c r="Q1472" i="28"/>
  <c r="Q1474" i="28"/>
  <c r="Q1489" i="28"/>
  <c r="Q1499" i="28"/>
  <c r="Q1506" i="28"/>
  <c r="Q1509" i="28"/>
  <c r="Q1512" i="28"/>
  <c r="Q1518" i="28"/>
  <c r="Q1527" i="28"/>
  <c r="Q1537" i="28"/>
  <c r="Q1542" i="28"/>
  <c r="Q1547" i="28"/>
  <c r="Q1562" i="28"/>
  <c r="Q1579" i="28"/>
  <c r="Q1603" i="28"/>
  <c r="Q1616" i="28"/>
  <c r="Q1626" i="28"/>
  <c r="Q1658" i="28"/>
  <c r="Q1665" i="28"/>
  <c r="Q1681" i="28"/>
  <c r="Q1716" i="28"/>
  <c r="Q1748" i="28"/>
  <c r="Q1750" i="28"/>
  <c r="Q1774" i="28"/>
  <c r="Q1791" i="28"/>
  <c r="Q1796" i="28"/>
  <c r="Q1798" i="28"/>
  <c r="Q1838" i="28"/>
  <c r="Q1863" i="28"/>
  <c r="Q1873" i="28"/>
  <c r="Q1910" i="28"/>
  <c r="Q57" i="28"/>
  <c r="Q33" i="28"/>
  <c r="K5" i="28"/>
  <c r="Q190" i="28"/>
  <c r="Q297" i="28"/>
  <c r="Q164" i="28"/>
  <c r="Q178" i="28"/>
  <c r="Q225" i="28"/>
  <c r="Q230" i="28"/>
  <c r="Q229" i="28"/>
  <c r="Q249" i="28"/>
  <c r="Q198" i="28"/>
  <c r="Q281" i="28"/>
  <c r="Q169" i="28"/>
  <c r="Q173" i="28"/>
  <c r="Q193" i="28"/>
  <c r="Q233" i="28"/>
  <c r="Q257" i="28"/>
  <c r="Q206" i="28"/>
  <c r="N3" i="28"/>
  <c r="Q201" i="28"/>
  <c r="Q214" i="28"/>
  <c r="Q265" i="28"/>
  <c r="Q289" i="28"/>
  <c r="Q209" i="28"/>
  <c r="Q222" i="28"/>
  <c r="Q221" i="28"/>
  <c r="Q184" i="28"/>
  <c r="Q241" i="28"/>
  <c r="Q273" i="28"/>
  <c r="Q408" i="28"/>
  <c r="Q412" i="28"/>
  <c r="Q420" i="28"/>
  <c r="Q428" i="28"/>
  <c r="Q436" i="28"/>
  <c r="Q444" i="28"/>
  <c r="Q452" i="28"/>
  <c r="Q460" i="28"/>
  <c r="Q468" i="28"/>
  <c r="Q237" i="28"/>
  <c r="Q245" i="28"/>
  <c r="Q253" i="28"/>
  <c r="Q261" i="28"/>
  <c r="Q269" i="28"/>
  <c r="Q277" i="28"/>
  <c r="Q285" i="28"/>
  <c r="Q293" i="28"/>
  <c r="Q301" i="28"/>
  <c r="Q309" i="28"/>
  <c r="Q317" i="28"/>
  <c r="Q325" i="28"/>
  <c r="Q333" i="28"/>
  <c r="Q341" i="28"/>
  <c r="Q349" i="28"/>
  <c r="Q357" i="28"/>
  <c r="Q365" i="28"/>
  <c r="Q373" i="28"/>
  <c r="Q381" i="28"/>
  <c r="Q389" i="28"/>
  <c r="Q400" i="28"/>
  <c r="Q492" i="28"/>
  <c r="Q194" i="28"/>
  <c r="Q202" i="28"/>
  <c r="Q210" i="28"/>
  <c r="Q218" i="28"/>
  <c r="Q226" i="28"/>
  <c r="Q234" i="28"/>
  <c r="Q242" i="28"/>
  <c r="Q250" i="28"/>
  <c r="Q258" i="28"/>
  <c r="Q266" i="28"/>
  <c r="Q274" i="28"/>
  <c r="Q282" i="28"/>
  <c r="Q476" i="28"/>
  <c r="Q404" i="28"/>
  <c r="Q484" i="28"/>
  <c r="Q619" i="28"/>
  <c r="Q618" i="28"/>
  <c r="Q555" i="28"/>
  <c r="Q563" i="28"/>
  <c r="Q571" i="28"/>
  <c r="Q413" i="28"/>
  <c r="Q421" i="28"/>
  <c r="Q429" i="28"/>
  <c r="Q437" i="28"/>
  <c r="Q445" i="28"/>
  <c r="Q453" i="28"/>
  <c r="Q461" i="28"/>
  <c r="Q469" i="28"/>
  <c r="Q477" i="28"/>
  <c r="Q485" i="28"/>
  <c r="Q493" i="28"/>
  <c r="Q501" i="28"/>
  <c r="Q509" i="28"/>
  <c r="Q517" i="28"/>
  <c r="Q525" i="28"/>
  <c r="Q533" i="28"/>
  <c r="Q541" i="28"/>
  <c r="Q549" i="28"/>
  <c r="Q580" i="28"/>
  <c r="Q584" i="28"/>
  <c r="Q585" i="28"/>
  <c r="Q611" i="28"/>
  <c r="Q610" i="28"/>
  <c r="Q605" i="28"/>
  <c r="Q588" i="28"/>
  <c r="Q592" i="28"/>
  <c r="Q593" i="28"/>
  <c r="Q597" i="28"/>
  <c r="Q685" i="28"/>
  <c r="Q693" i="28"/>
  <c r="Q701" i="28"/>
  <c r="Q709" i="28"/>
  <c r="Q717" i="28"/>
  <c r="Q725" i="28"/>
  <c r="Q733" i="28"/>
  <c r="Q741" i="28"/>
  <c r="Q749" i="28"/>
  <c r="Q757" i="28"/>
  <c r="Q806" i="28"/>
  <c r="Q807" i="28"/>
  <c r="Q626" i="28"/>
  <c r="Q634" i="28"/>
  <c r="Q642" i="28"/>
  <c r="Q786" i="28"/>
  <c r="Q760" i="28"/>
  <c r="Q790" i="28"/>
  <c r="Q791" i="28"/>
  <c r="Q794" i="28"/>
  <c r="Q795" i="28"/>
  <c r="Q601" i="28"/>
  <c r="Q609" i="28"/>
  <c r="Q617" i="28"/>
  <c r="Q625" i="28"/>
  <c r="Q641" i="28"/>
  <c r="Q649" i="28"/>
  <c r="Q657" i="28"/>
  <c r="Q665" i="28"/>
  <c r="Q673" i="28"/>
  <c r="Q681" i="28"/>
  <c r="Q689" i="28"/>
  <c r="Q697" i="28"/>
  <c r="Q705" i="28"/>
  <c r="Q713" i="28"/>
  <c r="Q721" i="28"/>
  <c r="Q781" i="28"/>
  <c r="Q798" i="28"/>
  <c r="Q799" i="28"/>
  <c r="Q773" i="28"/>
  <c r="Q776" i="28"/>
  <c r="Q803" i="28"/>
  <c r="Q811" i="28"/>
  <c r="Q819" i="28"/>
  <c r="Q827" i="28"/>
  <c r="Q859" i="28"/>
  <c r="Q941" i="28"/>
  <c r="Q944" i="28"/>
  <c r="Q953" i="28"/>
  <c r="Q957" i="28"/>
  <c r="Q969" i="28"/>
  <c r="Q968" i="28"/>
  <c r="Q977" i="28"/>
  <c r="Q985" i="28"/>
  <c r="Q948" i="28"/>
  <c r="Q877" i="28"/>
  <c r="Q885" i="28"/>
  <c r="Q893" i="28"/>
  <c r="Q901" i="28"/>
  <c r="Q909" i="28"/>
  <c r="Q917" i="28"/>
  <c r="Q925" i="28"/>
  <c r="Q988" i="28"/>
  <c r="Q993" i="28"/>
  <c r="Q958" i="28"/>
  <c r="Q1025" i="28"/>
  <c r="Q815" i="28"/>
  <c r="Q823" i="28"/>
  <c r="Q831" i="28"/>
  <c r="Q839" i="28"/>
  <c r="Q847" i="28"/>
  <c r="Q855" i="28"/>
  <c r="Q863" i="28"/>
  <c r="Q871" i="28"/>
  <c r="Q879" i="28"/>
  <c r="Q887" i="28"/>
  <c r="Q895" i="28"/>
  <c r="Q903" i="28"/>
  <c r="Q911" i="28"/>
  <c r="Q919" i="28"/>
  <c r="Q927" i="28"/>
  <c r="Q935" i="28"/>
  <c r="Q996" i="28"/>
  <c r="Q1001" i="28"/>
  <c r="Q1017" i="28"/>
  <c r="Q964" i="28"/>
  <c r="Q1009" i="28"/>
  <c r="Q1004" i="28"/>
  <c r="Q1032" i="28"/>
  <c r="Q1040" i="28"/>
  <c r="Q1048" i="28"/>
  <c r="Q1056" i="28"/>
  <c r="Q1064" i="28"/>
  <c r="Q1072" i="28"/>
  <c r="Q1088" i="28"/>
  <c r="Q1096" i="28"/>
  <c r="Q1104" i="28"/>
  <c r="Q1112" i="28"/>
  <c r="Q1120" i="28"/>
  <c r="Q1125" i="28"/>
  <c r="Q1131" i="28"/>
  <c r="Q1147" i="28"/>
  <c r="Q1139" i="28"/>
  <c r="Q1132" i="28"/>
  <c r="Q1318" i="28"/>
  <c r="Q1327" i="28"/>
  <c r="Q1326" i="28"/>
  <c r="Q1288" i="28"/>
  <c r="Q1294" i="28"/>
  <c r="Q1322" i="28"/>
  <c r="Q1343" i="28"/>
  <c r="Q1268" i="28"/>
  <c r="Q1276" i="28"/>
  <c r="Q1298" i="28"/>
  <c r="Q1306" i="28"/>
  <c r="Q1301" i="28"/>
  <c r="Q1314" i="28"/>
  <c r="Q1372" i="28"/>
  <c r="Q1371" i="28"/>
  <c r="Q1291" i="28"/>
  <c r="Q1335" i="28"/>
  <c r="Q1334" i="28"/>
  <c r="Q1362" i="28"/>
  <c r="Q1361" i="28"/>
  <c r="Q1308" i="28"/>
  <c r="Q1316" i="28"/>
  <c r="Q1356" i="28"/>
  <c r="Q1355" i="28"/>
  <c r="Q1407" i="28"/>
  <c r="Q1385" i="28"/>
  <c r="Q1409" i="28"/>
  <c r="Q1359" i="28"/>
  <c r="Q1351" i="28"/>
  <c r="Q1376" i="28"/>
  <c r="Q1415" i="28"/>
  <c r="Q1383" i="28"/>
  <c r="Q1392" i="28"/>
  <c r="Q1417" i="28"/>
  <c r="Q1360" i="28"/>
  <c r="Q1367" i="28"/>
  <c r="Q1399" i="28"/>
  <c r="Q1484" i="28"/>
  <c r="Q1452" i="28"/>
  <c r="Q1447" i="28"/>
  <c r="Q1460" i="28"/>
  <c r="Q1468" i="28"/>
  <c r="Q1469" i="28"/>
  <c r="Q1449" i="28"/>
  <c r="Q1461" i="28"/>
  <c r="Q1476" i="28"/>
  <c r="Q1477" i="28"/>
  <c r="Q1485" i="28"/>
  <c r="Q1493" i="28"/>
  <c r="Q1501" i="28"/>
  <c r="Q1515" i="28"/>
  <c r="Q1524" i="28"/>
  <c r="Q1538" i="28"/>
  <c r="Q1511" i="28"/>
  <c r="Q1548" i="28"/>
  <c r="Q1567" i="28"/>
  <c r="Q1535" i="28"/>
  <c r="Q1543" i="28"/>
  <c r="Q1551" i="28"/>
  <c r="Q1519" i="28"/>
  <c r="Q1555" i="28"/>
  <c r="Q1556" i="28"/>
  <c r="Q1531" i="28"/>
  <c r="Q1559" i="28"/>
  <c r="Q1582" i="28"/>
  <c r="Q1586" i="28"/>
  <c r="Q1593" i="28"/>
  <c r="Q1609" i="28"/>
  <c r="Q1636" i="28"/>
  <c r="Q1635" i="28"/>
  <c r="Q1564" i="28"/>
  <c r="Q1572" i="28"/>
  <c r="Q1660" i="28"/>
  <c r="Q1659" i="28"/>
  <c r="Q1587" i="28"/>
  <c r="Q1619" i="28"/>
  <c r="Q1652" i="28"/>
  <c r="Q1651" i="28"/>
  <c r="Q1611" i="28"/>
  <c r="Q1578" i="28"/>
  <c r="Q1602" i="28"/>
  <c r="Q1628" i="28"/>
  <c r="Q1627" i="28"/>
  <c r="Q1644" i="28"/>
  <c r="Q1643" i="28"/>
  <c r="Q1667" i="28"/>
  <c r="Q1680" i="28"/>
  <c r="Q1685" i="28"/>
  <c r="Q1693" i="28"/>
  <c r="Q1701" i="28"/>
  <c r="Q1734" i="28"/>
  <c r="Q1733" i="28"/>
  <c r="Q1760" i="28"/>
  <c r="Q1761" i="28"/>
  <c r="Q1670" i="28"/>
  <c r="Q1686" i="28"/>
  <c r="Q1694" i="28"/>
  <c r="Q1702" i="28"/>
  <c r="Q1768" i="28"/>
  <c r="Q1769" i="28"/>
  <c r="Q1727" i="28"/>
  <c r="Q1726" i="28"/>
  <c r="Q1687" i="28"/>
  <c r="Q1695" i="28"/>
  <c r="Q1703" i="28"/>
  <c r="Q1719" i="28"/>
  <c r="Q1718" i="28"/>
  <c r="Q1819" i="28"/>
  <c r="Q1818" i="28"/>
  <c r="Q1711" i="28"/>
  <c r="Q1710" i="28"/>
  <c r="Q1742" i="28"/>
  <c r="Q1743" i="28"/>
  <c r="Q1756" i="28"/>
  <c r="Q1757" i="28"/>
  <c r="Q1800" i="28"/>
  <c r="Q1745" i="28"/>
  <c r="Q1749" i="28"/>
  <c r="Q1752" i="28"/>
  <c r="Q1772" i="28"/>
  <c r="Q1773" i="28"/>
  <c r="Q1764" i="28"/>
  <c r="Q1765" i="28"/>
  <c r="Q1808" i="28"/>
  <c r="Q1792" i="28"/>
  <c r="Q1776" i="28"/>
  <c r="Q1781" i="28"/>
  <c r="Q1789" i="28"/>
  <c r="Q1797" i="28"/>
  <c r="Q1805" i="28"/>
  <c r="Q1813" i="28"/>
  <c r="Q1827" i="28"/>
  <c r="Q1826" i="28"/>
  <c r="Q1831" i="28"/>
  <c r="Q1835" i="28"/>
  <c r="Q1834" i="28"/>
  <c r="Q1867" i="28"/>
  <c r="Q1866" i="28"/>
  <c r="Q1891" i="28"/>
  <c r="Q1890" i="28"/>
  <c r="Q1907" i="28"/>
  <c r="Q1906" i="28"/>
  <c r="Q1777" i="28"/>
  <c r="Q1785" i="28"/>
  <c r="Q1793" i="28"/>
  <c r="Q1801" i="28"/>
  <c r="Q1809" i="28"/>
  <c r="Q1843" i="28"/>
  <c r="Q1842" i="28"/>
  <c r="Q1883" i="28"/>
  <c r="Q1882" i="28"/>
  <c r="Q1859" i="28"/>
  <c r="Q1858" i="28"/>
  <c r="Q1875" i="28"/>
  <c r="Q1874" i="28"/>
  <c r="Q1899" i="28"/>
  <c r="Q1898" i="28"/>
  <c r="Q1895" i="28"/>
  <c r="Q1903" i="28"/>
  <c r="E6" i="25"/>
  <c r="E14" i="25"/>
  <c r="E22" i="25"/>
  <c r="E30" i="25"/>
  <c r="E38" i="25"/>
  <c r="E8" i="25"/>
  <c r="E16" i="25"/>
  <c r="E24" i="25"/>
  <c r="E32" i="25"/>
  <c r="E40" i="25"/>
  <c r="E23" i="25"/>
  <c r="E10" i="25"/>
  <c r="E18" i="25"/>
  <c r="E26" i="25"/>
  <c r="E34" i="25"/>
  <c r="E42" i="25"/>
  <c r="E15" i="25"/>
  <c r="E39" i="25"/>
  <c r="E7" i="25"/>
  <c r="E31" i="25"/>
  <c r="D117" i="24"/>
  <c r="D69" i="24"/>
  <c r="D5" i="24"/>
  <c r="E114" i="24"/>
  <c r="E93" i="24"/>
  <c r="E69" i="24"/>
  <c r="F85" i="24"/>
  <c r="F46" i="24"/>
  <c r="F29" i="24"/>
  <c r="C61" i="24"/>
  <c r="F130" i="24"/>
  <c r="F106" i="24"/>
  <c r="F61" i="24"/>
  <c r="F45" i="24"/>
  <c r="D29" i="24"/>
  <c r="C13" i="24"/>
  <c r="C29" i="24"/>
  <c r="C45" i="24"/>
  <c r="C62" i="24"/>
  <c r="C93" i="24"/>
  <c r="C109" i="24"/>
  <c r="C125" i="24"/>
  <c r="E45" i="24"/>
  <c r="E30" i="24"/>
  <c r="F101" i="24"/>
  <c r="F21" i="24"/>
  <c r="C77" i="24"/>
  <c r="C110" i="24"/>
  <c r="C130" i="24"/>
  <c r="D93" i="24"/>
  <c r="D78" i="24"/>
  <c r="D61" i="24"/>
  <c r="D45" i="24"/>
  <c r="D13" i="24"/>
  <c r="E29" i="24"/>
  <c r="C5" i="24"/>
  <c r="C78" i="24"/>
  <c r="D109" i="24"/>
  <c r="D77" i="24"/>
  <c r="E125" i="24"/>
  <c r="E101" i="24"/>
  <c r="E61" i="24"/>
  <c r="F117" i="24"/>
  <c r="F53" i="24"/>
  <c r="F37" i="24"/>
  <c r="C6" i="24"/>
  <c r="C53" i="24"/>
  <c r="E77" i="24"/>
  <c r="F93" i="24"/>
  <c r="F74" i="24"/>
  <c r="F17" i="24"/>
  <c r="E73" i="24"/>
  <c r="F129" i="24"/>
  <c r="C49" i="24"/>
  <c r="C89" i="24"/>
  <c r="E105" i="24"/>
  <c r="C121" i="24"/>
  <c r="D125" i="24"/>
  <c r="E122" i="24"/>
  <c r="E85" i="24"/>
  <c r="E71" i="24"/>
  <c r="E58" i="24"/>
  <c r="E13" i="24"/>
  <c r="F124" i="24"/>
  <c r="F109" i="24"/>
  <c r="F90" i="24"/>
  <c r="F76" i="24"/>
  <c r="F58" i="24"/>
  <c r="F44" i="24"/>
  <c r="F28" i="24"/>
  <c r="D49" i="24"/>
  <c r="D17" i="24"/>
  <c r="E41" i="24"/>
  <c r="F89" i="24"/>
  <c r="F121" i="24"/>
  <c r="C41" i="24"/>
  <c r="C81" i="24"/>
  <c r="D121" i="24"/>
  <c r="C65" i="24"/>
  <c r="C113" i="24"/>
  <c r="D89" i="24"/>
  <c r="C19" i="24"/>
  <c r="E3" i="24"/>
  <c r="E67" i="24"/>
  <c r="F83" i="24"/>
  <c r="F19" i="24"/>
  <c r="G35" i="24"/>
  <c r="D123" i="24"/>
  <c r="D75" i="24"/>
  <c r="C43" i="24"/>
  <c r="D59" i="24"/>
  <c r="D35" i="24"/>
  <c r="D11" i="24"/>
  <c r="E115" i="24"/>
  <c r="E91" i="24"/>
  <c r="F3" i="24"/>
  <c r="F107" i="24"/>
  <c r="G32" i="24"/>
  <c r="C75" i="24"/>
  <c r="D83" i="24"/>
  <c r="D19" i="24"/>
  <c r="E75" i="24"/>
  <c r="E27" i="24"/>
  <c r="F91" i="24"/>
  <c r="F43" i="24"/>
  <c r="C67" i="24"/>
  <c r="C115" i="24"/>
  <c r="C11" i="24"/>
  <c r="C35" i="24"/>
  <c r="C91" i="24"/>
  <c r="E51" i="24"/>
  <c r="F67" i="24"/>
  <c r="F27" i="24"/>
  <c r="G23" i="24"/>
  <c r="C59" i="24"/>
  <c r="D3" i="24"/>
  <c r="D107" i="24"/>
  <c r="C107" i="24"/>
  <c r="D91" i="24"/>
  <c r="D43" i="24"/>
  <c r="E109" i="24"/>
  <c r="E99" i="24"/>
  <c r="E11" i="24"/>
  <c r="F125" i="24"/>
  <c r="F115" i="24"/>
  <c r="F77" i="24"/>
  <c r="F66" i="24"/>
  <c r="F51" i="24"/>
  <c r="C27" i="24"/>
  <c r="D27" i="24"/>
  <c r="E123" i="24"/>
  <c r="E83" i="24"/>
  <c r="F99" i="24"/>
  <c r="G8" i="24"/>
  <c r="D67" i="24"/>
  <c r="C51" i="24"/>
  <c r="C83" i="24"/>
  <c r="D115" i="24"/>
  <c r="D51" i="24"/>
  <c r="E107" i="24"/>
  <c r="E59" i="24"/>
  <c r="F123" i="24"/>
  <c r="F98" i="24"/>
  <c r="F75" i="24"/>
  <c r="E129" i="24"/>
  <c r="C129" i="24"/>
  <c r="F113" i="24"/>
  <c r="D113" i="24"/>
  <c r="F105" i="24"/>
  <c r="D105" i="24"/>
  <c r="C105" i="24"/>
  <c r="E97" i="24"/>
  <c r="C97" i="24"/>
  <c r="F81" i="24"/>
  <c r="D81" i="24"/>
  <c r="F73" i="24"/>
  <c r="D73" i="24"/>
  <c r="C73" i="24"/>
  <c r="F65" i="24"/>
  <c r="D65" i="24"/>
  <c r="E57" i="24"/>
  <c r="C57" i="24"/>
  <c r="F41" i="24"/>
  <c r="D41" i="24"/>
  <c r="F33" i="24"/>
  <c r="D33" i="24"/>
  <c r="G33" i="24"/>
  <c r="E25" i="24"/>
  <c r="C25" i="24"/>
  <c r="G25" i="24"/>
  <c r="G9" i="24"/>
  <c r="E9" i="24"/>
  <c r="G129" i="24"/>
  <c r="G97" i="24"/>
  <c r="G65" i="24"/>
  <c r="F127" i="24"/>
  <c r="C127" i="24"/>
  <c r="G127" i="24"/>
  <c r="F119" i="24"/>
  <c r="G119" i="24"/>
  <c r="F111" i="24"/>
  <c r="G111" i="24"/>
  <c r="F103" i="24"/>
  <c r="C95" i="24"/>
  <c r="G95" i="24"/>
  <c r="G126" i="24"/>
  <c r="C126" i="24"/>
  <c r="F126" i="24"/>
  <c r="D126" i="24"/>
  <c r="C118" i="24"/>
  <c r="G118" i="24"/>
  <c r="E118" i="24"/>
  <c r="G110" i="24"/>
  <c r="E110" i="24"/>
  <c r="G102" i="24"/>
  <c r="F102" i="24"/>
  <c r="D102" i="24"/>
  <c r="C94" i="24"/>
  <c r="G94" i="24"/>
  <c r="F94" i="24"/>
  <c r="D94" i="24"/>
  <c r="C86" i="24"/>
  <c r="G86" i="24"/>
  <c r="E86" i="24"/>
  <c r="G78" i="24"/>
  <c r="E78" i="24"/>
  <c r="G70" i="24"/>
  <c r="E70" i="24"/>
  <c r="G62" i="24"/>
  <c r="F62" i="24"/>
  <c r="D62" i="24"/>
  <c r="G54" i="24"/>
  <c r="F54" i="24"/>
  <c r="D54" i="24"/>
  <c r="C46" i="24"/>
  <c r="G46" i="24"/>
  <c r="E46" i="24"/>
  <c r="G38" i="24"/>
  <c r="E38" i="24"/>
  <c r="G30" i="24"/>
  <c r="F30" i="24"/>
  <c r="D30" i="24"/>
  <c r="G22" i="24"/>
  <c r="F22" i="24"/>
  <c r="D22" i="24"/>
  <c r="G14" i="24"/>
  <c r="E14" i="24"/>
  <c r="C14" i="24"/>
  <c r="G6" i="24"/>
  <c r="E6" i="24"/>
  <c r="G121" i="24"/>
  <c r="G89" i="24"/>
  <c r="G57" i="24"/>
  <c r="G17" i="24"/>
  <c r="G113" i="24"/>
  <c r="G81" i="24"/>
  <c r="G49" i="24"/>
  <c r="G16" i="24"/>
  <c r="G24" i="24"/>
  <c r="G15" i="24"/>
  <c r="E79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1" i="24"/>
  <c r="G87" i="24"/>
  <c r="G79" i="24"/>
  <c r="G71" i="24"/>
  <c r="G63" i="24"/>
  <c r="G55" i="24"/>
  <c r="G47" i="24"/>
  <c r="G39" i="24"/>
  <c r="D71" i="24"/>
  <c r="C55" i="24"/>
  <c r="C119" i="24"/>
  <c r="D87" i="24"/>
  <c r="D23" i="24"/>
  <c r="E87" i="24"/>
  <c r="E23" i="24"/>
  <c r="F87" i="24"/>
  <c r="F23" i="24"/>
  <c r="C47" i="24"/>
  <c r="C111" i="24"/>
  <c r="D95" i="24"/>
  <c r="D31" i="24"/>
  <c r="E95" i="24"/>
  <c r="E31" i="24"/>
  <c r="F95" i="24"/>
  <c r="F31" i="24"/>
  <c r="C39" i="24"/>
  <c r="C103" i="24"/>
  <c r="D103" i="24"/>
  <c r="D39" i="24"/>
  <c r="E103" i="24"/>
  <c r="E39" i="24"/>
  <c r="D111" i="24"/>
  <c r="D47" i="24"/>
  <c r="E111" i="24"/>
  <c r="E47" i="24"/>
  <c r="D119" i="24"/>
  <c r="D55" i="24"/>
  <c r="E119" i="24"/>
  <c r="E55" i="24"/>
  <c r="D127" i="24"/>
  <c r="D63" i="24"/>
  <c r="E127" i="24"/>
  <c r="E63" i="24"/>
  <c r="C16" i="24"/>
  <c r="C32" i="24"/>
  <c r="C48" i="24"/>
  <c r="C64" i="24"/>
  <c r="C80" i="24"/>
  <c r="C96" i="24"/>
  <c r="C112" i="24"/>
  <c r="C120" i="24"/>
  <c r="C8" i="24"/>
  <c r="C24" i="24"/>
  <c r="C40" i="24"/>
  <c r="C56" i="24"/>
  <c r="C72" i="24"/>
  <c r="C88" i="24"/>
  <c r="C104" i="24"/>
  <c r="C128" i="24"/>
  <c r="D128" i="24"/>
  <c r="D120" i="24"/>
  <c r="D112" i="24"/>
  <c r="D104" i="24"/>
  <c r="D96" i="24"/>
  <c r="D88" i="24"/>
  <c r="D80" i="24"/>
  <c r="D72" i="24"/>
  <c r="D64" i="24"/>
  <c r="D56" i="24"/>
  <c r="D48" i="24"/>
  <c r="D40" i="24"/>
  <c r="D32" i="24"/>
  <c r="D24" i="24"/>
  <c r="D16" i="24"/>
  <c r="D8" i="24"/>
  <c r="E128" i="24"/>
  <c r="E120" i="24"/>
  <c r="E112" i="24"/>
  <c r="E104" i="24"/>
  <c r="E96" i="24"/>
  <c r="E88" i="24"/>
  <c r="E80" i="24"/>
  <c r="E72" i="24"/>
  <c r="E64" i="24"/>
  <c r="E56" i="24"/>
  <c r="E48" i="24"/>
  <c r="E40" i="24"/>
  <c r="E32" i="24"/>
  <c r="E24" i="24"/>
  <c r="E16" i="24"/>
  <c r="E8" i="24"/>
  <c r="H6" i="28" l="1"/>
  <c r="R4" i="28" s="1"/>
  <c r="M4" i="28"/>
  <c r="N4" i="28"/>
  <c r="I5" i="28"/>
  <c r="I4" i="28"/>
  <c r="R3" i="28"/>
  <c r="M3" i="28"/>
  <c r="J3" i="28" s="1"/>
  <c r="M5" i="28"/>
  <c r="N5" i="28"/>
  <c r="J4" i="28" l="1"/>
  <c r="J5" i="28"/>
  <c r="H7" i="28"/>
  <c r="R5" i="28" s="1"/>
  <c r="K6" i="28"/>
  <c r="I6" i="28"/>
  <c r="N6" i="28"/>
  <c r="M6" i="28"/>
  <c r="C5" i="14"/>
  <c r="C6" i="14" s="1"/>
  <c r="C7" i="14" s="1"/>
  <c r="C8" i="14" s="1"/>
  <c r="C9" i="14" s="1"/>
  <c r="C10" i="14"/>
  <c r="C11" i="14" s="1"/>
  <c r="C12" i="14" s="1"/>
  <c r="C13" i="14" s="1"/>
  <c r="C14" i="14" s="1"/>
  <c r="C15" i="14"/>
  <c r="C16" i="14"/>
  <c r="C17" i="14"/>
  <c r="C18" i="14"/>
  <c r="C19" i="14" s="1"/>
  <c r="C20" i="14" s="1"/>
  <c r="C21" i="14" s="1"/>
  <c r="C22" i="14" s="1"/>
  <c r="C23" i="14"/>
  <c r="C24" i="14" s="1"/>
  <c r="C25" i="14"/>
  <c r="C26" i="14" s="1"/>
  <c r="C27" i="14"/>
  <c r="C28" i="14" s="1"/>
  <c r="C29" i="14" s="1"/>
  <c r="C30" i="14"/>
  <c r="C31" i="14"/>
  <c r="C32" i="14" s="1"/>
  <c r="C33" i="14"/>
  <c r="C34" i="14" s="1"/>
  <c r="C35" i="14" s="1"/>
  <c r="C36" i="14" s="1"/>
  <c r="C37" i="14" s="1"/>
  <c r="C38" i="14" s="1"/>
  <c r="C39" i="14"/>
  <c r="C40" i="14"/>
  <c r="C41" i="14" s="1"/>
  <c r="C42" i="14" s="1"/>
  <c r="C43" i="14"/>
  <c r="C44" i="14" s="1"/>
  <c r="C45" i="14" s="1"/>
  <c r="C46" i="14" s="1"/>
  <c r="C47" i="14" s="1"/>
  <c r="C48" i="14" s="1"/>
  <c r="C49" i="14"/>
  <c r="C50" i="14" s="1"/>
  <c r="C51" i="14" s="1"/>
  <c r="C52" i="14" s="1"/>
  <c r="C53" i="14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/>
  <c r="C65" i="14" s="1"/>
  <c r="C66" i="14" s="1"/>
  <c r="C67" i="14"/>
  <c r="C68" i="14" s="1"/>
  <c r="C69" i="14" s="1"/>
  <c r="C70" i="14"/>
  <c r="C71" i="14" s="1"/>
  <c r="C72" i="14"/>
  <c r="C73" i="14" s="1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/>
  <c r="C87" i="14" s="1"/>
  <c r="C88" i="14"/>
  <c r="C89" i="14" s="1"/>
  <c r="C90" i="14"/>
  <c r="C91" i="14" s="1"/>
  <c r="C92" i="14" s="1"/>
  <c r="C93" i="14"/>
  <c r="C94" i="14" s="1"/>
  <c r="C95" i="14"/>
  <c r="C96" i="14" s="1"/>
  <c r="C97" i="14"/>
  <c r="C98" i="14" s="1"/>
  <c r="C99" i="14" s="1"/>
  <c r="C100" i="14" s="1"/>
  <c r="C101" i="14" s="1"/>
  <c r="C102" i="14" s="1"/>
  <c r="C103" i="14" s="1"/>
  <c r="C104" i="14" s="1"/>
  <c r="C105" i="14" s="1"/>
  <c r="C106" i="14"/>
  <c r="C107" i="14" s="1"/>
  <c r="C108" i="14" s="1"/>
  <c r="C109" i="14"/>
  <c r="C110" i="14" s="1"/>
  <c r="C111" i="14"/>
  <c r="C112" i="14" s="1"/>
  <c r="C113" i="14" s="1"/>
  <c r="C114" i="14" s="1"/>
  <c r="C115" i="14"/>
  <c r="C116" i="14" s="1"/>
  <c r="C117" i="14" s="1"/>
  <c r="C118" i="14"/>
  <c r="C119" i="14" s="1"/>
  <c r="C120" i="14"/>
  <c r="C121" i="14" s="1"/>
  <c r="C122" i="14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/>
  <c r="C134" i="14" s="1"/>
  <c r="C135" i="14" s="1"/>
  <c r="C136" i="14" s="1"/>
  <c r="C137" i="14" s="1"/>
  <c r="C138" i="14"/>
  <c r="C139" i="14" s="1"/>
  <c r="C140" i="14"/>
  <c r="C141" i="14" s="1"/>
  <c r="C142" i="14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/>
  <c r="C166" i="14" s="1"/>
  <c r="C167" i="14" s="1"/>
  <c r="C168" i="14" s="1"/>
  <c r="C169" i="14"/>
  <c r="C170" i="14" s="1"/>
  <c r="C171" i="14" s="1"/>
  <c r="C172" i="14" s="1"/>
  <c r="C173" i="14" s="1"/>
  <c r="C174" i="14" s="1"/>
  <c r="C175" i="14" s="1"/>
  <c r="C176" i="14" s="1"/>
  <c r="C177" i="14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502" i="14" s="1"/>
  <c r="C503" i="14" s="1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2" i="14"/>
  <c r="C3" i="14" s="1"/>
  <c r="C4" i="14" s="1"/>
  <c r="J6" i="28" l="1"/>
  <c r="H8" i="28"/>
  <c r="R6" i="28" s="1"/>
  <c r="K7" i="28"/>
  <c r="I7" i="28"/>
  <c r="N7" i="28"/>
  <c r="M7" i="28"/>
  <c r="J7" i="28" l="1"/>
  <c r="H9" i="28"/>
  <c r="R7" i="28" s="1"/>
  <c r="K8" i="28"/>
  <c r="I8" i="28"/>
  <c r="N8" i="28"/>
  <c r="M8" i="28"/>
  <c r="H10" i="28" l="1"/>
  <c r="R8" i="28" s="1"/>
  <c r="J8" i="28"/>
  <c r="K9" i="28"/>
  <c r="I9" i="28"/>
  <c r="M9" i="28"/>
  <c r="N9" i="28"/>
  <c r="K10" i="28" l="1"/>
  <c r="H11" i="28"/>
  <c r="R9" i="28" s="1"/>
  <c r="J9" i="28"/>
  <c r="I10" i="28"/>
  <c r="N10" i="28"/>
  <c r="M10" i="28"/>
  <c r="K11" i="28" l="1"/>
  <c r="H12" i="28"/>
  <c r="H13" i="28" s="1"/>
  <c r="R11" i="28" s="1"/>
  <c r="J10" i="28"/>
  <c r="I11" i="28"/>
  <c r="N11" i="28"/>
  <c r="M11" i="28"/>
  <c r="R10" i="28" l="1"/>
  <c r="K12" i="28"/>
  <c r="H14" i="28"/>
  <c r="R12" i="28" s="1"/>
  <c r="J11" i="28"/>
  <c r="I12" i="28"/>
  <c r="N12" i="28"/>
  <c r="J12" i="28" s="1"/>
  <c r="M12" i="28"/>
  <c r="K13" i="28"/>
  <c r="H15" i="28" l="1"/>
  <c r="R13" i="28" s="1"/>
  <c r="H16" i="28"/>
  <c r="R14" i="28" s="1"/>
  <c r="H17" i="28"/>
  <c r="R15" i="28" s="1"/>
  <c r="I13" i="28"/>
  <c r="N13" i="28"/>
  <c r="M13" i="28"/>
  <c r="K14" i="28"/>
  <c r="J13" i="28" l="1"/>
  <c r="H18" i="28"/>
  <c r="R16" i="28" s="1"/>
  <c r="I14" i="28"/>
  <c r="N14" i="28"/>
  <c r="M14" i="28"/>
  <c r="K15" i="28"/>
  <c r="J14" i="28" l="1"/>
  <c r="H19" i="28"/>
  <c r="R17" i="28" s="1"/>
  <c r="I15" i="28"/>
  <c r="N15" i="28"/>
  <c r="M15" i="28"/>
  <c r="K16" i="28"/>
  <c r="J15" i="28" l="1"/>
  <c r="H20" i="28"/>
  <c r="R18" i="28" s="1"/>
  <c r="I16" i="28"/>
  <c r="K17" i="28"/>
  <c r="N16" i="28"/>
  <c r="J16" i="28" s="1"/>
  <c r="M16" i="28"/>
  <c r="H21" i="28" l="1"/>
  <c r="R19" i="28" s="1"/>
  <c r="I17" i="28"/>
  <c r="K18" i="28"/>
  <c r="N17" i="28"/>
  <c r="M17" i="28"/>
  <c r="J17" i="28" l="1"/>
  <c r="H22" i="28"/>
  <c r="R20" i="28" s="1"/>
  <c r="K19" i="28"/>
  <c r="I18" i="28"/>
  <c r="N18" i="28"/>
  <c r="J18" i="28" s="1"/>
  <c r="M18" i="28"/>
  <c r="H23" i="28" l="1"/>
  <c r="R21" i="28" s="1"/>
  <c r="I19" i="28"/>
  <c r="K20" i="28"/>
  <c r="M19" i="28"/>
  <c r="N19" i="28"/>
  <c r="J19" i="28" l="1"/>
  <c r="H24" i="28"/>
  <c r="R22" i="28" s="1"/>
  <c r="I20" i="28"/>
  <c r="N20" i="28"/>
  <c r="J20" i="28" s="1"/>
  <c r="K21" i="28"/>
  <c r="M20" i="28"/>
  <c r="H25" i="28" l="1"/>
  <c r="M21" i="28"/>
  <c r="I21" i="28"/>
  <c r="N21" i="28"/>
  <c r="K22" i="28"/>
  <c r="H26" i="28" l="1"/>
  <c r="R24" i="28" s="1"/>
  <c r="R23" i="28"/>
  <c r="J21" i="28"/>
  <c r="I22" i="28"/>
  <c r="K23" i="28"/>
  <c r="M22" i="28"/>
  <c r="N22" i="28"/>
  <c r="H27" i="28" l="1"/>
  <c r="R25" i="28" s="1"/>
  <c r="J22" i="28"/>
  <c r="N23" i="28"/>
  <c r="I23" i="28"/>
  <c r="K24" i="28"/>
  <c r="M23" i="28"/>
  <c r="H28" i="28" l="1"/>
  <c r="R26" i="28" s="1"/>
  <c r="J23" i="28"/>
  <c r="I24" i="28"/>
  <c r="K25" i="28"/>
  <c r="N24" i="28"/>
  <c r="J24" i="28" s="1"/>
  <c r="M24" i="28"/>
  <c r="H29" i="28" l="1"/>
  <c r="R27" i="28" s="1"/>
  <c r="I25" i="28"/>
  <c r="N25" i="28"/>
  <c r="K26" i="28"/>
  <c r="M25" i="28"/>
  <c r="H30" i="28" l="1"/>
  <c r="R28" i="28" s="1"/>
  <c r="J25" i="28"/>
  <c r="I26" i="28"/>
  <c r="M26" i="28"/>
  <c r="N26" i="28"/>
  <c r="K27" i="28"/>
  <c r="H31" i="28" l="1"/>
  <c r="R29" i="28" s="1"/>
  <c r="J26" i="28"/>
  <c r="K28" i="28"/>
  <c r="I27" i="28"/>
  <c r="N27" i="28"/>
  <c r="M27" i="28"/>
  <c r="H32" i="28" l="1"/>
  <c r="R30" i="28" s="1"/>
  <c r="J27" i="28"/>
  <c r="N28" i="28"/>
  <c r="K29" i="28"/>
  <c r="I28" i="28"/>
  <c r="M28" i="28"/>
  <c r="H33" i="28" l="1"/>
  <c r="R31" i="28" s="1"/>
  <c r="J28" i="28"/>
  <c r="I29" i="28"/>
  <c r="N29" i="28"/>
  <c r="M29" i="28"/>
  <c r="K30" i="28"/>
  <c r="H34" i="28" l="1"/>
  <c r="R32" i="28" s="1"/>
  <c r="J29" i="28"/>
  <c r="K31" i="28"/>
  <c r="I30" i="28"/>
  <c r="M30" i="28"/>
  <c r="N30" i="28"/>
  <c r="H35" i="28" l="1"/>
  <c r="R33" i="28" s="1"/>
  <c r="J30" i="28"/>
  <c r="N31" i="28"/>
  <c r="I31" i="28"/>
  <c r="M31" i="28"/>
  <c r="J31" i="28" l="1"/>
  <c r="H36" i="28"/>
  <c r="R34" i="28" s="1"/>
  <c r="M32" i="28"/>
  <c r="K32" i="28"/>
  <c r="N32" i="28"/>
  <c r="I32" i="28"/>
  <c r="K33" i="28"/>
  <c r="H37" i="28" l="1"/>
  <c r="R35" i="28" s="1"/>
  <c r="J32" i="28"/>
  <c r="I33" i="28"/>
  <c r="N33" i="28"/>
  <c r="M33" i="28"/>
  <c r="H38" i="28" l="1"/>
  <c r="J33" i="28"/>
  <c r="K35" i="28"/>
  <c r="K34" i="28"/>
  <c r="N34" i="28"/>
  <c r="I34" i="28"/>
  <c r="M34" i="28"/>
  <c r="R36" i="28" l="1"/>
  <c r="H39" i="28"/>
  <c r="J34" i="28"/>
  <c r="K36" i="28"/>
  <c r="I35" i="28"/>
  <c r="N35" i="28"/>
  <c r="M35" i="28"/>
  <c r="K37" i="28"/>
  <c r="N36" i="28"/>
  <c r="M36" i="28"/>
  <c r="I36" i="28"/>
  <c r="R37" i="28" l="1"/>
  <c r="H40" i="28"/>
  <c r="J36" i="28"/>
  <c r="J35" i="28"/>
  <c r="K38" i="28"/>
  <c r="M37" i="28"/>
  <c r="I37" i="28"/>
  <c r="N37" i="28"/>
  <c r="N38" i="28"/>
  <c r="R38" i="28" l="1"/>
  <c r="H41" i="28"/>
  <c r="J37" i="28"/>
  <c r="K39" i="28"/>
  <c r="M38" i="28"/>
  <c r="J38" i="28" s="1"/>
  <c r="I38" i="28"/>
  <c r="I39" i="28"/>
  <c r="M39" i="28"/>
  <c r="N39" i="28"/>
  <c r="J39" i="28" s="1"/>
  <c r="K40" i="28"/>
  <c r="R39" i="28" l="1"/>
  <c r="H42" i="28"/>
  <c r="M40" i="28"/>
  <c r="N40" i="28"/>
  <c r="K41" i="28"/>
  <c r="I40" i="28"/>
  <c r="R40" i="28" l="1"/>
  <c r="H43" i="28"/>
  <c r="J40" i="28"/>
  <c r="I41" i="28"/>
  <c r="K42" i="28"/>
  <c r="M41" i="28"/>
  <c r="N41" i="28"/>
  <c r="R41" i="28" l="1"/>
  <c r="H44" i="28"/>
  <c r="J41" i="28"/>
  <c r="I42" i="28"/>
  <c r="N42" i="28"/>
  <c r="K43" i="28"/>
  <c r="M42" i="28"/>
  <c r="R42" i="28" l="1"/>
  <c r="H45" i="28"/>
  <c r="J42" i="28"/>
  <c r="I43" i="28"/>
  <c r="K44" i="28"/>
  <c r="M43" i="28"/>
  <c r="N43" i="28"/>
  <c r="R43" i="28" l="1"/>
  <c r="H46" i="28"/>
  <c r="J43" i="28"/>
  <c r="I44" i="28"/>
  <c r="N44" i="28"/>
  <c r="M44" i="28"/>
  <c r="R44" i="28" l="1"/>
  <c r="H47" i="28"/>
  <c r="K47" i="28" s="1"/>
  <c r="J44" i="28"/>
  <c r="N46" i="28"/>
  <c r="K45" i="28"/>
  <c r="N45" i="28"/>
  <c r="M45" i="28"/>
  <c r="I45" i="28"/>
  <c r="R45" i="28" l="1"/>
  <c r="H48" i="28"/>
  <c r="J45" i="28"/>
  <c r="I46" i="28"/>
  <c r="M46" i="28"/>
  <c r="J46" i="28" s="1"/>
  <c r="K46" i="28"/>
  <c r="I47" i="28"/>
  <c r="K48" i="28"/>
  <c r="M47" i="28"/>
  <c r="N47" i="28"/>
  <c r="R46" i="28" l="1"/>
  <c r="H49" i="28"/>
  <c r="J47" i="28"/>
  <c r="I48" i="28"/>
  <c r="N48" i="28"/>
  <c r="M48" i="28"/>
  <c r="R47" i="28" l="1"/>
  <c r="H50" i="28"/>
  <c r="K50" i="28" s="1"/>
  <c r="K49" i="28"/>
  <c r="J48" i="28"/>
  <c r="I49" i="28"/>
  <c r="N49" i="28"/>
  <c r="M49" i="28"/>
  <c r="N50" i="28" l="1"/>
  <c r="R48" i="28"/>
  <c r="H51" i="28"/>
  <c r="J49" i="28"/>
  <c r="M50" i="28"/>
  <c r="J50" i="28" s="1"/>
  <c r="I50" i="28"/>
  <c r="R49" i="28" l="1"/>
  <c r="H52" i="28"/>
  <c r="K52" i="28" s="1"/>
  <c r="K51" i="28"/>
  <c r="N51" i="28"/>
  <c r="I51" i="28"/>
  <c r="M51" i="28"/>
  <c r="R50" i="28" l="1"/>
  <c r="H53" i="28"/>
  <c r="K53" i="28" s="1"/>
  <c r="J51" i="28"/>
  <c r="M52" i="28"/>
  <c r="N52" i="28"/>
  <c r="I52" i="28"/>
  <c r="R51" i="28" l="1"/>
  <c r="H54" i="28"/>
  <c r="K54" i="28" s="1"/>
  <c r="J52" i="28"/>
  <c r="N53" i="28"/>
  <c r="I53" i="28"/>
  <c r="M53" i="28"/>
  <c r="R52" i="28" l="1"/>
  <c r="H55" i="28"/>
  <c r="J53" i="28"/>
  <c r="M54" i="28"/>
  <c r="N54" i="28"/>
  <c r="I54" i="28"/>
  <c r="I55" i="28"/>
  <c r="R53" i="28" l="1"/>
  <c r="H56" i="28"/>
  <c r="K56" i="28" s="1"/>
  <c r="K55" i="28"/>
  <c r="J54" i="28"/>
  <c r="M55" i="28"/>
  <c r="N55" i="28"/>
  <c r="N56" i="28" l="1"/>
  <c r="R54" i="28"/>
  <c r="H57" i="28"/>
  <c r="J55" i="28"/>
  <c r="I56" i="28"/>
  <c r="M56" i="28"/>
  <c r="J56" i="28" s="1"/>
  <c r="N57" i="28"/>
  <c r="M57" i="28"/>
  <c r="R55" i="28" l="1"/>
  <c r="K57" i="28"/>
  <c r="I57" i="28"/>
  <c r="H58" i="28"/>
  <c r="H59" i="28" s="1"/>
  <c r="J57" i="28"/>
  <c r="R57" i="28" l="1"/>
  <c r="K59" i="28"/>
  <c r="M58" i="28"/>
  <c r="I58" i="28"/>
  <c r="N58" i="28"/>
  <c r="J58" i="28" s="1"/>
  <c r="R56" i="28"/>
  <c r="H60" i="28"/>
  <c r="K58" i="28"/>
  <c r="I59" i="28"/>
  <c r="N59" i="28"/>
  <c r="M59" i="28"/>
  <c r="H61" i="28" l="1"/>
  <c r="H62" i="28" s="1"/>
  <c r="R58" i="28"/>
  <c r="K60" i="28"/>
  <c r="J59" i="28"/>
  <c r="I60" i="28"/>
  <c r="N60" i="28"/>
  <c r="M60" i="28"/>
  <c r="K61" i="28"/>
  <c r="R60" i="28" l="1"/>
  <c r="R59" i="28"/>
  <c r="H63" i="28"/>
  <c r="J60" i="28"/>
  <c r="I61" i="28"/>
  <c r="N61" i="28"/>
  <c r="M61" i="28"/>
  <c r="K62" i="28"/>
  <c r="R61" i="28" l="1"/>
  <c r="H64" i="28"/>
  <c r="J61" i="28"/>
  <c r="I62" i="28"/>
  <c r="N62" i="28"/>
  <c r="M62" i="28"/>
  <c r="K63" i="28"/>
  <c r="R62" i="28" l="1"/>
  <c r="H65" i="28"/>
  <c r="J62" i="28"/>
  <c r="I63" i="28"/>
  <c r="N63" i="28"/>
  <c r="M63" i="28"/>
  <c r="K64" i="28"/>
  <c r="R63" i="28" l="1"/>
  <c r="H66" i="28"/>
  <c r="J63" i="28"/>
  <c r="I64" i="28"/>
  <c r="N64" i="28"/>
  <c r="M64" i="28"/>
  <c r="K65" i="28"/>
  <c r="R64" i="28" l="1"/>
  <c r="H67" i="28"/>
  <c r="J64" i="28"/>
  <c r="I65" i="28"/>
  <c r="N65" i="28"/>
  <c r="M65" i="28"/>
  <c r="K66" i="28"/>
  <c r="R65" i="28" l="1"/>
  <c r="H68" i="28"/>
  <c r="J65" i="28"/>
  <c r="I66" i="28"/>
  <c r="M66" i="28"/>
  <c r="N66" i="28"/>
  <c r="K67" i="28"/>
  <c r="R66" i="28" l="1"/>
  <c r="H69" i="28"/>
  <c r="J66" i="28"/>
  <c r="I67" i="28"/>
  <c r="N67" i="28"/>
  <c r="M67" i="28"/>
  <c r="K68" i="28"/>
  <c r="R67" i="28" l="1"/>
  <c r="H70" i="28"/>
  <c r="J67" i="28"/>
  <c r="I68" i="28"/>
  <c r="N68" i="28"/>
  <c r="M68" i="28"/>
  <c r="K69" i="28"/>
  <c r="R68" i="28" l="1"/>
  <c r="H71" i="28"/>
  <c r="R69" i="28" s="1"/>
  <c r="J68" i="28"/>
  <c r="I69" i="28"/>
  <c r="N69" i="28"/>
  <c r="M69" i="28"/>
  <c r="K70" i="28"/>
  <c r="H72" i="28" l="1"/>
  <c r="J69" i="28"/>
  <c r="I70" i="28"/>
  <c r="N70" i="28"/>
  <c r="M70" i="28"/>
  <c r="K71" i="28"/>
  <c r="H73" i="28" l="1"/>
  <c r="H74" i="28" s="1"/>
  <c r="R70" i="28"/>
  <c r="J70" i="28"/>
  <c r="I71" i="28"/>
  <c r="N71" i="28"/>
  <c r="M71" i="28"/>
  <c r="K72" i="28"/>
  <c r="R72" i="28" l="1"/>
  <c r="R71" i="28"/>
  <c r="H75" i="28"/>
  <c r="J71" i="28"/>
  <c r="I72" i="28"/>
  <c r="N72" i="28"/>
  <c r="M72" i="28"/>
  <c r="K73" i="28"/>
  <c r="R73" i="28" l="1"/>
  <c r="H76" i="28"/>
  <c r="J72" i="28"/>
  <c r="I73" i="28"/>
  <c r="N73" i="28"/>
  <c r="M73" i="28"/>
  <c r="K74" i="28"/>
  <c r="R74" i="28" l="1"/>
  <c r="H77" i="28"/>
  <c r="J73" i="28"/>
  <c r="I74" i="28"/>
  <c r="M74" i="28"/>
  <c r="N74" i="28"/>
  <c r="K75" i="28"/>
  <c r="R75" i="28" l="1"/>
  <c r="H78" i="28"/>
  <c r="J74" i="28"/>
  <c r="I75" i="28"/>
  <c r="N75" i="28"/>
  <c r="M75" i="28"/>
  <c r="K76" i="28"/>
  <c r="R76" i="28" l="1"/>
  <c r="H79" i="28"/>
  <c r="J75" i="28"/>
  <c r="I76" i="28"/>
  <c r="N76" i="28"/>
  <c r="M76" i="28"/>
  <c r="K77" i="28"/>
  <c r="R77" i="28" l="1"/>
  <c r="H80" i="28"/>
  <c r="J76" i="28"/>
  <c r="I77" i="28"/>
  <c r="N77" i="28"/>
  <c r="M77" i="28"/>
  <c r="K78" i="28"/>
  <c r="R78" i="28" l="1"/>
  <c r="H81" i="28"/>
  <c r="J77" i="28"/>
  <c r="I78" i="28"/>
  <c r="N78" i="28"/>
  <c r="M78" i="28"/>
  <c r="K79" i="28"/>
  <c r="R79" i="28" l="1"/>
  <c r="H82" i="28"/>
  <c r="J78" i="28"/>
  <c r="I79" i="28"/>
  <c r="N79" i="28"/>
  <c r="M79" i="28"/>
  <c r="K80" i="28"/>
  <c r="R80" i="28" l="1"/>
  <c r="H83" i="28"/>
  <c r="J79" i="28"/>
  <c r="I80" i="28"/>
  <c r="N80" i="28"/>
  <c r="M80" i="28"/>
  <c r="K81" i="28"/>
  <c r="R81" i="28" l="1"/>
  <c r="H84" i="28"/>
  <c r="J80" i="28"/>
  <c r="I81" i="28"/>
  <c r="N81" i="28"/>
  <c r="M81" i="28"/>
  <c r="K82" i="28"/>
  <c r="R82" i="28" l="1"/>
  <c r="H85" i="28"/>
  <c r="J81" i="28"/>
  <c r="I82" i="28"/>
  <c r="M82" i="28"/>
  <c r="N82" i="28"/>
  <c r="K83" i="28"/>
  <c r="R83" i="28" l="1"/>
  <c r="H86" i="28"/>
  <c r="J82" i="28"/>
  <c r="I83" i="28"/>
  <c r="N83" i="28"/>
  <c r="M83" i="28"/>
  <c r="K84" i="28"/>
  <c r="R84" i="28" l="1"/>
  <c r="H87" i="28"/>
  <c r="J83" i="28"/>
  <c r="I84" i="28"/>
  <c r="N84" i="28"/>
  <c r="M84" i="28"/>
  <c r="K85" i="28"/>
  <c r="R85" i="28" l="1"/>
  <c r="H88" i="28"/>
  <c r="J84" i="28"/>
  <c r="I85" i="28"/>
  <c r="N85" i="28"/>
  <c r="M85" i="28"/>
  <c r="K86" i="28"/>
  <c r="R86" i="28" l="1"/>
  <c r="H89" i="28"/>
  <c r="J85" i="28"/>
  <c r="I86" i="28"/>
  <c r="N86" i="28"/>
  <c r="M86" i="28"/>
  <c r="K87" i="28"/>
  <c r="R87" i="28" l="1"/>
  <c r="H90" i="28"/>
  <c r="J86" i="28"/>
  <c r="I87" i="28"/>
  <c r="N87" i="28"/>
  <c r="M87" i="28"/>
  <c r="K88" i="28"/>
  <c r="R88" i="28" l="1"/>
  <c r="H91" i="28"/>
  <c r="J87" i="28"/>
  <c r="I88" i="28"/>
  <c r="N88" i="28"/>
  <c r="M88" i="28"/>
  <c r="K89" i="28"/>
  <c r="R89" i="28" l="1"/>
  <c r="H92" i="28"/>
  <c r="J88" i="28"/>
  <c r="I89" i="28"/>
  <c r="N89" i="28"/>
  <c r="M89" i="28"/>
  <c r="K90" i="28"/>
  <c r="R90" i="28" l="1"/>
  <c r="H93" i="28"/>
  <c r="J89" i="28"/>
  <c r="I90" i="28"/>
  <c r="M90" i="28"/>
  <c r="N90" i="28"/>
  <c r="K91" i="28"/>
  <c r="R91" i="28" l="1"/>
  <c r="H94" i="28"/>
  <c r="J90" i="28"/>
  <c r="I91" i="28"/>
  <c r="N91" i="28"/>
  <c r="M91" i="28"/>
  <c r="K92" i="28"/>
  <c r="R92" i="28" l="1"/>
  <c r="H95" i="28"/>
  <c r="J91" i="28"/>
  <c r="I92" i="28"/>
  <c r="N92" i="28"/>
  <c r="M92" i="28"/>
  <c r="K93" i="28"/>
  <c r="R93" i="28" l="1"/>
  <c r="H96" i="28"/>
  <c r="J92" i="28"/>
  <c r="I93" i="28"/>
  <c r="N93" i="28"/>
  <c r="M93" i="28"/>
  <c r="K94" i="28"/>
  <c r="R94" i="28" l="1"/>
  <c r="H97" i="28"/>
  <c r="J93" i="28"/>
  <c r="I94" i="28"/>
  <c r="N94" i="28"/>
  <c r="M94" i="28"/>
  <c r="K95" i="28"/>
  <c r="R95" i="28" l="1"/>
  <c r="H98" i="28"/>
  <c r="J94" i="28"/>
  <c r="I95" i="28"/>
  <c r="N95" i="28"/>
  <c r="M95" i="28"/>
  <c r="K96" i="28"/>
  <c r="R96" i="28" l="1"/>
  <c r="H99" i="28"/>
  <c r="J95" i="28"/>
  <c r="I96" i="28"/>
  <c r="N96" i="28"/>
  <c r="M96" i="28"/>
  <c r="K97" i="28"/>
  <c r="R97" i="28" l="1"/>
  <c r="H100" i="28"/>
  <c r="J96" i="28"/>
  <c r="I97" i="28"/>
  <c r="N97" i="28"/>
  <c r="M97" i="28"/>
  <c r="K98" i="28"/>
  <c r="R98" i="28" l="1"/>
  <c r="H101" i="28"/>
  <c r="J97" i="28"/>
  <c r="I98" i="28"/>
  <c r="M98" i="28"/>
  <c r="N98" i="28"/>
  <c r="K99" i="28"/>
  <c r="R99" i="28" l="1"/>
  <c r="H102" i="28"/>
  <c r="J98" i="28"/>
  <c r="I99" i="28"/>
  <c r="N99" i="28"/>
  <c r="M99" i="28"/>
  <c r="K100" i="28"/>
  <c r="R100" i="28" l="1"/>
  <c r="H103" i="28"/>
  <c r="J99" i="28"/>
  <c r="I100" i="28"/>
  <c r="N100" i="28"/>
  <c r="M100" i="28"/>
  <c r="K101" i="28"/>
  <c r="R101" i="28" l="1"/>
  <c r="H104" i="28"/>
  <c r="J100" i="28"/>
  <c r="I101" i="28"/>
  <c r="N101" i="28"/>
  <c r="M101" i="28"/>
  <c r="K102" i="28"/>
  <c r="R102" i="28" l="1"/>
  <c r="H105" i="28"/>
  <c r="J101" i="28"/>
  <c r="I102" i="28"/>
  <c r="N102" i="28"/>
  <c r="M102" i="28"/>
  <c r="K103" i="28"/>
  <c r="R103" i="28" l="1"/>
  <c r="H106" i="28"/>
  <c r="J102" i="28"/>
  <c r="I103" i="28"/>
  <c r="N103" i="28"/>
  <c r="M103" i="28"/>
  <c r="K104" i="28"/>
  <c r="R104" i="28" l="1"/>
  <c r="H107" i="28"/>
  <c r="J103" i="28"/>
  <c r="I104" i="28"/>
  <c r="N104" i="28"/>
  <c r="M104" i="28"/>
  <c r="K105" i="28"/>
  <c r="R105" i="28" l="1"/>
  <c r="H108" i="28"/>
  <c r="J104" i="28"/>
  <c r="I105" i="28"/>
  <c r="N105" i="28"/>
  <c r="M105" i="28"/>
  <c r="K106" i="28"/>
  <c r="R106" i="28" l="1"/>
  <c r="H109" i="28"/>
  <c r="J105" i="28"/>
  <c r="I106" i="28"/>
  <c r="M106" i="28"/>
  <c r="N106" i="28"/>
  <c r="K107" i="28"/>
  <c r="R107" i="28" l="1"/>
  <c r="H110" i="28"/>
  <c r="J106" i="28"/>
  <c r="I107" i="28"/>
  <c r="N107" i="28"/>
  <c r="M107" i="28"/>
  <c r="K108" i="28"/>
  <c r="R108" i="28" l="1"/>
  <c r="H111" i="28"/>
  <c r="J107" i="28"/>
  <c r="I108" i="28"/>
  <c r="N108" i="28"/>
  <c r="M108" i="28"/>
  <c r="K109" i="28"/>
  <c r="R109" i="28" l="1"/>
  <c r="H112" i="28"/>
  <c r="J108" i="28"/>
  <c r="I109" i="28"/>
  <c r="N109" i="28"/>
  <c r="M109" i="28"/>
  <c r="K110" i="28"/>
  <c r="R110" i="28" l="1"/>
  <c r="H113" i="28"/>
  <c r="J109" i="28"/>
  <c r="I110" i="28"/>
  <c r="N110" i="28"/>
  <c r="M110" i="28"/>
  <c r="K111" i="28"/>
  <c r="R111" i="28" l="1"/>
  <c r="H114" i="28"/>
  <c r="J110" i="28"/>
  <c r="I111" i="28"/>
  <c r="N111" i="28"/>
  <c r="M111" i="28"/>
  <c r="K112" i="28"/>
  <c r="R112" i="28" l="1"/>
  <c r="H115" i="28"/>
  <c r="J111" i="28"/>
  <c r="I112" i="28"/>
  <c r="N112" i="28"/>
  <c r="M112" i="28"/>
  <c r="K113" i="28"/>
  <c r="R113" i="28" l="1"/>
  <c r="H116" i="28"/>
  <c r="J112" i="28"/>
  <c r="I113" i="28"/>
  <c r="N113" i="28"/>
  <c r="M113" i="28"/>
  <c r="K114" i="28"/>
  <c r="R114" i="28" l="1"/>
  <c r="H117" i="28"/>
  <c r="J113" i="28"/>
  <c r="I114" i="28"/>
  <c r="M114" i="28"/>
  <c r="N114" i="28"/>
  <c r="J114" i="28" s="1"/>
  <c r="K115" i="28"/>
  <c r="R115" i="28" l="1"/>
  <c r="H118" i="28"/>
  <c r="I115" i="28"/>
  <c r="N115" i="28"/>
  <c r="M115" i="28"/>
  <c r="K116" i="28"/>
  <c r="R116" i="28" l="1"/>
  <c r="H119" i="28"/>
  <c r="J115" i="28"/>
  <c r="I116" i="28"/>
  <c r="N116" i="28"/>
  <c r="M116" i="28"/>
  <c r="K117" i="28"/>
  <c r="R117" i="28" l="1"/>
  <c r="H120" i="28"/>
  <c r="J116" i="28"/>
  <c r="I117" i="28"/>
  <c r="N117" i="28"/>
  <c r="M117" i="28"/>
  <c r="K118" i="28"/>
  <c r="R118" i="28" l="1"/>
  <c r="H121" i="28"/>
  <c r="J117" i="28"/>
  <c r="I118" i="28"/>
  <c r="N118" i="28"/>
  <c r="M118" i="28"/>
  <c r="K119" i="28"/>
  <c r="R119" i="28" l="1"/>
  <c r="H122" i="28"/>
  <c r="J118" i="28"/>
  <c r="I119" i="28"/>
  <c r="N119" i="28"/>
  <c r="M119" i="28"/>
  <c r="K120" i="28"/>
  <c r="R120" i="28" l="1"/>
  <c r="H123" i="28"/>
  <c r="J119" i="28"/>
  <c r="I120" i="28"/>
  <c r="N120" i="28"/>
  <c r="M120" i="28"/>
  <c r="K121" i="28"/>
  <c r="R121" i="28" l="1"/>
  <c r="H124" i="28"/>
  <c r="J120" i="28"/>
  <c r="I121" i="28"/>
  <c r="N121" i="28"/>
  <c r="M121" i="28"/>
  <c r="K122" i="28"/>
  <c r="R122" i="28" l="1"/>
  <c r="H125" i="28"/>
  <c r="J121" i="28"/>
  <c r="I122" i="28"/>
  <c r="M122" i="28"/>
  <c r="N122" i="28"/>
  <c r="J122" i="28" s="1"/>
  <c r="K123" i="28"/>
  <c r="R123" i="28" l="1"/>
  <c r="H126" i="28"/>
  <c r="I123" i="28"/>
  <c r="N123" i="28"/>
  <c r="M123" i="28"/>
  <c r="K124" i="28"/>
  <c r="R124" i="28" l="1"/>
  <c r="H127" i="28"/>
  <c r="J123" i="28"/>
  <c r="I124" i="28"/>
  <c r="N124" i="28"/>
  <c r="M124" i="28"/>
  <c r="K125" i="28"/>
  <c r="R125" i="28" l="1"/>
  <c r="H128" i="28"/>
  <c r="J124" i="28"/>
  <c r="I125" i="28"/>
  <c r="N125" i="28"/>
  <c r="M125" i="28"/>
  <c r="K126" i="28"/>
  <c r="R126" i="28" l="1"/>
  <c r="H129" i="28"/>
  <c r="J125" i="28"/>
  <c r="I126" i="28"/>
  <c r="N126" i="28"/>
  <c r="M126" i="28"/>
  <c r="K127" i="28"/>
  <c r="R127" i="28" l="1"/>
  <c r="H130" i="28"/>
  <c r="J126" i="28"/>
  <c r="I127" i="28"/>
  <c r="N127" i="28"/>
  <c r="M127" i="28"/>
  <c r="K128" i="28"/>
  <c r="R128" i="28" l="1"/>
  <c r="H131" i="28"/>
  <c r="J127" i="28"/>
  <c r="I128" i="28"/>
  <c r="N128" i="28"/>
  <c r="M128" i="28"/>
  <c r="K129" i="28"/>
  <c r="R129" i="28" l="1"/>
  <c r="H132" i="28"/>
  <c r="J128" i="28"/>
  <c r="I129" i="28"/>
  <c r="N129" i="28"/>
  <c r="M129" i="28"/>
  <c r="K130" i="28"/>
  <c r="R130" i="28" l="1"/>
  <c r="H133" i="28"/>
  <c r="J129" i="28"/>
  <c r="I130" i="28"/>
  <c r="M130" i="28"/>
  <c r="N130" i="28"/>
  <c r="K131" i="28"/>
  <c r="R131" i="28" l="1"/>
  <c r="H134" i="28"/>
  <c r="J130" i="28"/>
  <c r="I131" i="28"/>
  <c r="N131" i="28"/>
  <c r="M131" i="28"/>
  <c r="K132" i="28"/>
  <c r="R132" i="28" l="1"/>
  <c r="H135" i="28"/>
  <c r="J131" i="28"/>
  <c r="I132" i="28"/>
  <c r="N132" i="28"/>
  <c r="M132" i="28"/>
  <c r="K133" i="28"/>
  <c r="R133" i="28" l="1"/>
  <c r="H136" i="28"/>
  <c r="J132" i="28"/>
  <c r="I133" i="28"/>
  <c r="N133" i="28"/>
  <c r="M133" i="28"/>
  <c r="K134" i="28"/>
  <c r="R134" i="28" l="1"/>
  <c r="H137" i="28"/>
  <c r="J133" i="28"/>
  <c r="I134" i="28"/>
  <c r="N134" i="28"/>
  <c r="M134" i="28"/>
  <c r="K135" i="28"/>
  <c r="R135" i="28" l="1"/>
  <c r="H138" i="28"/>
  <c r="J134" i="28"/>
  <c r="I135" i="28"/>
  <c r="N135" i="28"/>
  <c r="M135" i="28"/>
  <c r="K136" i="28"/>
  <c r="R136" i="28" l="1"/>
  <c r="H139" i="28"/>
  <c r="J135" i="28"/>
  <c r="I136" i="28"/>
  <c r="N136" i="28"/>
  <c r="M136" i="28"/>
  <c r="K137" i="28"/>
  <c r="R137" i="28" l="1"/>
  <c r="H140" i="28"/>
  <c r="J136" i="28"/>
  <c r="I137" i="28"/>
  <c r="N137" i="28"/>
  <c r="M137" i="28"/>
  <c r="K138" i="28"/>
  <c r="R138" i="28" l="1"/>
  <c r="H141" i="28"/>
  <c r="J137" i="28"/>
  <c r="I138" i="28"/>
  <c r="M138" i="28"/>
  <c r="N138" i="28"/>
  <c r="K139" i="28"/>
  <c r="R139" i="28" l="1"/>
  <c r="H142" i="28"/>
  <c r="J138" i="28"/>
  <c r="I139" i="28"/>
  <c r="N139" i="28"/>
  <c r="M139" i="28"/>
  <c r="K140" i="28"/>
  <c r="R140" i="28" l="1"/>
  <c r="H143" i="28"/>
  <c r="J139" i="28"/>
  <c r="I140" i="28"/>
  <c r="N140" i="28"/>
  <c r="M140" i="28"/>
  <c r="K141" i="28"/>
  <c r="R141" i="28" l="1"/>
  <c r="H144" i="28"/>
  <c r="J140" i="28"/>
  <c r="I141" i="28"/>
  <c r="N141" i="28"/>
  <c r="M141" i="28"/>
  <c r="K142" i="28"/>
  <c r="R142" i="28" l="1"/>
  <c r="H145" i="28"/>
  <c r="J141" i="28"/>
  <c r="I142" i="28"/>
  <c r="N142" i="28"/>
  <c r="M142" i="28"/>
  <c r="K143" i="28"/>
  <c r="R143" i="28" l="1"/>
  <c r="H146" i="28"/>
  <c r="J142" i="28"/>
  <c r="I143" i="28"/>
  <c r="N143" i="28"/>
  <c r="M143" i="28"/>
  <c r="K144" i="28"/>
  <c r="R144" i="28" l="1"/>
  <c r="H147" i="28"/>
  <c r="J143" i="28"/>
  <c r="I144" i="28"/>
  <c r="N144" i="28"/>
  <c r="M144" i="28"/>
  <c r="K145" i="28"/>
  <c r="R145" i="28" l="1"/>
  <c r="H148" i="28"/>
  <c r="J144" i="28"/>
  <c r="I145" i="28"/>
  <c r="N145" i="28"/>
  <c r="M145" i="28"/>
  <c r="K146" i="28"/>
  <c r="R146" i="28" l="1"/>
  <c r="H149" i="28"/>
  <c r="J145" i="28"/>
  <c r="I146" i="28"/>
  <c r="M146" i="28"/>
  <c r="N146" i="28"/>
  <c r="K147" i="28"/>
  <c r="R147" i="28" l="1"/>
  <c r="H150" i="28"/>
  <c r="J146" i="28"/>
  <c r="I147" i="28"/>
  <c r="N147" i="28"/>
  <c r="M147" i="28"/>
  <c r="K148" i="28"/>
  <c r="R148" i="28" l="1"/>
  <c r="H151" i="28"/>
  <c r="J147" i="28"/>
  <c r="I148" i="28"/>
  <c r="N148" i="28"/>
  <c r="M148" i="28"/>
  <c r="K149" i="28"/>
  <c r="R149" i="28" l="1"/>
  <c r="H152" i="28"/>
  <c r="H153" i="28" s="1"/>
  <c r="J148" i="28"/>
  <c r="I149" i="28"/>
  <c r="N149" i="28"/>
  <c r="M149" i="28"/>
  <c r="K150" i="28"/>
  <c r="R151" i="28" l="1"/>
  <c r="R150" i="28"/>
  <c r="H154" i="28"/>
  <c r="J149" i="28"/>
  <c r="I150" i="28"/>
  <c r="N150" i="28"/>
  <c r="M150" i="28"/>
  <c r="K151" i="28"/>
  <c r="R152" i="28" l="1"/>
  <c r="H155" i="28"/>
  <c r="J150" i="28"/>
  <c r="I151" i="28"/>
  <c r="N151" i="28"/>
  <c r="M151" i="28"/>
  <c r="K152" i="28"/>
  <c r="R153" i="28" l="1"/>
  <c r="H156" i="28"/>
  <c r="J151" i="28"/>
  <c r="I152" i="28"/>
  <c r="N152" i="28"/>
  <c r="M152" i="28"/>
  <c r="K153" i="28"/>
  <c r="R154" i="28" l="1"/>
  <c r="H157" i="28"/>
  <c r="J152" i="28"/>
  <c r="I153" i="28"/>
  <c r="N153" i="28"/>
  <c r="M153" i="28"/>
  <c r="K154" i="28"/>
  <c r="R155" i="28" l="1"/>
  <c r="H158" i="28"/>
  <c r="J153" i="28"/>
  <c r="I154" i="28"/>
  <c r="M154" i="28"/>
  <c r="N154" i="28"/>
  <c r="K155" i="28"/>
  <c r="R156" i="28" l="1"/>
  <c r="H159" i="28"/>
  <c r="J154" i="28"/>
  <c r="I155" i="28"/>
  <c r="N155" i="28"/>
  <c r="M155" i="28"/>
  <c r="K156" i="28"/>
  <c r="R157" i="28" l="1"/>
  <c r="H160" i="28"/>
  <c r="H161" i="28" s="1"/>
  <c r="J155" i="28"/>
  <c r="I156" i="28"/>
  <c r="N156" i="28"/>
  <c r="M156" i="28"/>
  <c r="K157" i="28"/>
  <c r="R159" i="28" l="1"/>
  <c r="R158" i="28"/>
  <c r="H162" i="28"/>
  <c r="J156" i="28"/>
  <c r="I157" i="28"/>
  <c r="N157" i="28"/>
  <c r="M157" i="28"/>
  <c r="K158" i="28"/>
  <c r="R160" i="28" l="1"/>
  <c r="H163" i="28"/>
  <c r="J157" i="28"/>
  <c r="I158" i="28"/>
  <c r="N158" i="28"/>
  <c r="M158" i="28"/>
  <c r="K159" i="28"/>
  <c r="R161" i="28" l="1"/>
  <c r="H164" i="28"/>
  <c r="J158" i="28"/>
  <c r="I159" i="28"/>
  <c r="N159" i="28"/>
  <c r="M159" i="28"/>
  <c r="K160" i="28"/>
  <c r="R162" i="28" l="1"/>
  <c r="H165" i="28"/>
  <c r="H166" i="28" s="1"/>
  <c r="J159" i="28"/>
  <c r="I160" i="28"/>
  <c r="N160" i="28"/>
  <c r="M160" i="28"/>
  <c r="K161" i="28"/>
  <c r="R164" i="28" l="1"/>
  <c r="R163" i="28"/>
  <c r="H167" i="28"/>
  <c r="J160" i="28"/>
  <c r="I161" i="28"/>
  <c r="N161" i="28"/>
  <c r="M161" i="28"/>
  <c r="K162" i="28"/>
  <c r="R165" i="28" l="1"/>
  <c r="H168" i="28"/>
  <c r="J161" i="28"/>
  <c r="I162" i="28"/>
  <c r="M162" i="28"/>
  <c r="N162" i="28"/>
  <c r="K163" i="28"/>
  <c r="R166" i="28" l="1"/>
  <c r="H169" i="28"/>
  <c r="J162" i="28"/>
  <c r="I163" i="28"/>
  <c r="N163" i="28"/>
  <c r="M163" i="28"/>
  <c r="K164" i="28"/>
  <c r="R167" i="28" l="1"/>
  <c r="H170" i="28"/>
  <c r="J163" i="28"/>
  <c r="I164" i="28"/>
  <c r="N164" i="28"/>
  <c r="M164" i="28"/>
  <c r="K165" i="28"/>
  <c r="R168" i="28" l="1"/>
  <c r="H171" i="28"/>
  <c r="J164" i="28"/>
  <c r="I165" i="28"/>
  <c r="N165" i="28"/>
  <c r="M165" i="28"/>
  <c r="K166" i="28"/>
  <c r="R169" i="28" l="1"/>
  <c r="H172" i="28"/>
  <c r="J165" i="28"/>
  <c r="I166" i="28"/>
  <c r="N166" i="28"/>
  <c r="M166" i="28"/>
  <c r="K167" i="28"/>
  <c r="R170" i="28" l="1"/>
  <c r="H173" i="28"/>
  <c r="J166" i="28"/>
  <c r="I167" i="28"/>
  <c r="N167" i="28"/>
  <c r="M167" i="28"/>
  <c r="K168" i="28"/>
  <c r="R171" i="28" l="1"/>
  <c r="H174" i="28"/>
  <c r="J167" i="28"/>
  <c r="I168" i="28"/>
  <c r="N168" i="28"/>
  <c r="M168" i="28"/>
  <c r="K169" i="28"/>
  <c r="R172" i="28" l="1"/>
  <c r="H175" i="28"/>
  <c r="J168" i="28"/>
  <c r="I169" i="28"/>
  <c r="M169" i="28"/>
  <c r="N169" i="28"/>
  <c r="K170" i="28"/>
  <c r="R173" i="28" l="1"/>
  <c r="H176" i="28"/>
  <c r="J169" i="28"/>
  <c r="I170" i="28"/>
  <c r="M170" i="28"/>
  <c r="N170" i="28"/>
  <c r="K171" i="28"/>
  <c r="R174" i="28" l="1"/>
  <c r="H177" i="28"/>
  <c r="H178" i="28" s="1"/>
  <c r="J170" i="28"/>
  <c r="I171" i="28"/>
  <c r="N171" i="28"/>
  <c r="M171" i="28"/>
  <c r="K172" i="28"/>
  <c r="R176" i="28" l="1"/>
  <c r="H179" i="28"/>
  <c r="R175" i="28"/>
  <c r="J171" i="28"/>
  <c r="I172" i="28"/>
  <c r="N172" i="28"/>
  <c r="M172" i="28"/>
  <c r="K173" i="28"/>
  <c r="R177" i="28" l="1"/>
  <c r="H180" i="28"/>
  <c r="J172" i="28"/>
  <c r="I173" i="28"/>
  <c r="N173" i="28"/>
  <c r="M173" i="28"/>
  <c r="K174" i="28"/>
  <c r="R178" i="28" l="1"/>
  <c r="H181" i="28"/>
  <c r="J173" i="28"/>
  <c r="I174" i="28"/>
  <c r="N174" i="28"/>
  <c r="M174" i="28"/>
  <c r="K175" i="28"/>
  <c r="R179" i="28" l="1"/>
  <c r="H182" i="28"/>
  <c r="J174" i="28"/>
  <c r="I175" i="28"/>
  <c r="M175" i="28"/>
  <c r="N175" i="28"/>
  <c r="J175" i="28" s="1"/>
  <c r="K176" i="28"/>
  <c r="R180" i="28" l="1"/>
  <c r="H183" i="28"/>
  <c r="I176" i="28"/>
  <c r="N176" i="28"/>
  <c r="M176" i="28"/>
  <c r="K177" i="28"/>
  <c r="R181" i="28" l="1"/>
  <c r="H184" i="28"/>
  <c r="J176" i="28"/>
  <c r="I177" i="28"/>
  <c r="M177" i="28"/>
  <c r="N177" i="28"/>
  <c r="K178" i="28"/>
  <c r="R182" i="28" l="1"/>
  <c r="H185" i="28"/>
  <c r="J177" i="28"/>
  <c r="I178" i="28"/>
  <c r="M178" i="28"/>
  <c r="N178" i="28"/>
  <c r="K179" i="28"/>
  <c r="R183" i="28" l="1"/>
  <c r="H186" i="28"/>
  <c r="J178" i="28"/>
  <c r="I179" i="28"/>
  <c r="M179" i="28"/>
  <c r="N179" i="28"/>
  <c r="K180" i="28"/>
  <c r="R184" i="28" l="1"/>
  <c r="J179" i="28"/>
  <c r="H187" i="28"/>
  <c r="I180" i="28"/>
  <c r="N180" i="28"/>
  <c r="M180" i="28"/>
  <c r="K181" i="28"/>
  <c r="R185" i="28" l="1"/>
  <c r="H188" i="28"/>
  <c r="J180" i="28"/>
  <c r="I181" i="28"/>
  <c r="N181" i="28"/>
  <c r="M181" i="28"/>
  <c r="K182" i="28"/>
  <c r="R186" i="28" l="1"/>
  <c r="H189" i="28"/>
  <c r="J181" i="28"/>
  <c r="I182" i="28"/>
  <c r="N182" i="28"/>
  <c r="M182" i="28"/>
  <c r="K183" i="28"/>
  <c r="R187" i="28" l="1"/>
  <c r="H190" i="28"/>
  <c r="J182" i="28"/>
  <c r="I183" i="28"/>
  <c r="N183" i="28"/>
  <c r="M183" i="28"/>
  <c r="K184" i="28"/>
  <c r="R188" i="28" l="1"/>
  <c r="H191" i="28"/>
  <c r="J183" i="28"/>
  <c r="I184" i="28"/>
  <c r="N184" i="28"/>
  <c r="M184" i="28"/>
  <c r="K185" i="28"/>
  <c r="R189" i="28" l="1"/>
  <c r="H192" i="28"/>
  <c r="J184" i="28"/>
  <c r="I185" i="28"/>
  <c r="M185" i="28"/>
  <c r="N185" i="28"/>
  <c r="K186" i="28"/>
  <c r="R190" i="28" l="1"/>
  <c r="J185" i="28"/>
  <c r="H193" i="28"/>
  <c r="I186" i="28"/>
  <c r="M186" i="28"/>
  <c r="N186" i="28"/>
  <c r="K187" i="28"/>
  <c r="R191" i="28" l="1"/>
  <c r="H194" i="28"/>
  <c r="J186" i="28"/>
  <c r="I187" i="28"/>
  <c r="N187" i="28"/>
  <c r="M187" i="28"/>
  <c r="K188" i="28"/>
  <c r="R192" i="28" l="1"/>
  <c r="H195" i="28"/>
  <c r="J187" i="28"/>
  <c r="I188" i="28"/>
  <c r="N188" i="28"/>
  <c r="M188" i="28"/>
  <c r="K189" i="28"/>
  <c r="R193" i="28" l="1"/>
  <c r="H196" i="28"/>
  <c r="J188" i="28"/>
  <c r="I189" i="28"/>
  <c r="N189" i="28"/>
  <c r="M189" i="28"/>
  <c r="K190" i="28"/>
  <c r="R194" i="28" l="1"/>
  <c r="H197" i="28"/>
  <c r="J189" i="28"/>
  <c r="I190" i="28"/>
  <c r="N190" i="28"/>
  <c r="M190" i="28"/>
  <c r="K191" i="28"/>
  <c r="R195" i="28" l="1"/>
  <c r="H198" i="28"/>
  <c r="J190" i="28"/>
  <c r="I191" i="28"/>
  <c r="M191" i="28"/>
  <c r="N191" i="28"/>
  <c r="K192" i="28"/>
  <c r="R196" i="28" l="1"/>
  <c r="H199" i="28"/>
  <c r="J191" i="28"/>
  <c r="I192" i="28"/>
  <c r="N192" i="28"/>
  <c r="M192" i="28"/>
  <c r="K193" i="28"/>
  <c r="R197" i="28" l="1"/>
  <c r="H200" i="28"/>
  <c r="J192" i="28"/>
  <c r="I193" i="28"/>
  <c r="N193" i="28"/>
  <c r="M193" i="28"/>
  <c r="K194" i="28"/>
  <c r="R198" i="28" l="1"/>
  <c r="H201" i="28"/>
  <c r="J193" i="28"/>
  <c r="I194" i="28"/>
  <c r="M194" i="28"/>
  <c r="N194" i="28"/>
  <c r="K195" i="28"/>
  <c r="R199" i="28" l="1"/>
  <c r="H202" i="28"/>
  <c r="J194" i="28"/>
  <c r="I195" i="28"/>
  <c r="N195" i="28"/>
  <c r="M195" i="28"/>
  <c r="K196" i="28"/>
  <c r="R200" i="28" l="1"/>
  <c r="H203" i="28"/>
  <c r="J195" i="28"/>
  <c r="I196" i="28"/>
  <c r="N196" i="28"/>
  <c r="M196" i="28"/>
  <c r="K197" i="28"/>
  <c r="R201" i="28" l="1"/>
  <c r="H204" i="28"/>
  <c r="J196" i="28"/>
  <c r="I197" i="28"/>
  <c r="N197" i="28"/>
  <c r="M197" i="28"/>
  <c r="K198" i="28"/>
  <c r="R202" i="28" l="1"/>
  <c r="H205" i="28"/>
  <c r="J197" i="28"/>
  <c r="I198" i="28"/>
  <c r="N198" i="28"/>
  <c r="M198" i="28"/>
  <c r="K199" i="28"/>
  <c r="R203" i="28" l="1"/>
  <c r="H206" i="28"/>
  <c r="J198" i="28"/>
  <c r="I199" i="28"/>
  <c r="N199" i="28"/>
  <c r="M199" i="28"/>
  <c r="K200" i="28"/>
  <c r="R204" i="28" l="1"/>
  <c r="H207" i="28"/>
  <c r="J199" i="28"/>
  <c r="I200" i="28"/>
  <c r="N200" i="28"/>
  <c r="M200" i="28"/>
  <c r="K201" i="28"/>
  <c r="R205" i="28" l="1"/>
  <c r="H208" i="28"/>
  <c r="R206" i="28" s="1"/>
  <c r="J200" i="28"/>
  <c r="I201" i="28"/>
  <c r="N201" i="28"/>
  <c r="M201" i="28"/>
  <c r="K202" i="28"/>
  <c r="H209" i="28" l="1"/>
  <c r="J201" i="28"/>
  <c r="I202" i="28"/>
  <c r="K203" i="28"/>
  <c r="M202" i="28"/>
  <c r="N202" i="28"/>
  <c r="J202" i="28" s="1"/>
  <c r="H210" i="28" l="1"/>
  <c r="H211" i="28" s="1"/>
  <c r="R207" i="28"/>
  <c r="I203" i="28"/>
  <c r="K204" i="28"/>
  <c r="N203" i="28"/>
  <c r="M203" i="28"/>
  <c r="R209" i="28" l="1"/>
  <c r="R208" i="28"/>
  <c r="H212" i="28"/>
  <c r="J203" i="28"/>
  <c r="I204" i="28"/>
  <c r="M204" i="28"/>
  <c r="N204" i="28"/>
  <c r="K205" i="28"/>
  <c r="R210" i="28" l="1"/>
  <c r="J204" i="28"/>
  <c r="H213" i="28"/>
  <c r="I205" i="28"/>
  <c r="N205" i="28"/>
  <c r="M205" i="28"/>
  <c r="K206" i="28"/>
  <c r="R211" i="28" l="1"/>
  <c r="H214" i="28"/>
  <c r="J205" i="28"/>
  <c r="K207" i="28"/>
  <c r="M206" i="28"/>
  <c r="N206" i="28"/>
  <c r="I206" i="28"/>
  <c r="M207" i="28"/>
  <c r="R212" i="28" l="1"/>
  <c r="H215" i="28"/>
  <c r="J206" i="28"/>
  <c r="K208" i="28"/>
  <c r="I207" i="28"/>
  <c r="N207" i="28"/>
  <c r="J207" i="28" s="1"/>
  <c r="R213" i="28" l="1"/>
  <c r="H216" i="28"/>
  <c r="N208" i="28"/>
  <c r="M208" i="28"/>
  <c r="K209" i="28"/>
  <c r="I208" i="28"/>
  <c r="R214" i="28" l="1"/>
  <c r="H217" i="28"/>
  <c r="J208" i="28"/>
  <c r="N209" i="28"/>
  <c r="M209" i="28"/>
  <c r="K211" i="28"/>
  <c r="I209" i="28"/>
  <c r="M210" i="28"/>
  <c r="R215" i="28" l="1"/>
  <c r="H218" i="28"/>
  <c r="J209" i="28"/>
  <c r="I210" i="28"/>
  <c r="N210" i="28"/>
  <c r="J210" i="28" s="1"/>
  <c r="K210" i="28"/>
  <c r="M211" i="28"/>
  <c r="K212" i="28"/>
  <c r="I211" i="28"/>
  <c r="N211" i="28"/>
  <c r="R216" i="28" l="1"/>
  <c r="J211" i="28"/>
  <c r="H219" i="28"/>
  <c r="R217" i="28" s="1"/>
  <c r="M212" i="28"/>
  <c r="I212" i="28"/>
  <c r="K213" i="28"/>
  <c r="N212" i="28"/>
  <c r="H220" i="28" l="1"/>
  <c r="J212" i="28"/>
  <c r="K214" i="28"/>
  <c r="M213" i="28"/>
  <c r="I213" i="28"/>
  <c r="N213" i="28"/>
  <c r="I214" i="28"/>
  <c r="H221" i="28" l="1"/>
  <c r="H222" i="28" s="1"/>
  <c r="R218" i="28"/>
  <c r="J213" i="28"/>
  <c r="N214" i="28"/>
  <c r="M214" i="28"/>
  <c r="K215" i="28"/>
  <c r="R220" i="28" l="1"/>
  <c r="R219" i="28"/>
  <c r="H223" i="28"/>
  <c r="J214" i="28"/>
  <c r="N215" i="28"/>
  <c r="M215" i="28"/>
  <c r="K216" i="28"/>
  <c r="I215" i="28"/>
  <c r="R221" i="28" l="1"/>
  <c r="H224" i="28"/>
  <c r="J215" i="28"/>
  <c r="M216" i="28"/>
  <c r="K217" i="28"/>
  <c r="I216" i="28"/>
  <c r="N216" i="28"/>
  <c r="R222" i="28" l="1"/>
  <c r="H225" i="28"/>
  <c r="J216" i="28"/>
  <c r="I217" i="28"/>
  <c r="K218" i="28"/>
  <c r="N217" i="28"/>
  <c r="M217" i="28"/>
  <c r="I218" i="28"/>
  <c r="K219" i="28"/>
  <c r="N218" i="28"/>
  <c r="R223" i="28" l="1"/>
  <c r="H226" i="28"/>
  <c r="J217" i="28"/>
  <c r="M218" i="28"/>
  <c r="J218" i="28" s="1"/>
  <c r="I219" i="28"/>
  <c r="K220" i="28"/>
  <c r="M219" i="28"/>
  <c r="N219" i="28"/>
  <c r="J219" i="28" s="1"/>
  <c r="N220" i="28"/>
  <c r="R224" i="28" l="1"/>
  <c r="H227" i="28"/>
  <c r="K221" i="28"/>
  <c r="M220" i="28"/>
  <c r="J220" i="28" s="1"/>
  <c r="I220" i="28"/>
  <c r="K222" i="28"/>
  <c r="R225" i="28" l="1"/>
  <c r="H228" i="28"/>
  <c r="M221" i="28"/>
  <c r="N221" i="28"/>
  <c r="I221" i="28"/>
  <c r="I222" i="28"/>
  <c r="N222" i="28"/>
  <c r="M222" i="28"/>
  <c r="K223" i="28"/>
  <c r="R226" i="28" l="1"/>
  <c r="H229" i="28"/>
  <c r="J221" i="28"/>
  <c r="J222" i="28"/>
  <c r="I223" i="28"/>
  <c r="K224" i="28"/>
  <c r="N223" i="28"/>
  <c r="M223" i="28"/>
  <c r="R227" i="28" l="1"/>
  <c r="H230" i="28"/>
  <c r="J223" i="28"/>
  <c r="I224" i="28"/>
  <c r="K225" i="28"/>
  <c r="M224" i="28"/>
  <c r="N224" i="28"/>
  <c r="R228" i="28" l="1"/>
  <c r="H231" i="28"/>
  <c r="R229" i="28" s="1"/>
  <c r="J224" i="28"/>
  <c r="K226" i="28"/>
  <c r="I225" i="28"/>
  <c r="M225" i="28"/>
  <c r="N225" i="28"/>
  <c r="K227" i="28"/>
  <c r="H232" i="28" l="1"/>
  <c r="J225" i="28"/>
  <c r="I227" i="28"/>
  <c r="I226" i="28"/>
  <c r="N226" i="28"/>
  <c r="M226" i="28"/>
  <c r="N227" i="28"/>
  <c r="M227" i="28"/>
  <c r="K228" i="28"/>
  <c r="H233" i="28" l="1"/>
  <c r="H234" i="28" s="1"/>
  <c r="R230" i="28"/>
  <c r="J227" i="28"/>
  <c r="J226" i="28"/>
  <c r="I228" i="28"/>
  <c r="N228" i="28"/>
  <c r="M228" i="28"/>
  <c r="K229" i="28"/>
  <c r="R232" i="28" l="1"/>
  <c r="R231" i="28"/>
  <c r="H235" i="28"/>
  <c r="J228" i="28"/>
  <c r="I229" i="28"/>
  <c r="N229" i="28"/>
  <c r="M229" i="28"/>
  <c r="K230" i="28"/>
  <c r="R233" i="28" l="1"/>
  <c r="H236" i="28"/>
  <c r="J229" i="28"/>
  <c r="I230" i="28"/>
  <c r="N230" i="28"/>
  <c r="M230" i="28"/>
  <c r="K231" i="28"/>
  <c r="R234" i="28" l="1"/>
  <c r="H237" i="28"/>
  <c r="R235" i="28" s="1"/>
  <c r="J230" i="28"/>
  <c r="I231" i="28"/>
  <c r="N231" i="28"/>
  <c r="M231" i="28"/>
  <c r="K232" i="28"/>
  <c r="H238" i="28" l="1"/>
  <c r="J231" i="28"/>
  <c r="I232" i="28"/>
  <c r="N232" i="28"/>
  <c r="M232" i="28"/>
  <c r="K233" i="28"/>
  <c r="H239" i="28" l="1"/>
  <c r="H240" i="28" s="1"/>
  <c r="R236" i="28"/>
  <c r="J232" i="28"/>
  <c r="I233" i="28"/>
  <c r="N233" i="28"/>
  <c r="M233" i="28"/>
  <c r="K234" i="28"/>
  <c r="R238" i="28" l="1"/>
  <c r="R237" i="28"/>
  <c r="H241" i="28"/>
  <c r="J233" i="28"/>
  <c r="I234" i="28"/>
  <c r="K235" i="28"/>
  <c r="M234" i="28"/>
  <c r="N234" i="28"/>
  <c r="R239" i="28" l="1"/>
  <c r="H242" i="28"/>
  <c r="J234" i="28"/>
  <c r="I235" i="28"/>
  <c r="K236" i="28"/>
  <c r="M235" i="28"/>
  <c r="N235" i="28"/>
  <c r="R240" i="28" l="1"/>
  <c r="H243" i="28"/>
  <c r="J235" i="28"/>
  <c r="I236" i="28"/>
  <c r="K237" i="28"/>
  <c r="M236" i="28"/>
  <c r="N236" i="28"/>
  <c r="R241" i="28" l="1"/>
  <c r="H244" i="28"/>
  <c r="J236" i="28"/>
  <c r="K238" i="28"/>
  <c r="I237" i="28"/>
  <c r="M237" i="28"/>
  <c r="N237" i="28"/>
  <c r="K239" i="28"/>
  <c r="R242" i="28" l="1"/>
  <c r="H245" i="28"/>
  <c r="J237" i="28"/>
  <c r="M238" i="28"/>
  <c r="N238" i="28"/>
  <c r="I238" i="28"/>
  <c r="I239" i="28"/>
  <c r="N239" i="28"/>
  <c r="M239" i="28"/>
  <c r="K240" i="28"/>
  <c r="R243" i="28" l="1"/>
  <c r="H246" i="28"/>
  <c r="J238" i="28"/>
  <c r="J239" i="28"/>
  <c r="I240" i="28"/>
  <c r="N240" i="28"/>
  <c r="M240" i="28"/>
  <c r="K241" i="28"/>
  <c r="R244" i="28" l="1"/>
  <c r="H247" i="28"/>
  <c r="J240" i="28"/>
  <c r="I241" i="28"/>
  <c r="K242" i="28"/>
  <c r="N241" i="28"/>
  <c r="M241" i="28"/>
  <c r="R245" i="28" l="1"/>
  <c r="H248" i="28"/>
  <c r="R246" i="28" s="1"/>
  <c r="J241" i="28"/>
  <c r="I242" i="28"/>
  <c r="K243" i="28"/>
  <c r="N242" i="28"/>
  <c r="M242" i="28"/>
  <c r="K244" i="28"/>
  <c r="H249" i="28" l="1"/>
  <c r="J242" i="28"/>
  <c r="I244" i="28"/>
  <c r="I243" i="28"/>
  <c r="M243" i="28"/>
  <c r="N243" i="28"/>
  <c r="N244" i="28"/>
  <c r="M244" i="28"/>
  <c r="K245" i="28"/>
  <c r="H250" i="28" l="1"/>
  <c r="H251" i="28" s="1"/>
  <c r="R247" i="28"/>
  <c r="J243" i="28"/>
  <c r="J244" i="28"/>
  <c r="I245" i="28"/>
  <c r="N245" i="28"/>
  <c r="M245" i="28"/>
  <c r="K246" i="28"/>
  <c r="R249" i="28" l="1"/>
  <c r="H252" i="28"/>
  <c r="R250" i="28" s="1"/>
  <c r="R248" i="28"/>
  <c r="J245" i="28"/>
  <c r="I246" i="28"/>
  <c r="N246" i="28"/>
  <c r="M246" i="28"/>
  <c r="K247" i="28"/>
  <c r="H253" i="28" l="1"/>
  <c r="J246" i="28"/>
  <c r="I247" i="28"/>
  <c r="N247" i="28"/>
  <c r="M247" i="28"/>
  <c r="K248" i="28"/>
  <c r="H254" i="28" l="1"/>
  <c r="H255" i="28" s="1"/>
  <c r="R251" i="28"/>
  <c r="J247" i="28"/>
  <c r="I248" i="28"/>
  <c r="N248" i="28"/>
  <c r="M248" i="28"/>
  <c r="K249" i="28"/>
  <c r="R253" i="28" l="1"/>
  <c r="H256" i="28"/>
  <c r="R252" i="28"/>
  <c r="J248" i="28"/>
  <c r="I249" i="28"/>
  <c r="N249" i="28"/>
  <c r="M249" i="28"/>
  <c r="K250" i="28"/>
  <c r="R254" i="28" l="1"/>
  <c r="H257" i="28"/>
  <c r="J249" i="28"/>
  <c r="I250" i="28"/>
  <c r="M250" i="28"/>
  <c r="N250" i="28"/>
  <c r="K251" i="28"/>
  <c r="R255" i="28" l="1"/>
  <c r="H258" i="28"/>
  <c r="J250" i="28"/>
  <c r="I251" i="28"/>
  <c r="N251" i="28"/>
  <c r="M251" i="28"/>
  <c r="K252" i="28"/>
  <c r="R256" i="28" l="1"/>
  <c r="H259" i="28"/>
  <c r="J251" i="28"/>
  <c r="I252" i="28"/>
  <c r="N252" i="28"/>
  <c r="M252" i="28"/>
  <c r="K253" i="28"/>
  <c r="R257" i="28" l="1"/>
  <c r="H260" i="28"/>
  <c r="J252" i="28"/>
  <c r="I253" i="28"/>
  <c r="N253" i="28"/>
  <c r="M253" i="28"/>
  <c r="K254" i="28"/>
  <c r="R258" i="28" l="1"/>
  <c r="H261" i="28"/>
  <c r="R259" i="28" s="1"/>
  <c r="J253" i="28"/>
  <c r="I254" i="28"/>
  <c r="N254" i="28"/>
  <c r="M254" i="28"/>
  <c r="K255" i="28"/>
  <c r="H262" i="28" l="1"/>
  <c r="J254" i="28"/>
  <c r="I255" i="28"/>
  <c r="N255" i="28"/>
  <c r="M255" i="28"/>
  <c r="K256" i="28"/>
  <c r="H263" i="28" l="1"/>
  <c r="H264" i="28" s="1"/>
  <c r="R260" i="28"/>
  <c r="J255" i="28"/>
  <c r="I256" i="28"/>
  <c r="N256" i="28"/>
  <c r="M256" i="28"/>
  <c r="K257" i="28"/>
  <c r="R262" i="28" l="1"/>
  <c r="R261" i="28"/>
  <c r="H265" i="28"/>
  <c r="J256" i="28"/>
  <c r="I257" i="28"/>
  <c r="N257" i="28"/>
  <c r="M257" i="28"/>
  <c r="K258" i="28"/>
  <c r="R263" i="28" l="1"/>
  <c r="H266" i="28"/>
  <c r="J257" i="28"/>
  <c r="I258" i="28"/>
  <c r="M258" i="28"/>
  <c r="N258" i="28"/>
  <c r="K259" i="28"/>
  <c r="R264" i="28" l="1"/>
  <c r="H267" i="28"/>
  <c r="J258" i="28"/>
  <c r="I259" i="28"/>
  <c r="N259" i="28"/>
  <c r="M259" i="28"/>
  <c r="K260" i="28"/>
  <c r="R265" i="28" l="1"/>
  <c r="H268" i="28"/>
  <c r="J259" i="28"/>
  <c r="I260" i="28"/>
  <c r="N260" i="28"/>
  <c r="M260" i="28"/>
  <c r="K261" i="28"/>
  <c r="R266" i="28" l="1"/>
  <c r="H269" i="28"/>
  <c r="H270" i="28" s="1"/>
  <c r="J260" i="28"/>
  <c r="I261" i="28"/>
  <c r="N261" i="28"/>
  <c r="M261" i="28"/>
  <c r="K262" i="28"/>
  <c r="R268" i="28" l="1"/>
  <c r="R267" i="28"/>
  <c r="H271" i="28"/>
  <c r="J261" i="28"/>
  <c r="I262" i="28"/>
  <c r="N262" i="28"/>
  <c r="M262" i="28"/>
  <c r="K263" i="28"/>
  <c r="R269" i="28" l="1"/>
  <c r="H272" i="28"/>
  <c r="J262" i="28"/>
  <c r="I263" i="28"/>
  <c r="N263" i="28"/>
  <c r="M263" i="28"/>
  <c r="K264" i="28"/>
  <c r="R270" i="28" l="1"/>
  <c r="H273" i="28"/>
  <c r="J263" i="28"/>
  <c r="I264" i="28"/>
  <c r="N264" i="28"/>
  <c r="M264" i="28"/>
  <c r="K265" i="28"/>
  <c r="R271" i="28" l="1"/>
  <c r="H274" i="28"/>
  <c r="J264" i="28"/>
  <c r="I265" i="28"/>
  <c r="N265" i="28"/>
  <c r="M265" i="28"/>
  <c r="K266" i="28"/>
  <c r="R272" i="28" l="1"/>
  <c r="H275" i="28"/>
  <c r="J265" i="28"/>
  <c r="I266" i="28"/>
  <c r="M266" i="28"/>
  <c r="N266" i="28"/>
  <c r="K267" i="28"/>
  <c r="R273" i="28" l="1"/>
  <c r="H276" i="28"/>
  <c r="J266" i="28"/>
  <c r="I267" i="28"/>
  <c r="N267" i="28"/>
  <c r="M267" i="28"/>
  <c r="K268" i="28"/>
  <c r="R274" i="28" l="1"/>
  <c r="H277" i="28"/>
  <c r="J267" i="28"/>
  <c r="I268" i="28"/>
  <c r="N268" i="28"/>
  <c r="M268" i="28"/>
  <c r="K269" i="28"/>
  <c r="R275" i="28" l="1"/>
  <c r="H278" i="28"/>
  <c r="J268" i="28"/>
  <c r="I269" i="28"/>
  <c r="N269" i="28"/>
  <c r="M269" i="28"/>
  <c r="K270" i="28"/>
  <c r="R276" i="28" l="1"/>
  <c r="H279" i="28"/>
  <c r="J269" i="28"/>
  <c r="I270" i="28"/>
  <c r="N270" i="28"/>
  <c r="M270" i="28"/>
  <c r="K271" i="28"/>
  <c r="R277" i="28" l="1"/>
  <c r="H280" i="28"/>
  <c r="J270" i="28"/>
  <c r="I271" i="28"/>
  <c r="N271" i="28"/>
  <c r="M271" i="28"/>
  <c r="K272" i="28"/>
  <c r="R278" i="28" l="1"/>
  <c r="H281" i="28"/>
  <c r="J271" i="28"/>
  <c r="I272" i="28"/>
  <c r="N272" i="28"/>
  <c r="M272" i="28"/>
  <c r="K273" i="28"/>
  <c r="R279" i="28" l="1"/>
  <c r="H282" i="28"/>
  <c r="J272" i="28"/>
  <c r="I273" i="28"/>
  <c r="N273" i="28"/>
  <c r="M273" i="28"/>
  <c r="K274" i="28"/>
  <c r="R280" i="28" l="1"/>
  <c r="H283" i="28"/>
  <c r="J273" i="28"/>
  <c r="I274" i="28"/>
  <c r="M274" i="28"/>
  <c r="N274" i="28"/>
  <c r="K275" i="28"/>
  <c r="R281" i="28" l="1"/>
  <c r="H284" i="28"/>
  <c r="J274" i="28"/>
  <c r="I275" i="28"/>
  <c r="N275" i="28"/>
  <c r="M275" i="28"/>
  <c r="K276" i="28"/>
  <c r="R282" i="28" l="1"/>
  <c r="H285" i="28"/>
  <c r="J275" i="28"/>
  <c r="I276" i="28"/>
  <c r="N276" i="28"/>
  <c r="M276" i="28"/>
  <c r="K277" i="28"/>
  <c r="R283" i="28" l="1"/>
  <c r="H286" i="28"/>
  <c r="J276" i="28"/>
  <c r="I277" i="28"/>
  <c r="N277" i="28"/>
  <c r="M277" i="28"/>
  <c r="K278" i="28"/>
  <c r="R284" i="28" l="1"/>
  <c r="H287" i="28"/>
  <c r="J277" i="28"/>
  <c r="I278" i="28"/>
  <c r="N278" i="28"/>
  <c r="M278" i="28"/>
  <c r="K279" i="28"/>
  <c r="R285" i="28" l="1"/>
  <c r="H288" i="28"/>
  <c r="J278" i="28"/>
  <c r="I279" i="28"/>
  <c r="N279" i="28"/>
  <c r="M279" i="28"/>
  <c r="K280" i="28"/>
  <c r="R286" i="28" l="1"/>
  <c r="H289" i="28"/>
  <c r="J279" i="28"/>
  <c r="I280" i="28"/>
  <c r="N280" i="28"/>
  <c r="M280" i="28"/>
  <c r="K281" i="28"/>
  <c r="R287" i="28" l="1"/>
  <c r="H290" i="28"/>
  <c r="J280" i="28"/>
  <c r="I281" i="28"/>
  <c r="N281" i="28"/>
  <c r="M281" i="28"/>
  <c r="K282" i="28"/>
  <c r="R288" i="28" l="1"/>
  <c r="H291" i="28"/>
  <c r="J281" i="28"/>
  <c r="I282" i="28"/>
  <c r="M282" i="28"/>
  <c r="N282" i="28"/>
  <c r="K283" i="28"/>
  <c r="R289" i="28" l="1"/>
  <c r="H292" i="28"/>
  <c r="J282" i="28"/>
  <c r="I283" i="28"/>
  <c r="N283" i="28"/>
  <c r="M283" i="28"/>
  <c r="K284" i="28"/>
  <c r="R290" i="28" l="1"/>
  <c r="H293" i="28"/>
  <c r="J283" i="28"/>
  <c r="I284" i="28"/>
  <c r="N284" i="28"/>
  <c r="M284" i="28"/>
  <c r="K285" i="28"/>
  <c r="R291" i="28" l="1"/>
  <c r="H294" i="28"/>
  <c r="J284" i="28"/>
  <c r="I285" i="28"/>
  <c r="N285" i="28"/>
  <c r="M285" i="28"/>
  <c r="K286" i="28"/>
  <c r="R292" i="28" l="1"/>
  <c r="H295" i="28"/>
  <c r="J285" i="28"/>
  <c r="I286" i="28"/>
  <c r="N286" i="28"/>
  <c r="M286" i="28"/>
  <c r="K287" i="28"/>
  <c r="R293" i="28" l="1"/>
  <c r="H296" i="28"/>
  <c r="J286" i="28"/>
  <c r="I287" i="28"/>
  <c r="N287" i="28"/>
  <c r="M287" i="28"/>
  <c r="K288" i="28"/>
  <c r="R294" i="28" l="1"/>
  <c r="H297" i="28"/>
  <c r="J287" i="28"/>
  <c r="I288" i="28"/>
  <c r="N288" i="28"/>
  <c r="M288" i="28"/>
  <c r="K289" i="28"/>
  <c r="R295" i="28" l="1"/>
  <c r="H298" i="28"/>
  <c r="J288" i="28"/>
  <c r="I289" i="28"/>
  <c r="N289" i="28"/>
  <c r="M289" i="28"/>
  <c r="K290" i="28"/>
  <c r="R296" i="28" l="1"/>
  <c r="H299" i="28"/>
  <c r="J289" i="28"/>
  <c r="I290" i="28"/>
  <c r="M290" i="28"/>
  <c r="N290" i="28"/>
  <c r="K291" i="28"/>
  <c r="R297" i="28" l="1"/>
  <c r="H300" i="28"/>
  <c r="J290" i="28"/>
  <c r="I291" i="28"/>
  <c r="N291" i="28"/>
  <c r="M291" i="28"/>
  <c r="K292" i="28"/>
  <c r="R298" i="28" l="1"/>
  <c r="H301" i="28"/>
  <c r="J291" i="28"/>
  <c r="I292" i="28"/>
  <c r="N292" i="28"/>
  <c r="M292" i="28"/>
  <c r="K293" i="28"/>
  <c r="R299" i="28" l="1"/>
  <c r="H302" i="28"/>
  <c r="J292" i="28"/>
  <c r="I293" i="28"/>
  <c r="N293" i="28"/>
  <c r="M293" i="28"/>
  <c r="K294" i="28"/>
  <c r="R300" i="28" l="1"/>
  <c r="H303" i="28"/>
  <c r="J293" i="28"/>
  <c r="I294" i="28"/>
  <c r="N294" i="28"/>
  <c r="M294" i="28"/>
  <c r="K295" i="28"/>
  <c r="R301" i="28" l="1"/>
  <c r="H304" i="28"/>
  <c r="J294" i="28"/>
  <c r="I295" i="28"/>
  <c r="N295" i="28"/>
  <c r="M295" i="28"/>
  <c r="K296" i="28"/>
  <c r="R302" i="28" l="1"/>
  <c r="H305" i="28"/>
  <c r="J295" i="28"/>
  <c r="I296" i="28"/>
  <c r="N296" i="28"/>
  <c r="M296" i="28"/>
  <c r="K297" i="28"/>
  <c r="R303" i="28" l="1"/>
  <c r="H306" i="28"/>
  <c r="J296" i="28"/>
  <c r="I297" i="28"/>
  <c r="N297" i="28"/>
  <c r="M297" i="28"/>
  <c r="K298" i="28"/>
  <c r="R304" i="28" l="1"/>
  <c r="H307" i="28"/>
  <c r="J297" i="28"/>
  <c r="I298" i="28"/>
  <c r="M298" i="28"/>
  <c r="N298" i="28"/>
  <c r="K299" i="28"/>
  <c r="R305" i="28" l="1"/>
  <c r="H308" i="28"/>
  <c r="J298" i="28"/>
  <c r="I299" i="28"/>
  <c r="N299" i="28"/>
  <c r="M299" i="28"/>
  <c r="K300" i="28"/>
  <c r="R306" i="28" l="1"/>
  <c r="H309" i="28"/>
  <c r="J299" i="28"/>
  <c r="I300" i="28"/>
  <c r="N300" i="28"/>
  <c r="M300" i="28"/>
  <c r="K301" i="28"/>
  <c r="R307" i="28" l="1"/>
  <c r="H310" i="28"/>
  <c r="J300" i="28"/>
  <c r="I301" i="28"/>
  <c r="N301" i="28"/>
  <c r="M301" i="28"/>
  <c r="K302" i="28"/>
  <c r="R308" i="28" l="1"/>
  <c r="H311" i="28"/>
  <c r="J301" i="28"/>
  <c r="I302" i="28"/>
  <c r="N302" i="28"/>
  <c r="M302" i="28"/>
  <c r="K303" i="28"/>
  <c r="R309" i="28" l="1"/>
  <c r="H312" i="28"/>
  <c r="J302" i="28"/>
  <c r="I303" i="28"/>
  <c r="N303" i="28"/>
  <c r="M303" i="28"/>
  <c r="K304" i="28"/>
  <c r="R310" i="28" l="1"/>
  <c r="H313" i="28"/>
  <c r="J303" i="28"/>
  <c r="I304" i="28"/>
  <c r="N304" i="28"/>
  <c r="M304" i="28"/>
  <c r="K305" i="28"/>
  <c r="R311" i="28" l="1"/>
  <c r="H314" i="28"/>
  <c r="J304" i="28"/>
  <c r="I305" i="28"/>
  <c r="N305" i="28"/>
  <c r="M305" i="28"/>
  <c r="K306" i="28"/>
  <c r="R312" i="28" l="1"/>
  <c r="H315" i="28"/>
  <c r="J305" i="28"/>
  <c r="I306" i="28"/>
  <c r="M306" i="28"/>
  <c r="N306" i="28"/>
  <c r="K307" i="28"/>
  <c r="R313" i="28" l="1"/>
  <c r="H316" i="28"/>
  <c r="J306" i="28"/>
  <c r="I307" i="28"/>
  <c r="N307" i="28"/>
  <c r="M307" i="28"/>
  <c r="K308" i="28"/>
  <c r="R314" i="28" l="1"/>
  <c r="H317" i="28"/>
  <c r="J307" i="28"/>
  <c r="I308" i="28"/>
  <c r="N308" i="28"/>
  <c r="M308" i="28"/>
  <c r="K309" i="28"/>
  <c r="R315" i="28" l="1"/>
  <c r="H318" i="28"/>
  <c r="J308" i="28"/>
  <c r="I309" i="28"/>
  <c r="N309" i="28"/>
  <c r="M309" i="28"/>
  <c r="K310" i="28"/>
  <c r="R316" i="28" l="1"/>
  <c r="H319" i="28"/>
  <c r="J309" i="28"/>
  <c r="I310" i="28"/>
  <c r="N310" i="28"/>
  <c r="M310" i="28"/>
  <c r="K311" i="28"/>
  <c r="R317" i="28" l="1"/>
  <c r="H320" i="28"/>
  <c r="J310" i="28"/>
  <c r="I311" i="28"/>
  <c r="N311" i="28"/>
  <c r="M311" i="28"/>
  <c r="K312" i="28"/>
  <c r="R318" i="28" l="1"/>
  <c r="H321" i="28"/>
  <c r="J311" i="28"/>
  <c r="I312" i="28"/>
  <c r="N312" i="28"/>
  <c r="M312" i="28"/>
  <c r="K313" i="28"/>
  <c r="R319" i="28" l="1"/>
  <c r="H322" i="28"/>
  <c r="J312" i="28"/>
  <c r="I313" i="28"/>
  <c r="N313" i="28"/>
  <c r="M313" i="28"/>
  <c r="K314" i="28"/>
  <c r="R320" i="28" l="1"/>
  <c r="H323" i="28"/>
  <c r="J313" i="28"/>
  <c r="I314" i="28"/>
  <c r="M314" i="28"/>
  <c r="N314" i="28"/>
  <c r="K315" i="28"/>
  <c r="R321" i="28" l="1"/>
  <c r="H324" i="28"/>
  <c r="J314" i="28"/>
  <c r="I315" i="28"/>
  <c r="N315" i="28"/>
  <c r="M315" i="28"/>
  <c r="K316" i="28"/>
  <c r="R322" i="28" l="1"/>
  <c r="H325" i="28"/>
  <c r="J315" i="28"/>
  <c r="I316" i="28"/>
  <c r="N316" i="28"/>
  <c r="M316" i="28"/>
  <c r="K317" i="28"/>
  <c r="R323" i="28" l="1"/>
  <c r="H326" i="28"/>
  <c r="J316" i="28"/>
  <c r="I317" i="28"/>
  <c r="N317" i="28"/>
  <c r="M317" i="28"/>
  <c r="K318" i="28"/>
  <c r="R324" i="28" l="1"/>
  <c r="H327" i="28"/>
  <c r="J317" i="28"/>
  <c r="I318" i="28"/>
  <c r="N318" i="28"/>
  <c r="M318" i="28"/>
  <c r="K319" i="28"/>
  <c r="R325" i="28" l="1"/>
  <c r="H328" i="28"/>
  <c r="J318" i="28"/>
  <c r="I319" i="28"/>
  <c r="N319" i="28"/>
  <c r="M319" i="28"/>
  <c r="K320" i="28"/>
  <c r="R326" i="28" l="1"/>
  <c r="H329" i="28"/>
  <c r="J319" i="28"/>
  <c r="I320" i="28"/>
  <c r="N320" i="28"/>
  <c r="M320" i="28"/>
  <c r="K321" i="28"/>
  <c r="R327" i="28" l="1"/>
  <c r="H330" i="28"/>
  <c r="J320" i="28"/>
  <c r="I321" i="28"/>
  <c r="N321" i="28"/>
  <c r="M321" i="28"/>
  <c r="K322" i="28"/>
  <c r="R328" i="28" l="1"/>
  <c r="H331" i="28"/>
  <c r="J321" i="28"/>
  <c r="I322" i="28"/>
  <c r="M322" i="28"/>
  <c r="N322" i="28"/>
  <c r="K323" i="28"/>
  <c r="R329" i="28" l="1"/>
  <c r="H332" i="28"/>
  <c r="J322" i="28"/>
  <c r="I323" i="28"/>
  <c r="N323" i="28"/>
  <c r="M323" i="28"/>
  <c r="K324" i="28"/>
  <c r="R330" i="28" l="1"/>
  <c r="H333" i="28"/>
  <c r="J323" i="28"/>
  <c r="I324" i="28"/>
  <c r="N324" i="28"/>
  <c r="M324" i="28"/>
  <c r="K325" i="28"/>
  <c r="R331" i="28" l="1"/>
  <c r="H334" i="28"/>
  <c r="J324" i="28"/>
  <c r="I325" i="28"/>
  <c r="N325" i="28"/>
  <c r="M325" i="28"/>
  <c r="K326" i="28"/>
  <c r="R332" i="28" l="1"/>
  <c r="H335" i="28"/>
  <c r="J325" i="28"/>
  <c r="I326" i="28"/>
  <c r="N326" i="28"/>
  <c r="M326" i="28"/>
  <c r="K327" i="28"/>
  <c r="R333" i="28" l="1"/>
  <c r="H336" i="28"/>
  <c r="J326" i="28"/>
  <c r="I327" i="28"/>
  <c r="N327" i="28"/>
  <c r="M327" i="28"/>
  <c r="K328" i="28"/>
  <c r="R334" i="28" l="1"/>
  <c r="H337" i="28"/>
  <c r="J327" i="28"/>
  <c r="I328" i="28"/>
  <c r="N328" i="28"/>
  <c r="M328" i="28"/>
  <c r="K329" i="28"/>
  <c r="R335" i="28" l="1"/>
  <c r="H338" i="28"/>
  <c r="J328" i="28"/>
  <c r="I329" i="28"/>
  <c r="N329" i="28"/>
  <c r="M329" i="28"/>
  <c r="K330" i="28"/>
  <c r="R336" i="28" l="1"/>
  <c r="H339" i="28"/>
  <c r="J329" i="28"/>
  <c r="I330" i="28"/>
  <c r="M330" i="28"/>
  <c r="N330" i="28"/>
  <c r="K331" i="28"/>
  <c r="R337" i="28" l="1"/>
  <c r="H340" i="28"/>
  <c r="J330" i="28"/>
  <c r="I331" i="28"/>
  <c r="N331" i="28"/>
  <c r="M331" i="28"/>
  <c r="K332" i="28"/>
  <c r="R338" i="28" l="1"/>
  <c r="H341" i="28"/>
  <c r="J331" i="28"/>
  <c r="I332" i="28"/>
  <c r="N332" i="28"/>
  <c r="M332" i="28"/>
  <c r="K333" i="28"/>
  <c r="R339" i="28" l="1"/>
  <c r="H342" i="28"/>
  <c r="J332" i="28"/>
  <c r="I333" i="28"/>
  <c r="N333" i="28"/>
  <c r="M333" i="28"/>
  <c r="K334" i="28"/>
  <c r="R340" i="28" l="1"/>
  <c r="H343" i="28"/>
  <c r="J333" i="28"/>
  <c r="I334" i="28"/>
  <c r="N334" i="28"/>
  <c r="M334" i="28"/>
  <c r="K335" i="28"/>
  <c r="R341" i="28" l="1"/>
  <c r="H344" i="28"/>
  <c r="J334" i="28"/>
  <c r="I335" i="28"/>
  <c r="N335" i="28"/>
  <c r="M335" i="28"/>
  <c r="K336" i="28"/>
  <c r="R342" i="28" l="1"/>
  <c r="H345" i="28"/>
  <c r="H346" i="28" s="1"/>
  <c r="J335" i="28"/>
  <c r="I336" i="28"/>
  <c r="N336" i="28"/>
  <c r="M336" i="28"/>
  <c r="K337" i="28"/>
  <c r="R344" i="28" l="1"/>
  <c r="R343" i="28"/>
  <c r="H347" i="28"/>
  <c r="J336" i="28"/>
  <c r="I337" i="28"/>
  <c r="N337" i="28"/>
  <c r="M337" i="28"/>
  <c r="K338" i="28"/>
  <c r="R345" i="28" l="1"/>
  <c r="H348" i="28"/>
  <c r="J337" i="28"/>
  <c r="I338" i="28"/>
  <c r="M338" i="28"/>
  <c r="N338" i="28"/>
  <c r="K339" i="28"/>
  <c r="R346" i="28" l="1"/>
  <c r="H349" i="28"/>
  <c r="J338" i="28"/>
  <c r="I339" i="28"/>
  <c r="N339" i="28"/>
  <c r="M339" i="28"/>
  <c r="K340" i="28"/>
  <c r="R347" i="28" l="1"/>
  <c r="H350" i="28"/>
  <c r="J339" i="28"/>
  <c r="I340" i="28"/>
  <c r="N340" i="28"/>
  <c r="M340" i="28"/>
  <c r="K341" i="28"/>
  <c r="R348" i="28" l="1"/>
  <c r="H351" i="28"/>
  <c r="J340" i="28"/>
  <c r="I341" i="28"/>
  <c r="N341" i="28"/>
  <c r="M341" i="28"/>
  <c r="K342" i="28"/>
  <c r="R349" i="28" l="1"/>
  <c r="H352" i="28"/>
  <c r="J341" i="28"/>
  <c r="I342" i="28"/>
  <c r="N342" i="28"/>
  <c r="M342" i="28"/>
  <c r="K343" i="28"/>
  <c r="R350" i="28" l="1"/>
  <c r="H353" i="28"/>
  <c r="J342" i="28"/>
  <c r="I343" i="28"/>
  <c r="N343" i="28"/>
  <c r="M343" i="28"/>
  <c r="K344" i="28"/>
  <c r="R351" i="28" l="1"/>
  <c r="H354" i="28"/>
  <c r="J343" i="28"/>
  <c r="I344" i="28"/>
  <c r="N344" i="28"/>
  <c r="M344" i="28"/>
  <c r="K345" i="28"/>
  <c r="R352" i="28" l="1"/>
  <c r="H355" i="28"/>
  <c r="J344" i="28"/>
  <c r="I345" i="28"/>
  <c r="N345" i="28"/>
  <c r="M345" i="28"/>
  <c r="K346" i="28"/>
  <c r="R353" i="28" l="1"/>
  <c r="H356" i="28"/>
  <c r="J345" i="28"/>
  <c r="I346" i="28"/>
  <c r="M346" i="28"/>
  <c r="N346" i="28"/>
  <c r="K347" i="28"/>
  <c r="R354" i="28" l="1"/>
  <c r="H357" i="28"/>
  <c r="J346" i="28"/>
  <c r="I347" i="28"/>
  <c r="N347" i="28"/>
  <c r="M347" i="28"/>
  <c r="K348" i="28"/>
  <c r="R355" i="28" l="1"/>
  <c r="H358" i="28"/>
  <c r="J347" i="28"/>
  <c r="I348" i="28"/>
  <c r="N348" i="28"/>
  <c r="M348" i="28"/>
  <c r="K349" i="28"/>
  <c r="R356" i="28" l="1"/>
  <c r="H359" i="28"/>
  <c r="J348" i="28"/>
  <c r="I349" i="28"/>
  <c r="N349" i="28"/>
  <c r="M349" i="28"/>
  <c r="K350" i="28"/>
  <c r="R357" i="28" l="1"/>
  <c r="H360" i="28"/>
  <c r="J349" i="28"/>
  <c r="I350" i="28"/>
  <c r="N350" i="28"/>
  <c r="M350" i="28"/>
  <c r="K351" i="28"/>
  <c r="R358" i="28" l="1"/>
  <c r="H361" i="28"/>
  <c r="J350" i="28"/>
  <c r="I351" i="28"/>
  <c r="N351" i="28"/>
  <c r="M351" i="28"/>
  <c r="K352" i="28"/>
  <c r="R359" i="28" l="1"/>
  <c r="H362" i="28"/>
  <c r="H363" i="28" s="1"/>
  <c r="J351" i="28"/>
  <c r="I352" i="28"/>
  <c r="N352" i="28"/>
  <c r="M352" i="28"/>
  <c r="K353" i="28"/>
  <c r="R361" i="28" l="1"/>
  <c r="R360" i="28"/>
  <c r="H364" i="28"/>
  <c r="J352" i="28"/>
  <c r="I353" i="28"/>
  <c r="N353" i="28"/>
  <c r="M353" i="28"/>
  <c r="K354" i="28"/>
  <c r="R362" i="28" l="1"/>
  <c r="H365" i="28"/>
  <c r="H366" i="28" s="1"/>
  <c r="J353" i="28"/>
  <c r="I354" i="28"/>
  <c r="M354" i="28"/>
  <c r="N354" i="28"/>
  <c r="K355" i="28"/>
  <c r="R364" i="28" l="1"/>
  <c r="R363" i="28"/>
  <c r="H367" i="28"/>
  <c r="J354" i="28"/>
  <c r="I355" i="28"/>
  <c r="N355" i="28"/>
  <c r="M355" i="28"/>
  <c r="K356" i="28"/>
  <c r="R365" i="28" l="1"/>
  <c r="H368" i="28"/>
  <c r="H369" i="28" s="1"/>
  <c r="J355" i="28"/>
  <c r="I356" i="28"/>
  <c r="N356" i="28"/>
  <c r="M356" i="28"/>
  <c r="K357" i="28"/>
  <c r="R367" i="28" l="1"/>
  <c r="R366" i="28"/>
  <c r="H370" i="28"/>
  <c r="J356" i="28"/>
  <c r="I357" i="28"/>
  <c r="N357" i="28"/>
  <c r="M357" i="28"/>
  <c r="K358" i="28"/>
  <c r="R368" i="28" l="1"/>
  <c r="H371" i="28"/>
  <c r="H372" i="28" s="1"/>
  <c r="J357" i="28"/>
  <c r="I358" i="28"/>
  <c r="N358" i="28"/>
  <c r="M358" i="28"/>
  <c r="K359" i="28"/>
  <c r="R370" i="28" l="1"/>
  <c r="R369" i="28"/>
  <c r="H373" i="28"/>
  <c r="J358" i="28"/>
  <c r="I359" i="28"/>
  <c r="K360" i="28"/>
  <c r="N359" i="28"/>
  <c r="M359" i="28"/>
  <c r="R371" i="28" l="1"/>
  <c r="H374" i="28"/>
  <c r="J359" i="28"/>
  <c r="I360" i="28"/>
  <c r="K361" i="28"/>
  <c r="N360" i="28"/>
  <c r="M360" i="28"/>
  <c r="R372" i="28" l="1"/>
  <c r="H375" i="28"/>
  <c r="J360" i="28"/>
  <c r="K362" i="28"/>
  <c r="I361" i="28"/>
  <c r="M361" i="28"/>
  <c r="N361" i="28"/>
  <c r="K363" i="28"/>
  <c r="R373" i="28" l="1"/>
  <c r="H376" i="28"/>
  <c r="J361" i="28"/>
  <c r="I363" i="28"/>
  <c r="I362" i="28"/>
  <c r="N362" i="28"/>
  <c r="M362" i="28"/>
  <c r="N363" i="28"/>
  <c r="M363" i="28"/>
  <c r="K364" i="28"/>
  <c r="R374" i="28" l="1"/>
  <c r="H377" i="28"/>
  <c r="J362" i="28"/>
  <c r="J363" i="28"/>
  <c r="I364" i="28"/>
  <c r="N364" i="28"/>
  <c r="M364" i="28"/>
  <c r="K365" i="28"/>
  <c r="R375" i="28" l="1"/>
  <c r="H378" i="28"/>
  <c r="H379" i="28" s="1"/>
  <c r="J364" i="28"/>
  <c r="I365" i="28"/>
  <c r="N365" i="28"/>
  <c r="M365" i="28"/>
  <c r="K366" i="28"/>
  <c r="R377" i="28" l="1"/>
  <c r="R376" i="28"/>
  <c r="H380" i="28"/>
  <c r="J365" i="28"/>
  <c r="I366" i="28"/>
  <c r="N366" i="28"/>
  <c r="M366" i="28"/>
  <c r="K367" i="28"/>
  <c r="R378" i="28" l="1"/>
  <c r="H381" i="28"/>
  <c r="H382" i="28" s="1"/>
  <c r="J366" i="28"/>
  <c r="I367" i="28"/>
  <c r="N367" i="28"/>
  <c r="M367" i="28"/>
  <c r="K368" i="28"/>
  <c r="R380" i="28" l="1"/>
  <c r="R379" i="28"/>
  <c r="H383" i="28"/>
  <c r="J367" i="28"/>
  <c r="I368" i="28"/>
  <c r="N368" i="28"/>
  <c r="M368" i="28"/>
  <c r="K369" i="28"/>
  <c r="R381" i="28" l="1"/>
  <c r="H384" i="28"/>
  <c r="H385" i="28" s="1"/>
  <c r="J368" i="28"/>
  <c r="I369" i="28"/>
  <c r="N369" i="28"/>
  <c r="M369" i="28"/>
  <c r="K370" i="28"/>
  <c r="R383" i="28" l="1"/>
  <c r="R382" i="28"/>
  <c r="H386" i="28"/>
  <c r="J369" i="28"/>
  <c r="I370" i="28"/>
  <c r="M370" i="28"/>
  <c r="N370" i="28"/>
  <c r="K371" i="28"/>
  <c r="R384" i="28" l="1"/>
  <c r="H387" i="28"/>
  <c r="J370" i="28"/>
  <c r="I371" i="28"/>
  <c r="N371" i="28"/>
  <c r="M371" i="28"/>
  <c r="K372" i="28"/>
  <c r="R385" i="28" l="1"/>
  <c r="H388" i="28"/>
  <c r="J371" i="28"/>
  <c r="I372" i="28"/>
  <c r="N372" i="28"/>
  <c r="M372" i="28"/>
  <c r="K373" i="28"/>
  <c r="R386" i="28" l="1"/>
  <c r="H389" i="28"/>
  <c r="J372" i="28"/>
  <c r="I373" i="28"/>
  <c r="N373" i="28"/>
  <c r="M373" i="28"/>
  <c r="K374" i="28"/>
  <c r="R387" i="28" l="1"/>
  <c r="H390" i="28"/>
  <c r="J373" i="28"/>
  <c r="I374" i="28"/>
  <c r="N374" i="28"/>
  <c r="M374" i="28"/>
  <c r="K375" i="28"/>
  <c r="R388" i="28" l="1"/>
  <c r="H391" i="28"/>
  <c r="J374" i="28"/>
  <c r="I375" i="28"/>
  <c r="N375" i="28"/>
  <c r="M375" i="28"/>
  <c r="K376" i="28"/>
  <c r="R389" i="28" l="1"/>
  <c r="H392" i="28"/>
  <c r="J375" i="28"/>
  <c r="I376" i="28"/>
  <c r="N376" i="28"/>
  <c r="M376" i="28"/>
  <c r="K377" i="28"/>
  <c r="R390" i="28" l="1"/>
  <c r="H393" i="28"/>
  <c r="J376" i="28"/>
  <c r="I377" i="28"/>
  <c r="N377" i="28"/>
  <c r="M377" i="28"/>
  <c r="K378" i="28"/>
  <c r="R391" i="28" l="1"/>
  <c r="H394" i="28"/>
  <c r="J377" i="28"/>
  <c r="I378" i="28"/>
  <c r="M378" i="28"/>
  <c r="N378" i="28"/>
  <c r="K379" i="28"/>
  <c r="R392" i="28" l="1"/>
  <c r="H395" i="28"/>
  <c r="J378" i="28"/>
  <c r="I379" i="28"/>
  <c r="N379" i="28"/>
  <c r="M379" i="28"/>
  <c r="K380" i="28"/>
  <c r="R393" i="28" l="1"/>
  <c r="H396" i="28"/>
  <c r="J379" i="28"/>
  <c r="I380" i="28"/>
  <c r="N380" i="28"/>
  <c r="M380" i="28"/>
  <c r="K381" i="28"/>
  <c r="R394" i="28" l="1"/>
  <c r="H397" i="28"/>
  <c r="J380" i="28"/>
  <c r="I381" i="28"/>
  <c r="N381" i="28"/>
  <c r="M381" i="28"/>
  <c r="K382" i="28"/>
  <c r="R395" i="28" l="1"/>
  <c r="H398" i="28"/>
  <c r="J381" i="28"/>
  <c r="I382" i="28"/>
  <c r="N382" i="28"/>
  <c r="M382" i="28"/>
  <c r="K383" i="28"/>
  <c r="R396" i="28" l="1"/>
  <c r="H399" i="28"/>
  <c r="J382" i="28"/>
  <c r="I383" i="28"/>
  <c r="N383" i="28"/>
  <c r="M383" i="28"/>
  <c r="K384" i="28"/>
  <c r="R397" i="28" l="1"/>
  <c r="H400" i="28"/>
  <c r="J383" i="28"/>
  <c r="I384" i="28"/>
  <c r="N384" i="28"/>
  <c r="M384" i="28"/>
  <c r="K385" i="28"/>
  <c r="R398" i="28" l="1"/>
  <c r="H401" i="28"/>
  <c r="J384" i="28"/>
  <c r="I385" i="28"/>
  <c r="N385" i="28"/>
  <c r="M385" i="28"/>
  <c r="K386" i="28"/>
  <c r="R399" i="28" l="1"/>
  <c r="H402" i="28"/>
  <c r="J385" i="28"/>
  <c r="I386" i="28"/>
  <c r="M386" i="28"/>
  <c r="N386" i="28"/>
  <c r="K387" i="28"/>
  <c r="R400" i="28" l="1"/>
  <c r="H403" i="28"/>
  <c r="J386" i="28"/>
  <c r="I387" i="28"/>
  <c r="N387" i="28"/>
  <c r="M387" i="28"/>
  <c r="K388" i="28"/>
  <c r="R401" i="28" l="1"/>
  <c r="H404" i="28"/>
  <c r="J387" i="28"/>
  <c r="I388" i="28"/>
  <c r="N388" i="28"/>
  <c r="M388" i="28"/>
  <c r="K389" i="28"/>
  <c r="R402" i="28" l="1"/>
  <c r="H405" i="28"/>
  <c r="J388" i="28"/>
  <c r="I389" i="28"/>
  <c r="N389" i="28"/>
  <c r="M389" i="28"/>
  <c r="K390" i="28"/>
  <c r="R403" i="28" l="1"/>
  <c r="H406" i="28"/>
  <c r="J389" i="28"/>
  <c r="I390" i="28"/>
  <c r="N390" i="28"/>
  <c r="M390" i="28"/>
  <c r="K391" i="28"/>
  <c r="R404" i="28" l="1"/>
  <c r="H407" i="28"/>
  <c r="J390" i="28"/>
  <c r="I391" i="28"/>
  <c r="N391" i="28"/>
  <c r="M391" i="28"/>
  <c r="K392" i="28"/>
  <c r="R405" i="28" l="1"/>
  <c r="H408" i="28"/>
  <c r="J391" i="28"/>
  <c r="I392" i="28"/>
  <c r="N392" i="28"/>
  <c r="M392" i="28"/>
  <c r="K393" i="28"/>
  <c r="R406" i="28" l="1"/>
  <c r="H409" i="28"/>
  <c r="J392" i="28"/>
  <c r="I393" i="28"/>
  <c r="N393" i="28"/>
  <c r="M393" i="28"/>
  <c r="K394" i="28"/>
  <c r="R407" i="28" l="1"/>
  <c r="H410" i="28"/>
  <c r="J393" i="28"/>
  <c r="I394" i="28"/>
  <c r="M394" i="28"/>
  <c r="N394" i="28"/>
  <c r="K395" i="28"/>
  <c r="R408" i="28" l="1"/>
  <c r="H411" i="28"/>
  <c r="J394" i="28"/>
  <c r="I395" i="28"/>
  <c r="N395" i="28"/>
  <c r="M395" i="28"/>
  <c r="K396" i="28"/>
  <c r="R409" i="28" l="1"/>
  <c r="H412" i="28"/>
  <c r="J395" i="28"/>
  <c r="I396" i="28"/>
  <c r="M396" i="28"/>
  <c r="N396" i="28"/>
  <c r="K397" i="28"/>
  <c r="R410" i="28" l="1"/>
  <c r="H413" i="28"/>
  <c r="J396" i="28"/>
  <c r="I397" i="28"/>
  <c r="M397" i="28"/>
  <c r="N397" i="28"/>
  <c r="K398" i="28"/>
  <c r="R411" i="28" l="1"/>
  <c r="H414" i="28"/>
  <c r="J397" i="28"/>
  <c r="I398" i="28"/>
  <c r="N398" i="28"/>
  <c r="M398" i="28"/>
  <c r="K399" i="28"/>
  <c r="R412" i="28" l="1"/>
  <c r="H415" i="28"/>
  <c r="J398" i="28"/>
  <c r="I399" i="28"/>
  <c r="N399" i="28"/>
  <c r="M399" i="28"/>
  <c r="K400" i="28"/>
  <c r="R413" i="28" l="1"/>
  <c r="H416" i="28"/>
  <c r="J399" i="28"/>
  <c r="I400" i="28"/>
  <c r="N400" i="28"/>
  <c r="M400" i="28"/>
  <c r="K401" i="28"/>
  <c r="R414" i="28" l="1"/>
  <c r="H417" i="28"/>
  <c r="J400" i="28"/>
  <c r="I401" i="28"/>
  <c r="N401" i="28"/>
  <c r="M401" i="28"/>
  <c r="K402" i="28"/>
  <c r="R415" i="28" l="1"/>
  <c r="H418" i="28"/>
  <c r="J401" i="28"/>
  <c r="I402" i="28"/>
  <c r="N402" i="28"/>
  <c r="M402" i="28"/>
  <c r="K403" i="28"/>
  <c r="R416" i="28" l="1"/>
  <c r="H419" i="28"/>
  <c r="J402" i="28"/>
  <c r="I403" i="28"/>
  <c r="N403" i="28"/>
  <c r="M403" i="28"/>
  <c r="K404" i="28"/>
  <c r="R417" i="28" l="1"/>
  <c r="H420" i="28"/>
  <c r="J403" i="28"/>
  <c r="I404" i="28"/>
  <c r="M404" i="28"/>
  <c r="N404" i="28"/>
  <c r="K405" i="28"/>
  <c r="R418" i="28" l="1"/>
  <c r="H421" i="28"/>
  <c r="J404" i="28"/>
  <c r="I405" i="28"/>
  <c r="M405" i="28"/>
  <c r="N405" i="28"/>
  <c r="K406" i="28"/>
  <c r="R419" i="28" l="1"/>
  <c r="H422" i="28"/>
  <c r="J405" i="28"/>
  <c r="I406" i="28"/>
  <c r="M406" i="28"/>
  <c r="N406" i="28"/>
  <c r="K407" i="28"/>
  <c r="R420" i="28" l="1"/>
  <c r="H423" i="28"/>
  <c r="J406" i="28"/>
  <c r="I407" i="28"/>
  <c r="N407" i="28"/>
  <c r="M407" i="28"/>
  <c r="K408" i="28"/>
  <c r="R421" i="28" l="1"/>
  <c r="H424" i="28"/>
  <c r="J407" i="28"/>
  <c r="I408" i="28"/>
  <c r="N408" i="28"/>
  <c r="M408" i="28"/>
  <c r="K409" i="28"/>
  <c r="R422" i="28" l="1"/>
  <c r="H425" i="28"/>
  <c r="J408" i="28"/>
  <c r="I409" i="28"/>
  <c r="M409" i="28"/>
  <c r="N409" i="28"/>
  <c r="K410" i="28"/>
  <c r="R423" i="28" l="1"/>
  <c r="H426" i="28"/>
  <c r="J409" i="28"/>
  <c r="I410" i="28"/>
  <c r="N410" i="28"/>
  <c r="M410" i="28"/>
  <c r="K411" i="28"/>
  <c r="R424" i="28" l="1"/>
  <c r="H427" i="28"/>
  <c r="J410" i="28"/>
  <c r="I411" i="28"/>
  <c r="N411" i="28"/>
  <c r="M411" i="28"/>
  <c r="K412" i="28"/>
  <c r="R425" i="28" l="1"/>
  <c r="H428" i="28"/>
  <c r="J411" i="28"/>
  <c r="I412" i="28"/>
  <c r="N412" i="28"/>
  <c r="M412" i="28"/>
  <c r="K413" i="28"/>
  <c r="R426" i="28" l="1"/>
  <c r="H429" i="28"/>
  <c r="J412" i="28"/>
  <c r="I413" i="28"/>
  <c r="M413" i="28"/>
  <c r="N413" i="28"/>
  <c r="K414" i="28"/>
  <c r="R427" i="28" l="1"/>
  <c r="H430" i="28"/>
  <c r="J413" i="28"/>
  <c r="I414" i="28"/>
  <c r="N414" i="28"/>
  <c r="M414" i="28"/>
  <c r="K415" i="28"/>
  <c r="R428" i="28" l="1"/>
  <c r="H431" i="28"/>
  <c r="J414" i="28"/>
  <c r="I415" i="28"/>
  <c r="N415" i="28"/>
  <c r="M415" i="28"/>
  <c r="K416" i="28"/>
  <c r="R429" i="28" l="1"/>
  <c r="H432" i="28"/>
  <c r="J415" i="28"/>
  <c r="I416" i="28"/>
  <c r="N416" i="28"/>
  <c r="M416" i="28"/>
  <c r="K417" i="28"/>
  <c r="R430" i="28" l="1"/>
  <c r="H433" i="28"/>
  <c r="J416" i="28"/>
  <c r="I417" i="28"/>
  <c r="M417" i="28"/>
  <c r="N417" i="28"/>
  <c r="K418" i="28"/>
  <c r="R431" i="28" l="1"/>
  <c r="H434" i="28"/>
  <c r="J417" i="28"/>
  <c r="I418" i="28"/>
  <c r="N418" i="28"/>
  <c r="M418" i="28"/>
  <c r="K419" i="28"/>
  <c r="R432" i="28" l="1"/>
  <c r="H435" i="28"/>
  <c r="J418" i="28"/>
  <c r="I419" i="28"/>
  <c r="N419" i="28"/>
  <c r="M419" i="28"/>
  <c r="K420" i="28"/>
  <c r="R433" i="28" l="1"/>
  <c r="H436" i="28"/>
  <c r="J419" i="28"/>
  <c r="I420" i="28"/>
  <c r="N420" i="28"/>
  <c r="M420" i="28"/>
  <c r="K421" i="28"/>
  <c r="R434" i="28" l="1"/>
  <c r="H437" i="28"/>
  <c r="J420" i="28"/>
  <c r="I421" i="28"/>
  <c r="M421" i="28"/>
  <c r="N421" i="28"/>
  <c r="K422" i="28"/>
  <c r="R435" i="28" l="1"/>
  <c r="H438" i="28"/>
  <c r="J421" i="28"/>
  <c r="I422" i="28"/>
  <c r="N422" i="28"/>
  <c r="M422" i="28"/>
  <c r="K423" i="28"/>
  <c r="R436" i="28" l="1"/>
  <c r="H439" i="28"/>
  <c r="J422" i="28"/>
  <c r="I423" i="28"/>
  <c r="N423" i="28"/>
  <c r="M423" i="28"/>
  <c r="K424" i="28"/>
  <c r="R437" i="28" l="1"/>
  <c r="H440" i="28"/>
  <c r="J423" i="28"/>
  <c r="I424" i="28"/>
  <c r="N424" i="28"/>
  <c r="M424" i="28"/>
  <c r="K425" i="28"/>
  <c r="R438" i="28" l="1"/>
  <c r="H441" i="28"/>
  <c r="J424" i="28"/>
  <c r="I425" i="28"/>
  <c r="M425" i="28"/>
  <c r="N425" i="28"/>
  <c r="K426" i="28"/>
  <c r="R439" i="28" l="1"/>
  <c r="H442" i="28"/>
  <c r="J425" i="28"/>
  <c r="I426" i="28"/>
  <c r="N426" i="28"/>
  <c r="M426" i="28"/>
  <c r="K427" i="28"/>
  <c r="R440" i="28" l="1"/>
  <c r="H443" i="28"/>
  <c r="J426" i="28"/>
  <c r="I427" i="28"/>
  <c r="N427" i="28"/>
  <c r="M427" i="28"/>
  <c r="K428" i="28"/>
  <c r="R441" i="28" l="1"/>
  <c r="H444" i="28"/>
  <c r="J427" i="28"/>
  <c r="I428" i="28"/>
  <c r="N428" i="28"/>
  <c r="M428" i="28"/>
  <c r="K429" i="28"/>
  <c r="R442" i="28" l="1"/>
  <c r="H445" i="28"/>
  <c r="J428" i="28"/>
  <c r="I429" i="28"/>
  <c r="M429" i="28"/>
  <c r="N429" i="28"/>
  <c r="K430" i="28"/>
  <c r="R443" i="28" l="1"/>
  <c r="H446" i="28"/>
  <c r="J429" i="28"/>
  <c r="I430" i="28"/>
  <c r="N430" i="28"/>
  <c r="M430" i="28"/>
  <c r="K431" i="28"/>
  <c r="R444" i="28" l="1"/>
  <c r="H447" i="28"/>
  <c r="J430" i="28"/>
  <c r="I431" i="28"/>
  <c r="N431" i="28"/>
  <c r="M431" i="28"/>
  <c r="K432" i="28"/>
  <c r="R445" i="28" l="1"/>
  <c r="H448" i="28"/>
  <c r="J431" i="28"/>
  <c r="I432" i="28"/>
  <c r="N432" i="28"/>
  <c r="M432" i="28"/>
  <c r="K433" i="28"/>
  <c r="R446" i="28" l="1"/>
  <c r="H449" i="28"/>
  <c r="J432" i="28"/>
  <c r="I433" i="28"/>
  <c r="M433" i="28"/>
  <c r="N433" i="28"/>
  <c r="K434" i="28"/>
  <c r="R447" i="28" l="1"/>
  <c r="H450" i="28"/>
  <c r="J433" i="28"/>
  <c r="I434" i="28"/>
  <c r="N434" i="28"/>
  <c r="M434" i="28"/>
  <c r="K435" i="28"/>
  <c r="R448" i="28" l="1"/>
  <c r="H451" i="28"/>
  <c r="J434" i="28"/>
  <c r="I435" i="28"/>
  <c r="N435" i="28"/>
  <c r="M435" i="28"/>
  <c r="K436" i="28"/>
  <c r="R449" i="28" l="1"/>
  <c r="H452" i="28"/>
  <c r="J435" i="28"/>
  <c r="I436" i="28"/>
  <c r="N436" i="28"/>
  <c r="M436" i="28"/>
  <c r="K437" i="28"/>
  <c r="R450" i="28" l="1"/>
  <c r="H453" i="28"/>
  <c r="J436" i="28"/>
  <c r="I437" i="28"/>
  <c r="M437" i="28"/>
  <c r="N437" i="28"/>
  <c r="K438" i="28"/>
  <c r="R451" i="28" l="1"/>
  <c r="H454" i="28"/>
  <c r="J437" i="28"/>
  <c r="I438" i="28"/>
  <c r="N438" i="28"/>
  <c r="M438" i="28"/>
  <c r="K439" i="28"/>
  <c r="R452" i="28" l="1"/>
  <c r="H455" i="28"/>
  <c r="J438" i="28"/>
  <c r="I439" i="28"/>
  <c r="N439" i="28"/>
  <c r="M439" i="28"/>
  <c r="K440" i="28"/>
  <c r="R453" i="28" l="1"/>
  <c r="H456" i="28"/>
  <c r="J439" i="28"/>
  <c r="I440" i="28"/>
  <c r="N440" i="28"/>
  <c r="M440" i="28"/>
  <c r="K441" i="28"/>
  <c r="R454" i="28" l="1"/>
  <c r="H457" i="28"/>
  <c r="J440" i="28"/>
  <c r="I441" i="28"/>
  <c r="M441" i="28"/>
  <c r="N441" i="28"/>
  <c r="K442" i="28"/>
  <c r="R455" i="28" l="1"/>
  <c r="H458" i="28"/>
  <c r="J441" i="28"/>
  <c r="I442" i="28"/>
  <c r="N442" i="28"/>
  <c r="M442" i="28"/>
  <c r="K443" i="28"/>
  <c r="R456" i="28" l="1"/>
  <c r="H459" i="28"/>
  <c r="J442" i="28"/>
  <c r="I443" i="28"/>
  <c r="N443" i="28"/>
  <c r="M443" i="28"/>
  <c r="K444" i="28"/>
  <c r="R457" i="28" l="1"/>
  <c r="H460" i="28"/>
  <c r="J443" i="28"/>
  <c r="I444" i="28"/>
  <c r="N444" i="28"/>
  <c r="M444" i="28"/>
  <c r="K445" i="28"/>
  <c r="R458" i="28" l="1"/>
  <c r="H461" i="28"/>
  <c r="J444" i="28"/>
  <c r="I445" i="28"/>
  <c r="M445" i="28"/>
  <c r="N445" i="28"/>
  <c r="K446" i="28"/>
  <c r="R459" i="28" l="1"/>
  <c r="H462" i="28"/>
  <c r="J445" i="28"/>
  <c r="I446" i="28"/>
  <c r="N446" i="28"/>
  <c r="M446" i="28"/>
  <c r="K447" i="28"/>
  <c r="R460" i="28" l="1"/>
  <c r="H463" i="28"/>
  <c r="J446" i="28"/>
  <c r="I447" i="28"/>
  <c r="N447" i="28"/>
  <c r="M447" i="28"/>
  <c r="K448" i="28"/>
  <c r="R461" i="28" l="1"/>
  <c r="H464" i="28"/>
  <c r="J447" i="28"/>
  <c r="I448" i="28"/>
  <c r="N448" i="28"/>
  <c r="M448" i="28"/>
  <c r="K449" i="28"/>
  <c r="R462" i="28" l="1"/>
  <c r="H465" i="28"/>
  <c r="J448" i="28"/>
  <c r="I449" i="28"/>
  <c r="M449" i="28"/>
  <c r="N449" i="28"/>
  <c r="K450" i="28"/>
  <c r="R463" i="28" l="1"/>
  <c r="H466" i="28"/>
  <c r="J449" i="28"/>
  <c r="I450" i="28"/>
  <c r="N450" i="28"/>
  <c r="M450" i="28"/>
  <c r="K451" i="28"/>
  <c r="R464" i="28" l="1"/>
  <c r="H467" i="28"/>
  <c r="J450" i="28"/>
  <c r="I451" i="28"/>
  <c r="N451" i="28"/>
  <c r="M451" i="28"/>
  <c r="K452" i="28"/>
  <c r="R465" i="28" l="1"/>
  <c r="H468" i="28"/>
  <c r="J451" i="28"/>
  <c r="I452" i="28"/>
  <c r="N452" i="28"/>
  <c r="M452" i="28"/>
  <c r="K453" i="28"/>
  <c r="R466" i="28" l="1"/>
  <c r="H469" i="28"/>
  <c r="J452" i="28"/>
  <c r="I453" i="28"/>
  <c r="K454" i="28"/>
  <c r="M453" i="28"/>
  <c r="N453" i="28"/>
  <c r="R467" i="28" l="1"/>
  <c r="H470" i="28"/>
  <c r="J453" i="28"/>
  <c r="I454" i="28"/>
  <c r="K455" i="28"/>
  <c r="M454" i="28"/>
  <c r="N454" i="28"/>
  <c r="R468" i="28" l="1"/>
  <c r="H471" i="28"/>
  <c r="J454" i="28"/>
  <c r="I455" i="28"/>
  <c r="K456" i="28"/>
  <c r="M455" i="28"/>
  <c r="N455" i="28"/>
  <c r="R469" i="28" l="1"/>
  <c r="H472" i="28"/>
  <c r="J455" i="28"/>
  <c r="I456" i="28"/>
  <c r="K457" i="28"/>
  <c r="M456" i="28"/>
  <c r="N456" i="28"/>
  <c r="R470" i="28" l="1"/>
  <c r="H473" i="28"/>
  <c r="J456" i="28"/>
  <c r="I457" i="28"/>
  <c r="N457" i="28"/>
  <c r="M457" i="28"/>
  <c r="K458" i="28"/>
  <c r="N458" i="28"/>
  <c r="R471" i="28" l="1"/>
  <c r="H474" i="28"/>
  <c r="J457" i="28"/>
  <c r="K459" i="28"/>
  <c r="M458" i="28"/>
  <c r="J458" i="28" s="1"/>
  <c r="I458" i="28"/>
  <c r="R472" i="28" l="1"/>
  <c r="H475" i="28"/>
  <c r="K460" i="28"/>
  <c r="M459" i="28"/>
  <c r="I459" i="28"/>
  <c r="N459" i="28"/>
  <c r="I460" i="28"/>
  <c r="N460" i="28"/>
  <c r="M460" i="28"/>
  <c r="K461" i="28"/>
  <c r="R473" i="28" l="1"/>
  <c r="H476" i="28"/>
  <c r="J460" i="28"/>
  <c r="J459" i="28"/>
  <c r="I461" i="28"/>
  <c r="M461" i="28"/>
  <c r="N461" i="28"/>
  <c r="K462" i="28"/>
  <c r="R474" i="28" l="1"/>
  <c r="H477" i="28"/>
  <c r="J461" i="28"/>
  <c r="I462" i="28"/>
  <c r="N462" i="28"/>
  <c r="M462" i="28"/>
  <c r="K463" i="28"/>
  <c r="R475" i="28" l="1"/>
  <c r="H478" i="28"/>
  <c r="J462" i="28"/>
  <c r="I463" i="28"/>
  <c r="N463" i="28"/>
  <c r="M463" i="28"/>
  <c r="K464" i="28"/>
  <c r="R476" i="28" l="1"/>
  <c r="H479" i="28"/>
  <c r="J463" i="28"/>
  <c r="I464" i="28"/>
  <c r="N464" i="28"/>
  <c r="M464" i="28"/>
  <c r="K465" i="28"/>
  <c r="R477" i="28" l="1"/>
  <c r="H480" i="28"/>
  <c r="J464" i="28"/>
  <c r="I465" i="28"/>
  <c r="M465" i="28"/>
  <c r="N465" i="28"/>
  <c r="K466" i="28"/>
  <c r="R478" i="28" l="1"/>
  <c r="H481" i="28"/>
  <c r="J465" i="28"/>
  <c r="I466" i="28"/>
  <c r="K467" i="28"/>
  <c r="N466" i="28"/>
  <c r="M466" i="28"/>
  <c r="R479" i="28" l="1"/>
  <c r="H482" i="28"/>
  <c r="J466" i="28"/>
  <c r="I467" i="28"/>
  <c r="K468" i="28"/>
  <c r="M467" i="28"/>
  <c r="N467" i="28"/>
  <c r="R480" i="28" l="1"/>
  <c r="H483" i="28"/>
  <c r="J467" i="28"/>
  <c r="I468" i="28"/>
  <c r="K469" i="28"/>
  <c r="M468" i="28"/>
  <c r="N468" i="28"/>
  <c r="R481" i="28" l="1"/>
  <c r="H484" i="28"/>
  <c r="J468" i="28"/>
  <c r="I469" i="28"/>
  <c r="K470" i="28"/>
  <c r="N469" i="28"/>
  <c r="M469" i="28"/>
  <c r="R482" i="28" l="1"/>
  <c r="H485" i="28"/>
  <c r="J469" i="28"/>
  <c r="K471" i="28"/>
  <c r="I470" i="28"/>
  <c r="M470" i="28"/>
  <c r="N470" i="28"/>
  <c r="K472" i="28"/>
  <c r="R483" i="28" l="1"/>
  <c r="H486" i="28"/>
  <c r="J470" i="28"/>
  <c r="I472" i="28"/>
  <c r="I471" i="28"/>
  <c r="M471" i="28"/>
  <c r="N471" i="28"/>
  <c r="K473" i="28"/>
  <c r="M472" i="28"/>
  <c r="N472" i="28"/>
  <c r="R484" i="28" l="1"/>
  <c r="H487" i="28"/>
  <c r="J471" i="28"/>
  <c r="J472" i="28"/>
  <c r="I473" i="28"/>
  <c r="M473" i="28"/>
  <c r="N473" i="28"/>
  <c r="K474" i="28"/>
  <c r="R485" i="28" l="1"/>
  <c r="H488" i="28"/>
  <c r="J473" i="28"/>
  <c r="I474" i="28"/>
  <c r="K475" i="28"/>
  <c r="M474" i="28"/>
  <c r="N474" i="28"/>
  <c r="R486" i="28" l="1"/>
  <c r="H489" i="28"/>
  <c r="J474" i="28"/>
  <c r="I475" i="28"/>
  <c r="M475" i="28"/>
  <c r="N475" i="28"/>
  <c r="K476" i="28"/>
  <c r="R487" i="28" l="1"/>
  <c r="H490" i="28"/>
  <c r="J475" i="28"/>
  <c r="I476" i="28"/>
  <c r="K477" i="28"/>
  <c r="M476" i="28"/>
  <c r="N476" i="28"/>
  <c r="R488" i="28" l="1"/>
  <c r="H491" i="28"/>
  <c r="J476" i="28"/>
  <c r="K478" i="28"/>
  <c r="I477" i="28"/>
  <c r="N477" i="28"/>
  <c r="M477" i="28"/>
  <c r="R489" i="28" l="1"/>
  <c r="H492" i="28"/>
  <c r="J477" i="28"/>
  <c r="I478" i="28"/>
  <c r="K479" i="28"/>
  <c r="M478" i="28"/>
  <c r="N478" i="28"/>
  <c r="R490" i="28" l="1"/>
  <c r="H493" i="28"/>
  <c r="J478" i="28"/>
  <c r="I479" i="28"/>
  <c r="M479" i="28"/>
  <c r="N479" i="28"/>
  <c r="K480" i="28"/>
  <c r="R491" i="28" l="1"/>
  <c r="H494" i="28"/>
  <c r="J479" i="28"/>
  <c r="I480" i="28"/>
  <c r="K481" i="28"/>
  <c r="M480" i="28"/>
  <c r="N480" i="28"/>
  <c r="R492" i="28" l="1"/>
  <c r="H495" i="28"/>
  <c r="J480" i="28"/>
  <c r="N481" i="28"/>
  <c r="I481" i="28"/>
  <c r="K482" i="28"/>
  <c r="M481" i="28"/>
  <c r="R493" i="28" l="1"/>
  <c r="H496" i="28"/>
  <c r="J481" i="28"/>
  <c r="N482" i="28"/>
  <c r="I482" i="28"/>
  <c r="M482" i="28"/>
  <c r="K483" i="28"/>
  <c r="R494" i="28" l="1"/>
  <c r="H497" i="28"/>
  <c r="J482" i="28"/>
  <c r="N483" i="28"/>
  <c r="K484" i="28"/>
  <c r="M483" i="28"/>
  <c r="I483" i="28"/>
  <c r="R495" i="28" l="1"/>
  <c r="H498" i="28"/>
  <c r="J483" i="28"/>
  <c r="N484" i="28"/>
  <c r="M484" i="28"/>
  <c r="K485" i="28"/>
  <c r="I484" i="28"/>
  <c r="R496" i="28" l="1"/>
  <c r="H499" i="28"/>
  <c r="J484" i="28"/>
  <c r="M485" i="28"/>
  <c r="I485" i="28"/>
  <c r="K486" i="28"/>
  <c r="N485" i="28"/>
  <c r="K487" i="28"/>
  <c r="R497" i="28" l="1"/>
  <c r="H500" i="28"/>
  <c r="J485" i="28"/>
  <c r="N486" i="28"/>
  <c r="I486" i="28"/>
  <c r="M486" i="28"/>
  <c r="I487" i="28"/>
  <c r="K488" i="28"/>
  <c r="M487" i="28"/>
  <c r="N487" i="28"/>
  <c r="R498" i="28" l="1"/>
  <c r="H501" i="28"/>
  <c r="J487" i="28"/>
  <c r="J486" i="28"/>
  <c r="I488" i="28"/>
  <c r="K489" i="28"/>
  <c r="M488" i="28"/>
  <c r="N488" i="28"/>
  <c r="R499" i="28" l="1"/>
  <c r="H502" i="28"/>
  <c r="J488" i="28"/>
  <c r="K490" i="28"/>
  <c r="I489" i="28"/>
  <c r="M489" i="28"/>
  <c r="N489" i="28"/>
  <c r="R500" i="28" l="1"/>
  <c r="H503" i="28"/>
  <c r="J489" i="28"/>
  <c r="I490" i="28"/>
  <c r="M490" i="28"/>
  <c r="K491" i="28"/>
  <c r="N490" i="28"/>
  <c r="R501" i="28" l="1"/>
  <c r="H504" i="28"/>
  <c r="J490" i="28"/>
  <c r="I491" i="28"/>
  <c r="K492" i="28"/>
  <c r="M491" i="28"/>
  <c r="N491" i="28"/>
  <c r="R502" i="28" l="1"/>
  <c r="H505" i="28"/>
  <c r="J491" i="28"/>
  <c r="K493" i="28"/>
  <c r="M492" i="28"/>
  <c r="N492" i="28"/>
  <c r="I492" i="28"/>
  <c r="I493" i="28"/>
  <c r="N493" i="28"/>
  <c r="R503" i="28" l="1"/>
  <c r="H506" i="28"/>
  <c r="J492" i="28"/>
  <c r="K494" i="28"/>
  <c r="M493" i="28"/>
  <c r="J493" i="28" s="1"/>
  <c r="R504" i="28" l="1"/>
  <c r="H507" i="28"/>
  <c r="M494" i="28"/>
  <c r="K495" i="28"/>
  <c r="N494" i="28"/>
  <c r="I494" i="28"/>
  <c r="R505" i="28" l="1"/>
  <c r="H508" i="28"/>
  <c r="J494" i="28"/>
  <c r="N495" i="28"/>
  <c r="M495" i="28"/>
  <c r="I495" i="28"/>
  <c r="K496" i="28"/>
  <c r="R506" i="28" l="1"/>
  <c r="H509" i="28"/>
  <c r="J495" i="28"/>
  <c r="N496" i="28"/>
  <c r="M496" i="28"/>
  <c r="I496" i="28"/>
  <c r="K497" i="28"/>
  <c r="R507" i="28" l="1"/>
  <c r="H510" i="28"/>
  <c r="J496" i="28"/>
  <c r="N497" i="28"/>
  <c r="M497" i="28"/>
  <c r="I497" i="28"/>
  <c r="K498" i="28"/>
  <c r="R508" i="28" l="1"/>
  <c r="H511" i="28"/>
  <c r="J497" i="28"/>
  <c r="N498" i="28"/>
  <c r="I498" i="28"/>
  <c r="K499" i="28"/>
  <c r="M498" i="28"/>
  <c r="R509" i="28" l="1"/>
  <c r="H512" i="28"/>
  <c r="J498" i="28"/>
  <c r="N499" i="28"/>
  <c r="M499" i="28"/>
  <c r="I499" i="28"/>
  <c r="K500" i="28"/>
  <c r="R510" i="28" l="1"/>
  <c r="H513" i="28"/>
  <c r="J499" i="28"/>
  <c r="M500" i="28"/>
  <c r="N500" i="28"/>
  <c r="I500" i="28"/>
  <c r="K501" i="28"/>
  <c r="R511" i="28" l="1"/>
  <c r="H514" i="28"/>
  <c r="J500" i="28"/>
  <c r="M501" i="28"/>
  <c r="N501" i="28"/>
  <c r="I501" i="28"/>
  <c r="K502" i="28"/>
  <c r="R512" i="28" l="1"/>
  <c r="H515" i="28"/>
  <c r="J501" i="28"/>
  <c r="N502" i="28"/>
  <c r="M502" i="28"/>
  <c r="I502" i="28"/>
  <c r="K503" i="28"/>
  <c r="R513" i="28" l="1"/>
  <c r="H516" i="28"/>
  <c r="J502" i="28"/>
  <c r="N503" i="28"/>
  <c r="M503" i="28"/>
  <c r="I503" i="28"/>
  <c r="K504" i="28"/>
  <c r="R514" i="28" l="1"/>
  <c r="H517" i="28"/>
  <c r="J503" i="28"/>
  <c r="N504" i="28"/>
  <c r="M504" i="28"/>
  <c r="I504" i="28"/>
  <c r="K505" i="28"/>
  <c r="R515" i="28" l="1"/>
  <c r="H518" i="28"/>
  <c r="J504" i="28"/>
  <c r="M505" i="28"/>
  <c r="I505" i="28"/>
  <c r="N505" i="28"/>
  <c r="K506" i="28"/>
  <c r="R516" i="28" l="1"/>
  <c r="H519" i="28"/>
  <c r="J505" i="28"/>
  <c r="N506" i="28"/>
  <c r="M506" i="28"/>
  <c r="I506" i="28"/>
  <c r="K507" i="28"/>
  <c r="R517" i="28" l="1"/>
  <c r="H520" i="28"/>
  <c r="J506" i="28"/>
  <c r="N507" i="28"/>
  <c r="M507" i="28"/>
  <c r="I507" i="28"/>
  <c r="K508" i="28"/>
  <c r="R518" i="28" l="1"/>
  <c r="H521" i="28"/>
  <c r="J507" i="28"/>
  <c r="M508" i="28"/>
  <c r="I508" i="28"/>
  <c r="K509" i="28"/>
  <c r="N508" i="28"/>
  <c r="R519" i="28" l="1"/>
  <c r="H522" i="28"/>
  <c r="J508" i="28"/>
  <c r="M509" i="28"/>
  <c r="N509" i="28"/>
  <c r="I509" i="28"/>
  <c r="K510" i="28"/>
  <c r="R520" i="28" l="1"/>
  <c r="H523" i="28"/>
  <c r="J509" i="28"/>
  <c r="N510" i="28"/>
  <c r="M510" i="28"/>
  <c r="I510" i="28"/>
  <c r="K511" i="28"/>
  <c r="R521" i="28" l="1"/>
  <c r="H524" i="28"/>
  <c r="J510" i="28"/>
  <c r="N511" i="28"/>
  <c r="M511" i="28"/>
  <c r="I511" i="28"/>
  <c r="K512" i="28"/>
  <c r="R522" i="28" l="1"/>
  <c r="H525" i="28"/>
  <c r="J511" i="28"/>
  <c r="M512" i="28"/>
  <c r="N512" i="28"/>
  <c r="I512" i="28"/>
  <c r="K513" i="28"/>
  <c r="R523" i="28" l="1"/>
  <c r="H526" i="28"/>
  <c r="J512" i="28"/>
  <c r="N513" i="28"/>
  <c r="M513" i="28"/>
  <c r="I513" i="28"/>
  <c r="K514" i="28"/>
  <c r="R524" i="28" l="1"/>
  <c r="H527" i="28"/>
  <c r="J513" i="28"/>
  <c r="K515" i="28"/>
  <c r="N514" i="28"/>
  <c r="M514" i="28"/>
  <c r="I514" i="28"/>
  <c r="R525" i="28" l="1"/>
  <c r="H528" i="28"/>
  <c r="J514" i="28"/>
  <c r="N515" i="28"/>
  <c r="M515" i="28"/>
  <c r="I515" i="28"/>
  <c r="R526" i="28" l="1"/>
  <c r="H529" i="28"/>
  <c r="J515" i="28"/>
  <c r="K516" i="28"/>
  <c r="M516" i="28"/>
  <c r="I516" i="28"/>
  <c r="N516" i="28"/>
  <c r="R527" i="28" l="1"/>
  <c r="H530" i="28"/>
  <c r="J516" i="28"/>
  <c r="K517" i="28"/>
  <c r="I517" i="28"/>
  <c r="M517" i="28"/>
  <c r="N517" i="28"/>
  <c r="R528" i="28" l="1"/>
  <c r="H531" i="28"/>
  <c r="J517" i="28"/>
  <c r="K518" i="28"/>
  <c r="M518" i="28"/>
  <c r="N518" i="28"/>
  <c r="I518" i="28"/>
  <c r="R529" i="28" l="1"/>
  <c r="H532" i="28"/>
  <c r="J518" i="28"/>
  <c r="K519" i="28"/>
  <c r="N519" i="28"/>
  <c r="M519" i="28"/>
  <c r="I519" i="28"/>
  <c r="R530" i="28" l="1"/>
  <c r="H533" i="28"/>
  <c r="J519" i="28"/>
  <c r="K520" i="28"/>
  <c r="N520" i="28"/>
  <c r="I520" i="28"/>
  <c r="M520" i="28"/>
  <c r="R531" i="28" l="1"/>
  <c r="H534" i="28"/>
  <c r="J520" i="28"/>
  <c r="K521" i="28"/>
  <c r="N521" i="28"/>
  <c r="M521" i="28"/>
  <c r="I521" i="28"/>
  <c r="R532" i="28" l="1"/>
  <c r="H535" i="28"/>
  <c r="J521" i="28"/>
  <c r="K522" i="28"/>
  <c r="N522" i="28"/>
  <c r="M522" i="28"/>
  <c r="I522" i="28"/>
  <c r="R533" i="28" l="1"/>
  <c r="H536" i="28"/>
  <c r="J522" i="28"/>
  <c r="K523" i="28"/>
  <c r="N523" i="28"/>
  <c r="M523" i="28"/>
  <c r="I523" i="28"/>
  <c r="R534" i="28" l="1"/>
  <c r="H537" i="28"/>
  <c r="J523" i="28"/>
  <c r="K524" i="28"/>
  <c r="N524" i="28"/>
  <c r="M524" i="28"/>
  <c r="I524" i="28"/>
  <c r="R535" i="28" l="1"/>
  <c r="H538" i="28"/>
  <c r="J524" i="28"/>
  <c r="K525" i="28"/>
  <c r="M525" i="28"/>
  <c r="I525" i="28"/>
  <c r="N525" i="28"/>
  <c r="R536" i="28" l="1"/>
  <c r="H539" i="28"/>
  <c r="J525" i="28"/>
  <c r="K526" i="28"/>
  <c r="N526" i="28"/>
  <c r="M526" i="28"/>
  <c r="I526" i="28"/>
  <c r="R537" i="28" l="1"/>
  <c r="H540" i="28"/>
  <c r="J526" i="28"/>
  <c r="K527" i="28"/>
  <c r="N527" i="28"/>
  <c r="I527" i="28"/>
  <c r="M527" i="28"/>
  <c r="R538" i="28" l="1"/>
  <c r="H541" i="28"/>
  <c r="J527" i="28"/>
  <c r="K528" i="28"/>
  <c r="N528" i="28"/>
  <c r="I528" i="28"/>
  <c r="M528" i="28"/>
  <c r="R539" i="28" l="1"/>
  <c r="H542" i="28"/>
  <c r="J528" i="28"/>
  <c r="K529" i="28"/>
  <c r="N529" i="28"/>
  <c r="M529" i="28"/>
  <c r="I529" i="28"/>
  <c r="R540" i="28" l="1"/>
  <c r="H543" i="28"/>
  <c r="J529" i="28"/>
  <c r="K530" i="28"/>
  <c r="N530" i="28"/>
  <c r="M530" i="28"/>
  <c r="I530" i="28"/>
  <c r="R541" i="28" l="1"/>
  <c r="H544" i="28"/>
  <c r="J530" i="28"/>
  <c r="K531" i="28"/>
  <c r="N531" i="28"/>
  <c r="M531" i="28"/>
  <c r="I531" i="28"/>
  <c r="R542" i="28" l="1"/>
  <c r="H545" i="28"/>
  <c r="J531" i="28"/>
  <c r="K532" i="28"/>
  <c r="N532" i="28"/>
  <c r="M532" i="28"/>
  <c r="I532" i="28"/>
  <c r="R543" i="28" l="1"/>
  <c r="H546" i="28"/>
  <c r="J532" i="28"/>
  <c r="K533" i="28"/>
  <c r="M533" i="28"/>
  <c r="N533" i="28"/>
  <c r="I533" i="28"/>
  <c r="R544" i="28" l="1"/>
  <c r="H547" i="28"/>
  <c r="J533" i="28"/>
  <c r="K534" i="28"/>
  <c r="N534" i="28"/>
  <c r="M534" i="28"/>
  <c r="I534" i="28"/>
  <c r="R545" i="28" l="1"/>
  <c r="H548" i="28"/>
  <c r="J534" i="28"/>
  <c r="K535" i="28"/>
  <c r="N535" i="28"/>
  <c r="M535" i="28"/>
  <c r="I535" i="28"/>
  <c r="K537" i="28"/>
  <c r="R546" i="28" l="1"/>
  <c r="H549" i="28"/>
  <c r="J535" i="28"/>
  <c r="I537" i="28"/>
  <c r="K538" i="28"/>
  <c r="M537" i="28"/>
  <c r="N537" i="28"/>
  <c r="K536" i="28"/>
  <c r="N536" i="28"/>
  <c r="M536" i="28"/>
  <c r="I536" i="28"/>
  <c r="I538" i="28"/>
  <c r="N538" i="28"/>
  <c r="M538" i="28"/>
  <c r="K539" i="28"/>
  <c r="R547" i="28" l="1"/>
  <c r="H550" i="28"/>
  <c r="J537" i="28"/>
  <c r="J538" i="28"/>
  <c r="J536" i="28"/>
  <c r="I539" i="28"/>
  <c r="N539" i="28"/>
  <c r="M539" i="28"/>
  <c r="K540" i="28"/>
  <c r="R548" i="28" l="1"/>
  <c r="H551" i="28"/>
  <c r="J539" i="28"/>
  <c r="I540" i="28"/>
  <c r="N540" i="28"/>
  <c r="M540" i="28"/>
  <c r="K541" i="28"/>
  <c r="R549" i="28" l="1"/>
  <c r="H552" i="28"/>
  <c r="J540" i="28"/>
  <c r="I541" i="28"/>
  <c r="M541" i="28"/>
  <c r="N541" i="28"/>
  <c r="K542" i="28"/>
  <c r="R550" i="28" l="1"/>
  <c r="H553" i="28"/>
  <c r="J541" i="28"/>
  <c r="I542" i="28"/>
  <c r="N542" i="28"/>
  <c r="M542" i="28"/>
  <c r="K543" i="28"/>
  <c r="R551" i="28" l="1"/>
  <c r="H554" i="28"/>
  <c r="J542" i="28"/>
  <c r="I543" i="28"/>
  <c r="N543" i="28"/>
  <c r="M543" i="28"/>
  <c r="K544" i="28"/>
  <c r="R552" i="28" l="1"/>
  <c r="H555" i="28"/>
  <c r="J543" i="28"/>
  <c r="I544" i="28"/>
  <c r="N544" i="28"/>
  <c r="M544" i="28"/>
  <c r="K545" i="28"/>
  <c r="R553" i="28" l="1"/>
  <c r="H556" i="28"/>
  <c r="J544" i="28"/>
  <c r="I545" i="28"/>
  <c r="N545" i="28"/>
  <c r="M545" i="28"/>
  <c r="K546" i="28"/>
  <c r="R554" i="28" l="1"/>
  <c r="H557" i="28"/>
  <c r="J545" i="28"/>
  <c r="I546" i="28"/>
  <c r="N546" i="28"/>
  <c r="M546" i="28"/>
  <c r="K547" i="28"/>
  <c r="R555" i="28" l="1"/>
  <c r="H558" i="28"/>
  <c r="J546" i="28"/>
  <c r="I547" i="28"/>
  <c r="N547" i="28"/>
  <c r="M547" i="28"/>
  <c r="K548" i="28"/>
  <c r="R556" i="28" l="1"/>
  <c r="H559" i="28"/>
  <c r="J547" i="28"/>
  <c r="I548" i="28"/>
  <c r="N548" i="28"/>
  <c r="M548" i="28"/>
  <c r="K549" i="28"/>
  <c r="R557" i="28" l="1"/>
  <c r="H560" i="28"/>
  <c r="J548" i="28"/>
  <c r="I549" i="28"/>
  <c r="M549" i="28"/>
  <c r="N549" i="28"/>
  <c r="K550" i="28"/>
  <c r="R558" i="28" l="1"/>
  <c r="H561" i="28"/>
  <c r="J549" i="28"/>
  <c r="I550" i="28"/>
  <c r="N550" i="28"/>
  <c r="M550" i="28"/>
  <c r="K551" i="28"/>
  <c r="R559" i="28" l="1"/>
  <c r="H562" i="28"/>
  <c r="J550" i="28"/>
  <c r="I551" i="28"/>
  <c r="N551" i="28"/>
  <c r="M551" i="28"/>
  <c r="K552" i="28"/>
  <c r="R560" i="28" l="1"/>
  <c r="H563" i="28"/>
  <c r="J551" i="28"/>
  <c r="I552" i="28"/>
  <c r="N552" i="28"/>
  <c r="J552" i="28" s="1"/>
  <c r="M552" i="28"/>
  <c r="K553" i="28"/>
  <c r="R561" i="28" l="1"/>
  <c r="H564" i="28"/>
  <c r="I553" i="28"/>
  <c r="N553" i="28"/>
  <c r="M553" i="28"/>
  <c r="K554" i="28"/>
  <c r="R562" i="28" l="1"/>
  <c r="H565" i="28"/>
  <c r="J553" i="28"/>
  <c r="I554" i="28"/>
  <c r="N554" i="28"/>
  <c r="M554" i="28"/>
  <c r="K555" i="28"/>
  <c r="R563" i="28" l="1"/>
  <c r="H566" i="28"/>
  <c r="J554" i="28"/>
  <c r="I555" i="28"/>
  <c r="N555" i="28"/>
  <c r="M555" i="28"/>
  <c r="K556" i="28"/>
  <c r="R564" i="28" l="1"/>
  <c r="H567" i="28"/>
  <c r="J555" i="28"/>
  <c r="I556" i="28"/>
  <c r="N556" i="28"/>
  <c r="M556" i="28"/>
  <c r="K557" i="28"/>
  <c r="R565" i="28" l="1"/>
  <c r="H568" i="28"/>
  <c r="J556" i="28"/>
  <c r="I557" i="28"/>
  <c r="M557" i="28"/>
  <c r="N557" i="28"/>
  <c r="K558" i="28"/>
  <c r="R566" i="28" l="1"/>
  <c r="H569" i="28"/>
  <c r="J557" i="28"/>
  <c r="I558" i="28"/>
  <c r="N558" i="28"/>
  <c r="M558" i="28"/>
  <c r="K559" i="28"/>
  <c r="R567" i="28" l="1"/>
  <c r="H570" i="28"/>
  <c r="J558" i="28"/>
  <c r="I559" i="28"/>
  <c r="N559" i="28"/>
  <c r="M559" i="28"/>
  <c r="K560" i="28"/>
  <c r="R568" i="28" l="1"/>
  <c r="H571" i="28"/>
  <c r="J559" i="28"/>
  <c r="I560" i="28"/>
  <c r="N560" i="28"/>
  <c r="M560" i="28"/>
  <c r="K561" i="28"/>
  <c r="R569" i="28" l="1"/>
  <c r="H572" i="28"/>
  <c r="J560" i="28"/>
  <c r="I561" i="28"/>
  <c r="N561" i="28"/>
  <c r="M561" i="28"/>
  <c r="K562" i="28"/>
  <c r="R570" i="28" l="1"/>
  <c r="H573" i="28"/>
  <c r="J561" i="28"/>
  <c r="I562" i="28"/>
  <c r="N562" i="28"/>
  <c r="M562" i="28"/>
  <c r="K563" i="28"/>
  <c r="R571" i="28" l="1"/>
  <c r="H574" i="28"/>
  <c r="J562" i="28"/>
  <c r="I563" i="28"/>
  <c r="N563" i="28"/>
  <c r="M563" i="28"/>
  <c r="K564" i="28"/>
  <c r="R572" i="28" l="1"/>
  <c r="H575" i="28"/>
  <c r="J563" i="28"/>
  <c r="I564" i="28"/>
  <c r="N564" i="28"/>
  <c r="M564" i="28"/>
  <c r="K565" i="28"/>
  <c r="R573" i="28" l="1"/>
  <c r="H576" i="28"/>
  <c r="J564" i="28"/>
  <c r="I565" i="28"/>
  <c r="M565" i="28"/>
  <c r="N565" i="28"/>
  <c r="K566" i="28"/>
  <c r="R574" i="28" l="1"/>
  <c r="H577" i="28"/>
  <c r="J565" i="28"/>
  <c r="I566" i="28"/>
  <c r="N566" i="28"/>
  <c r="M566" i="28"/>
  <c r="K567" i="28"/>
  <c r="R575" i="28" l="1"/>
  <c r="H578" i="28"/>
  <c r="J566" i="28"/>
  <c r="I567" i="28"/>
  <c r="N567" i="28"/>
  <c r="M567" i="28"/>
  <c r="K568" i="28"/>
  <c r="R576" i="28" l="1"/>
  <c r="H579" i="28"/>
  <c r="J567" i="28"/>
  <c r="I568" i="28"/>
  <c r="N568" i="28"/>
  <c r="M568" i="28"/>
  <c r="K569" i="28"/>
  <c r="R577" i="28" l="1"/>
  <c r="H580" i="28"/>
  <c r="J568" i="28"/>
  <c r="I569" i="28"/>
  <c r="N569" i="28"/>
  <c r="M569" i="28"/>
  <c r="K570" i="28"/>
  <c r="R578" i="28" l="1"/>
  <c r="H581" i="28"/>
  <c r="J569" i="28"/>
  <c r="I570" i="28"/>
  <c r="N570" i="28"/>
  <c r="M570" i="28"/>
  <c r="K571" i="28"/>
  <c r="R579" i="28" l="1"/>
  <c r="H582" i="28"/>
  <c r="J570" i="28"/>
  <c r="I571" i="28"/>
  <c r="N571" i="28"/>
  <c r="M571" i="28"/>
  <c r="K572" i="28"/>
  <c r="R580" i="28" l="1"/>
  <c r="H583" i="28"/>
  <c r="J571" i="28"/>
  <c r="I572" i="28"/>
  <c r="N572" i="28"/>
  <c r="M572" i="28"/>
  <c r="K573" i="28"/>
  <c r="R581" i="28" l="1"/>
  <c r="H584" i="28"/>
  <c r="J572" i="28"/>
  <c r="I573" i="28"/>
  <c r="M573" i="28"/>
  <c r="N573" i="28"/>
  <c r="K574" i="28"/>
  <c r="R582" i="28" l="1"/>
  <c r="H585" i="28"/>
  <c r="J573" i="28"/>
  <c r="I574" i="28"/>
  <c r="N574" i="28"/>
  <c r="M574" i="28"/>
  <c r="K575" i="28"/>
  <c r="R583" i="28" l="1"/>
  <c r="H586" i="28"/>
  <c r="J574" i="28"/>
  <c r="I575" i="28"/>
  <c r="N575" i="28"/>
  <c r="M575" i="28"/>
  <c r="K576" i="28"/>
  <c r="R584" i="28" l="1"/>
  <c r="H587" i="28"/>
  <c r="J575" i="28"/>
  <c r="I576" i="28"/>
  <c r="N576" i="28"/>
  <c r="M576" i="28"/>
  <c r="K577" i="28"/>
  <c r="R585" i="28" l="1"/>
  <c r="H588" i="28"/>
  <c r="J576" i="28"/>
  <c r="I577" i="28"/>
  <c r="N577" i="28"/>
  <c r="M577" i="28"/>
  <c r="K578" i="28"/>
  <c r="R586" i="28" l="1"/>
  <c r="H589" i="28"/>
  <c r="J577" i="28"/>
  <c r="I578" i="28"/>
  <c r="N578" i="28"/>
  <c r="M578" i="28"/>
  <c r="K579" i="28"/>
  <c r="R587" i="28" l="1"/>
  <c r="H590" i="28"/>
  <c r="J578" i="28"/>
  <c r="I579" i="28"/>
  <c r="N579" i="28"/>
  <c r="M579" i="28"/>
  <c r="K580" i="28"/>
  <c r="R588" i="28" l="1"/>
  <c r="H591" i="28"/>
  <c r="J579" i="28"/>
  <c r="I580" i="28"/>
  <c r="M580" i="28"/>
  <c r="N580" i="28"/>
  <c r="K581" i="28"/>
  <c r="R589" i="28" l="1"/>
  <c r="H592" i="28"/>
  <c r="J580" i="28"/>
  <c r="I581" i="28"/>
  <c r="M581" i="28"/>
  <c r="N581" i="28"/>
  <c r="K582" i="28"/>
  <c r="R590" i="28" l="1"/>
  <c r="H593" i="28"/>
  <c r="J581" i="28"/>
  <c r="I582" i="28"/>
  <c r="N582" i="28"/>
  <c r="M582" i="28"/>
  <c r="K583" i="28"/>
  <c r="R591" i="28" l="1"/>
  <c r="H594" i="28"/>
  <c r="J582" i="28"/>
  <c r="I583" i="28"/>
  <c r="N583" i="28"/>
  <c r="M583" i="28"/>
  <c r="K584" i="28"/>
  <c r="R592" i="28" l="1"/>
  <c r="H595" i="28"/>
  <c r="J583" i="28"/>
  <c r="I584" i="28"/>
  <c r="N584" i="28"/>
  <c r="M584" i="28"/>
  <c r="K585" i="28"/>
  <c r="R593" i="28" l="1"/>
  <c r="H596" i="28"/>
  <c r="J584" i="28"/>
  <c r="I585" i="28"/>
  <c r="N585" i="28"/>
  <c r="M585" i="28"/>
  <c r="K586" i="28"/>
  <c r="R594" i="28" l="1"/>
  <c r="H597" i="28"/>
  <c r="J585" i="28"/>
  <c r="I586" i="28"/>
  <c r="M586" i="28"/>
  <c r="N586" i="28"/>
  <c r="K587" i="28"/>
  <c r="R595" i="28" l="1"/>
  <c r="H598" i="28"/>
  <c r="J586" i="28"/>
  <c r="I587" i="28"/>
  <c r="N587" i="28"/>
  <c r="M587" i="28"/>
  <c r="K588" i="28"/>
  <c r="R596" i="28" l="1"/>
  <c r="H599" i="28"/>
  <c r="J587" i="28"/>
  <c r="I588" i="28"/>
  <c r="M588" i="28"/>
  <c r="N588" i="28"/>
  <c r="K589" i="28"/>
  <c r="J588" i="28" l="1"/>
  <c r="R597" i="28"/>
  <c r="H600" i="28"/>
  <c r="H601" i="28" s="1"/>
  <c r="I589" i="28"/>
  <c r="M589" i="28"/>
  <c r="N589" i="28"/>
  <c r="K590" i="28"/>
  <c r="R598" i="28" l="1"/>
  <c r="H602" i="28"/>
  <c r="H603" i="28" s="1"/>
  <c r="R599" i="28"/>
  <c r="J589" i="28"/>
  <c r="I590" i="28"/>
  <c r="N590" i="28"/>
  <c r="M590" i="28"/>
  <c r="K591" i="28"/>
  <c r="R601" i="28" l="1"/>
  <c r="J590" i="28"/>
  <c r="R600" i="28"/>
  <c r="H604" i="28"/>
  <c r="H605" i="28" s="1"/>
  <c r="I591" i="28"/>
  <c r="N591" i="28"/>
  <c r="M591" i="28"/>
  <c r="K592" i="28"/>
  <c r="R603" i="28" l="1"/>
  <c r="R602" i="28"/>
  <c r="H606" i="28"/>
  <c r="J591" i="28"/>
  <c r="I592" i="28"/>
  <c r="N592" i="28"/>
  <c r="M592" i="28"/>
  <c r="K593" i="28"/>
  <c r="R604" i="28" l="1"/>
  <c r="H607" i="28"/>
  <c r="J592" i="28"/>
  <c r="I593" i="28"/>
  <c r="N593" i="28"/>
  <c r="M593" i="28"/>
  <c r="K594" i="28"/>
  <c r="R605" i="28" l="1"/>
  <c r="H608" i="28"/>
  <c r="J593" i="28"/>
  <c r="I594" i="28"/>
  <c r="M594" i="28"/>
  <c r="N594" i="28"/>
  <c r="K595" i="28"/>
  <c r="R606" i="28" l="1"/>
  <c r="H609" i="28"/>
  <c r="J594" i="28"/>
  <c r="I595" i="28"/>
  <c r="N595" i="28"/>
  <c r="J595" i="28" s="1"/>
  <c r="M595" i="28"/>
  <c r="K596" i="28"/>
  <c r="R607" i="28" l="1"/>
  <c r="H610" i="28"/>
  <c r="I596" i="28"/>
  <c r="M596" i="28"/>
  <c r="N596" i="28"/>
  <c r="K597" i="28"/>
  <c r="R608" i="28" l="1"/>
  <c r="H611" i="28"/>
  <c r="J596" i="28"/>
  <c r="I597" i="28"/>
  <c r="N597" i="28"/>
  <c r="M597" i="28"/>
  <c r="K598" i="28"/>
  <c r="R609" i="28" l="1"/>
  <c r="H612" i="28"/>
  <c r="J597" i="28"/>
  <c r="I598" i="28"/>
  <c r="N598" i="28"/>
  <c r="M598" i="28"/>
  <c r="K599" i="28"/>
  <c r="R610" i="28" l="1"/>
  <c r="H613" i="28"/>
  <c r="J598" i="28"/>
  <c r="I599" i="28"/>
  <c r="N599" i="28"/>
  <c r="M599" i="28"/>
  <c r="K600" i="28"/>
  <c r="R611" i="28" l="1"/>
  <c r="H614" i="28"/>
  <c r="J599" i="28"/>
  <c r="I600" i="28"/>
  <c r="N600" i="28"/>
  <c r="M600" i="28"/>
  <c r="K601" i="28"/>
  <c r="R612" i="28" l="1"/>
  <c r="H615" i="28"/>
  <c r="J600" i="28"/>
  <c r="I601" i="28"/>
  <c r="N601" i="28"/>
  <c r="M601" i="28"/>
  <c r="K602" i="28"/>
  <c r="R613" i="28" l="1"/>
  <c r="H616" i="28"/>
  <c r="J601" i="28"/>
  <c r="I602" i="28"/>
  <c r="N602" i="28"/>
  <c r="M602" i="28"/>
  <c r="K603" i="28"/>
  <c r="R614" i="28" l="1"/>
  <c r="H617" i="28"/>
  <c r="J602" i="28"/>
  <c r="I603" i="28"/>
  <c r="N603" i="28"/>
  <c r="M603" i="28"/>
  <c r="K604" i="28"/>
  <c r="R615" i="28" l="1"/>
  <c r="H618" i="28"/>
  <c r="J603" i="28"/>
  <c r="I604" i="28"/>
  <c r="M604" i="28"/>
  <c r="N604" i="28"/>
  <c r="K605" i="28"/>
  <c r="J604" i="28" l="1"/>
  <c r="R616" i="28"/>
  <c r="H619" i="28"/>
  <c r="I605" i="28"/>
  <c r="N605" i="28"/>
  <c r="M605" i="28"/>
  <c r="K606" i="28"/>
  <c r="R617" i="28" l="1"/>
  <c r="H620" i="28"/>
  <c r="J605" i="28"/>
  <c r="I606" i="28"/>
  <c r="M606" i="28"/>
  <c r="N606" i="28"/>
  <c r="K607" i="28"/>
  <c r="R618" i="28" l="1"/>
  <c r="H621" i="28"/>
  <c r="J606" i="28"/>
  <c r="I607" i="28"/>
  <c r="N607" i="28"/>
  <c r="M607" i="28"/>
  <c r="K608" i="28"/>
  <c r="R619" i="28" l="1"/>
  <c r="H622" i="28"/>
  <c r="J607" i="28"/>
  <c r="I608" i="28"/>
  <c r="N608" i="28"/>
  <c r="M608" i="28"/>
  <c r="K609" i="28"/>
  <c r="R620" i="28" l="1"/>
  <c r="H623" i="28"/>
  <c r="J608" i="28"/>
  <c r="I609" i="28"/>
  <c r="N609" i="28"/>
  <c r="M609" i="28"/>
  <c r="K610" i="28"/>
  <c r="R621" i="28" l="1"/>
  <c r="H624" i="28"/>
  <c r="J609" i="28"/>
  <c r="I610" i="28"/>
  <c r="N610" i="28"/>
  <c r="M610" i="28"/>
  <c r="K611" i="28"/>
  <c r="R622" i="28" l="1"/>
  <c r="H625" i="28"/>
  <c r="J610" i="28"/>
  <c r="I611" i="28"/>
  <c r="N611" i="28"/>
  <c r="M611" i="28"/>
  <c r="K612" i="28"/>
  <c r="R623" i="28" l="1"/>
  <c r="H626" i="28"/>
  <c r="J611" i="28"/>
  <c r="I612" i="28"/>
  <c r="M612" i="28"/>
  <c r="N612" i="28"/>
  <c r="K613" i="28"/>
  <c r="R624" i="28" l="1"/>
  <c r="H627" i="28"/>
  <c r="J612" i="28"/>
  <c r="I613" i="28"/>
  <c r="N613" i="28"/>
  <c r="M613" i="28"/>
  <c r="K614" i="28"/>
  <c r="R625" i="28" l="1"/>
  <c r="H628" i="28"/>
  <c r="J613" i="28"/>
  <c r="I614" i="28"/>
  <c r="N614" i="28"/>
  <c r="J614" i="28" s="1"/>
  <c r="M614" i="28"/>
  <c r="K615" i="28"/>
  <c r="R626" i="28" l="1"/>
  <c r="H629" i="28"/>
  <c r="I615" i="28"/>
  <c r="N615" i="28"/>
  <c r="M615" i="28"/>
  <c r="K616" i="28"/>
  <c r="R627" i="28" l="1"/>
  <c r="H630" i="28"/>
  <c r="J615" i="28"/>
  <c r="I616" i="28"/>
  <c r="N616" i="28"/>
  <c r="M616" i="28"/>
  <c r="K617" i="28"/>
  <c r="R628" i="28" l="1"/>
  <c r="H631" i="28"/>
  <c r="J616" i="28"/>
  <c r="I617" i="28"/>
  <c r="N617" i="28"/>
  <c r="M617" i="28"/>
  <c r="K618" i="28"/>
  <c r="R629" i="28" l="1"/>
  <c r="H632" i="28"/>
  <c r="J617" i="28"/>
  <c r="I618" i="28"/>
  <c r="N618" i="28"/>
  <c r="M618" i="28"/>
  <c r="K619" i="28"/>
  <c r="R630" i="28" l="1"/>
  <c r="H633" i="28"/>
  <c r="J618" i="28"/>
  <c r="I619" i="28"/>
  <c r="N619" i="28"/>
  <c r="M619" i="28"/>
  <c r="K620" i="28"/>
  <c r="R631" i="28" l="1"/>
  <c r="H634" i="28"/>
  <c r="J619" i="28"/>
  <c r="I620" i="28"/>
  <c r="M620" i="28"/>
  <c r="N620" i="28"/>
  <c r="K621" i="28"/>
  <c r="R632" i="28" l="1"/>
  <c r="H635" i="28"/>
  <c r="J620" i="28"/>
  <c r="I621" i="28"/>
  <c r="N621" i="28"/>
  <c r="M621" i="28"/>
  <c r="K622" i="28"/>
  <c r="R633" i="28" l="1"/>
  <c r="H636" i="28"/>
  <c r="J621" i="28"/>
  <c r="I622" i="28"/>
  <c r="N622" i="28"/>
  <c r="M622" i="28"/>
  <c r="K623" i="28"/>
  <c r="R634" i="28" l="1"/>
  <c r="H637" i="28"/>
  <c r="J622" i="28"/>
  <c r="I623" i="28"/>
  <c r="N623" i="28"/>
  <c r="M623" i="28"/>
  <c r="K624" i="28"/>
  <c r="R635" i="28" l="1"/>
  <c r="H638" i="28"/>
  <c r="J623" i="28"/>
  <c r="I624" i="28"/>
  <c r="N624" i="28"/>
  <c r="M624" i="28"/>
  <c r="K625" i="28"/>
  <c r="R636" i="28" l="1"/>
  <c r="H639" i="28"/>
  <c r="J624" i="28"/>
  <c r="I625" i="28"/>
  <c r="N625" i="28"/>
  <c r="M625" i="28"/>
  <c r="K626" i="28"/>
  <c r="R637" i="28" l="1"/>
  <c r="H640" i="28"/>
  <c r="J625" i="28"/>
  <c r="I626" i="28"/>
  <c r="N626" i="28"/>
  <c r="M626" i="28"/>
  <c r="K627" i="28"/>
  <c r="R638" i="28" l="1"/>
  <c r="H641" i="28"/>
  <c r="J626" i="28"/>
  <c r="I627" i="28"/>
  <c r="N627" i="28"/>
  <c r="M627" i="28"/>
  <c r="K628" i="28"/>
  <c r="R639" i="28" l="1"/>
  <c r="H642" i="28"/>
  <c r="J627" i="28"/>
  <c r="I628" i="28"/>
  <c r="M628" i="28"/>
  <c r="N628" i="28"/>
  <c r="K629" i="28"/>
  <c r="R640" i="28" l="1"/>
  <c r="H643" i="28"/>
  <c r="J628" i="28"/>
  <c r="I629" i="28"/>
  <c r="N629" i="28"/>
  <c r="M629" i="28"/>
  <c r="K630" i="28"/>
  <c r="R641" i="28" l="1"/>
  <c r="H644" i="28"/>
  <c r="J629" i="28"/>
  <c r="I630" i="28"/>
  <c r="N630" i="28"/>
  <c r="M630" i="28"/>
  <c r="K631" i="28"/>
  <c r="R642" i="28" l="1"/>
  <c r="H645" i="28"/>
  <c r="J630" i="28"/>
  <c r="I631" i="28"/>
  <c r="N631" i="28"/>
  <c r="M631" i="28"/>
  <c r="K632" i="28"/>
  <c r="R643" i="28" l="1"/>
  <c r="H646" i="28"/>
  <c r="J631" i="28"/>
  <c r="I632" i="28"/>
  <c r="N632" i="28"/>
  <c r="M632" i="28"/>
  <c r="K633" i="28"/>
  <c r="R644" i="28" l="1"/>
  <c r="H647" i="28"/>
  <c r="J632" i="28"/>
  <c r="I633" i="28"/>
  <c r="N633" i="28"/>
  <c r="M633" i="28"/>
  <c r="K634" i="28"/>
  <c r="R645" i="28" l="1"/>
  <c r="H648" i="28"/>
  <c r="J633" i="28"/>
  <c r="I634" i="28"/>
  <c r="N634" i="28"/>
  <c r="M634" i="28"/>
  <c r="K635" i="28"/>
  <c r="R646" i="28" l="1"/>
  <c r="H649" i="28"/>
  <c r="J634" i="28"/>
  <c r="I635" i="28"/>
  <c r="N635" i="28"/>
  <c r="M635" i="28"/>
  <c r="K636" i="28"/>
  <c r="R647" i="28" l="1"/>
  <c r="H650" i="28"/>
  <c r="J635" i="28"/>
  <c r="I636" i="28"/>
  <c r="M636" i="28"/>
  <c r="N636" i="28"/>
  <c r="K637" i="28"/>
  <c r="R648" i="28" l="1"/>
  <c r="H651" i="28"/>
  <c r="J636" i="28"/>
  <c r="I637" i="28"/>
  <c r="N637" i="28"/>
  <c r="M637" i="28"/>
  <c r="K638" i="28"/>
  <c r="R649" i="28" l="1"/>
  <c r="H652" i="28"/>
  <c r="J637" i="28"/>
  <c r="I638" i="28"/>
  <c r="N638" i="28"/>
  <c r="M638" i="28"/>
  <c r="K639" i="28"/>
  <c r="R650" i="28" l="1"/>
  <c r="H653" i="28"/>
  <c r="J638" i="28"/>
  <c r="I639" i="28"/>
  <c r="N639" i="28"/>
  <c r="M639" i="28"/>
  <c r="K640" i="28"/>
  <c r="R651" i="28" l="1"/>
  <c r="H654" i="28"/>
  <c r="J639" i="28"/>
  <c r="I640" i="28"/>
  <c r="N640" i="28"/>
  <c r="M640" i="28"/>
  <c r="K641" i="28"/>
  <c r="R652" i="28" l="1"/>
  <c r="H655" i="28"/>
  <c r="J640" i="28"/>
  <c r="I641" i="28"/>
  <c r="N641" i="28"/>
  <c r="M641" i="28"/>
  <c r="K642" i="28"/>
  <c r="R653" i="28" l="1"/>
  <c r="H656" i="28"/>
  <c r="J641" i="28"/>
  <c r="I642" i="28"/>
  <c r="N642" i="28"/>
  <c r="M642" i="28"/>
  <c r="K643" i="28"/>
  <c r="R654" i="28" l="1"/>
  <c r="H657" i="28"/>
  <c r="J642" i="28"/>
  <c r="I643" i="28"/>
  <c r="N643" i="28"/>
  <c r="M643" i="28"/>
  <c r="K644" i="28"/>
  <c r="R655" i="28" l="1"/>
  <c r="H658" i="28"/>
  <c r="J643" i="28"/>
  <c r="I644" i="28"/>
  <c r="M644" i="28"/>
  <c r="N644" i="28"/>
  <c r="K645" i="28"/>
  <c r="R656" i="28" l="1"/>
  <c r="H659" i="28"/>
  <c r="J644" i="28"/>
  <c r="I645" i="28"/>
  <c r="N645" i="28"/>
  <c r="M645" i="28"/>
  <c r="K646" i="28"/>
  <c r="R657" i="28" l="1"/>
  <c r="H660" i="28"/>
  <c r="J645" i="28"/>
  <c r="I646" i="28"/>
  <c r="N646" i="28"/>
  <c r="M646" i="28"/>
  <c r="K647" i="28"/>
  <c r="R658" i="28" l="1"/>
  <c r="H661" i="28"/>
  <c r="J646" i="28"/>
  <c r="I647" i="28"/>
  <c r="N647" i="28"/>
  <c r="M647" i="28"/>
  <c r="K648" i="28"/>
  <c r="R659" i="28" l="1"/>
  <c r="H662" i="28"/>
  <c r="J647" i="28"/>
  <c r="I648" i="28"/>
  <c r="N648" i="28"/>
  <c r="M648" i="28"/>
  <c r="K649" i="28"/>
  <c r="R660" i="28" l="1"/>
  <c r="H663" i="28"/>
  <c r="J648" i="28"/>
  <c r="I649" i="28"/>
  <c r="N649" i="28"/>
  <c r="M649" i="28"/>
  <c r="K650" i="28"/>
  <c r="R661" i="28" l="1"/>
  <c r="H664" i="28"/>
  <c r="J649" i="28"/>
  <c r="I650" i="28"/>
  <c r="N650" i="28"/>
  <c r="M650" i="28"/>
  <c r="K651" i="28"/>
  <c r="R662" i="28" l="1"/>
  <c r="H665" i="28"/>
  <c r="J650" i="28"/>
  <c r="I651" i="28"/>
  <c r="N651" i="28"/>
  <c r="M651" i="28"/>
  <c r="K652" i="28"/>
  <c r="R663" i="28" l="1"/>
  <c r="H666" i="28"/>
  <c r="J651" i="28"/>
  <c r="I652" i="28"/>
  <c r="M652" i="28"/>
  <c r="N652" i="28"/>
  <c r="K653" i="28"/>
  <c r="R664" i="28" l="1"/>
  <c r="H667" i="28"/>
  <c r="J652" i="28"/>
  <c r="I653" i="28"/>
  <c r="N653" i="28"/>
  <c r="M653" i="28"/>
  <c r="K654" i="28"/>
  <c r="R665" i="28" l="1"/>
  <c r="H668" i="28"/>
  <c r="J653" i="28"/>
  <c r="I654" i="28"/>
  <c r="N654" i="28"/>
  <c r="M654" i="28"/>
  <c r="K655" i="28"/>
  <c r="R666" i="28" l="1"/>
  <c r="H669" i="28"/>
  <c r="J654" i="28"/>
  <c r="I655" i="28"/>
  <c r="N655" i="28"/>
  <c r="M655" i="28"/>
  <c r="K656" i="28"/>
  <c r="R667" i="28" l="1"/>
  <c r="H670" i="28"/>
  <c r="J655" i="28"/>
  <c r="I656" i="28"/>
  <c r="N656" i="28"/>
  <c r="M656" i="28"/>
  <c r="K657" i="28"/>
  <c r="R668" i="28" l="1"/>
  <c r="H671" i="28"/>
  <c r="J656" i="28"/>
  <c r="I657" i="28"/>
  <c r="N657" i="28"/>
  <c r="M657" i="28"/>
  <c r="K658" i="28"/>
  <c r="R669" i="28" l="1"/>
  <c r="H672" i="28"/>
  <c r="J657" i="28"/>
  <c r="I658" i="28"/>
  <c r="N658" i="28"/>
  <c r="M658" i="28"/>
  <c r="K659" i="28"/>
  <c r="R670" i="28" l="1"/>
  <c r="H673" i="28"/>
  <c r="J658" i="28"/>
  <c r="I659" i="28"/>
  <c r="N659" i="28"/>
  <c r="M659" i="28"/>
  <c r="K660" i="28"/>
  <c r="R671" i="28" l="1"/>
  <c r="H674" i="28"/>
  <c r="J659" i="28"/>
  <c r="I660" i="28"/>
  <c r="M660" i="28"/>
  <c r="N660" i="28"/>
  <c r="K661" i="28"/>
  <c r="R672" i="28" l="1"/>
  <c r="H675" i="28"/>
  <c r="J660" i="28"/>
  <c r="I661" i="28"/>
  <c r="N661" i="28"/>
  <c r="M661" i="28"/>
  <c r="K662" i="28"/>
  <c r="R673" i="28" l="1"/>
  <c r="H676" i="28"/>
  <c r="J661" i="28"/>
  <c r="I662" i="28"/>
  <c r="N662" i="28"/>
  <c r="M662" i="28"/>
  <c r="K663" i="28"/>
  <c r="R674" i="28" l="1"/>
  <c r="H677" i="28"/>
  <c r="J662" i="28"/>
  <c r="I663" i="28"/>
  <c r="N663" i="28"/>
  <c r="M663" i="28"/>
  <c r="K664" i="28"/>
  <c r="R675" i="28" l="1"/>
  <c r="H678" i="28"/>
  <c r="J663" i="28"/>
  <c r="I664" i="28"/>
  <c r="N664" i="28"/>
  <c r="M664" i="28"/>
  <c r="K665" i="28"/>
  <c r="R676" i="28" l="1"/>
  <c r="H679" i="28"/>
  <c r="J664" i="28"/>
  <c r="I665" i="28"/>
  <c r="N665" i="28"/>
  <c r="M665" i="28"/>
  <c r="K666" i="28"/>
  <c r="R677" i="28" l="1"/>
  <c r="H680" i="28"/>
  <c r="J665" i="28"/>
  <c r="I666" i="28"/>
  <c r="N666" i="28"/>
  <c r="M666" i="28"/>
  <c r="K667" i="28"/>
  <c r="R678" i="28" l="1"/>
  <c r="H681" i="28"/>
  <c r="J666" i="28"/>
  <c r="I667" i="28"/>
  <c r="N667" i="28"/>
  <c r="M667" i="28"/>
  <c r="K668" i="28"/>
  <c r="R679" i="28" l="1"/>
  <c r="H682" i="28"/>
  <c r="J667" i="28"/>
  <c r="I668" i="28"/>
  <c r="K669" i="28"/>
  <c r="M668" i="28"/>
  <c r="N668" i="28"/>
  <c r="R680" i="28" l="1"/>
  <c r="H683" i="28"/>
  <c r="J668" i="28"/>
  <c r="I669" i="28"/>
  <c r="K670" i="28"/>
  <c r="M669" i="28"/>
  <c r="N669" i="28"/>
  <c r="R681" i="28" l="1"/>
  <c r="H684" i="28"/>
  <c r="J669" i="28"/>
  <c r="I670" i="28"/>
  <c r="K671" i="28"/>
  <c r="M670" i="28"/>
  <c r="N670" i="28"/>
  <c r="K672" i="28"/>
  <c r="R682" i="28" l="1"/>
  <c r="H685" i="28"/>
  <c r="J670" i="28"/>
  <c r="I671" i="28"/>
  <c r="I672" i="28"/>
  <c r="M671" i="28"/>
  <c r="N671" i="28"/>
  <c r="N672" i="28"/>
  <c r="M672" i="28"/>
  <c r="K673" i="28"/>
  <c r="R683" i="28" l="1"/>
  <c r="J672" i="28"/>
  <c r="H686" i="28"/>
  <c r="J671" i="28"/>
  <c r="I673" i="28"/>
  <c r="N673" i="28"/>
  <c r="M673" i="28"/>
  <c r="K674" i="28"/>
  <c r="R684" i="28" l="1"/>
  <c r="H687" i="28"/>
  <c r="J673" i="28"/>
  <c r="I674" i="28"/>
  <c r="N674" i="28"/>
  <c r="M674" i="28"/>
  <c r="K675" i="28"/>
  <c r="R685" i="28" l="1"/>
  <c r="H688" i="28"/>
  <c r="J674" i="28"/>
  <c r="I675" i="28"/>
  <c r="N675" i="28"/>
  <c r="M675" i="28"/>
  <c r="K676" i="28"/>
  <c r="R686" i="28" l="1"/>
  <c r="H689" i="28"/>
  <c r="J675" i="28"/>
  <c r="I676" i="28"/>
  <c r="M676" i="28"/>
  <c r="N676" i="28"/>
  <c r="K677" i="28"/>
  <c r="R687" i="28" l="1"/>
  <c r="H690" i="28"/>
  <c r="J676" i="28"/>
  <c r="I677" i="28"/>
  <c r="N677" i="28"/>
  <c r="M677" i="28"/>
  <c r="K678" i="28"/>
  <c r="R688" i="28" l="1"/>
  <c r="H691" i="28"/>
  <c r="J677" i="28"/>
  <c r="I678" i="28"/>
  <c r="N678" i="28"/>
  <c r="M678" i="28"/>
  <c r="K679" i="28"/>
  <c r="R689" i="28" l="1"/>
  <c r="H692" i="28"/>
  <c r="J678" i="28"/>
  <c r="I679" i="28"/>
  <c r="N679" i="28"/>
  <c r="M679" i="28"/>
  <c r="K680" i="28"/>
  <c r="R690" i="28" l="1"/>
  <c r="H693" i="28"/>
  <c r="J679" i="28"/>
  <c r="I680" i="28"/>
  <c r="N680" i="28"/>
  <c r="M680" i="28"/>
  <c r="K681" i="28"/>
  <c r="R691" i="28" l="1"/>
  <c r="H694" i="28"/>
  <c r="J680" i="28"/>
  <c r="I681" i="28"/>
  <c r="N681" i="28"/>
  <c r="M681" i="28"/>
  <c r="K682" i="28"/>
  <c r="R692" i="28" l="1"/>
  <c r="H695" i="28"/>
  <c r="J681" i="28"/>
  <c r="I682" i="28"/>
  <c r="N682" i="28"/>
  <c r="M682" i="28"/>
  <c r="K683" i="28"/>
  <c r="R693" i="28" l="1"/>
  <c r="H696" i="28"/>
  <c r="J682" i="28"/>
  <c r="I683" i="28"/>
  <c r="N683" i="28"/>
  <c r="M683" i="28"/>
  <c r="K684" i="28"/>
  <c r="R694" i="28" l="1"/>
  <c r="H697" i="28"/>
  <c r="J683" i="28"/>
  <c r="I684" i="28"/>
  <c r="M684" i="28"/>
  <c r="N684" i="28"/>
  <c r="K685" i="28"/>
  <c r="R695" i="28" l="1"/>
  <c r="H698" i="28"/>
  <c r="J684" i="28"/>
  <c r="I685" i="28"/>
  <c r="N685" i="28"/>
  <c r="M685" i="28"/>
  <c r="K686" i="28"/>
  <c r="R696" i="28" l="1"/>
  <c r="H699" i="28"/>
  <c r="J685" i="28"/>
  <c r="I686" i="28"/>
  <c r="N686" i="28"/>
  <c r="M686" i="28"/>
  <c r="K687" i="28"/>
  <c r="R697" i="28" l="1"/>
  <c r="H700" i="28"/>
  <c r="J686" i="28"/>
  <c r="I687" i="28"/>
  <c r="N687" i="28"/>
  <c r="M687" i="28"/>
  <c r="K688" i="28"/>
  <c r="R698" i="28" l="1"/>
  <c r="H701" i="28"/>
  <c r="J687" i="28"/>
  <c r="I688" i="28"/>
  <c r="N688" i="28"/>
  <c r="M688" i="28"/>
  <c r="K689" i="28"/>
  <c r="R699" i="28" l="1"/>
  <c r="H702" i="28"/>
  <c r="J688" i="28"/>
  <c r="I689" i="28"/>
  <c r="N689" i="28"/>
  <c r="M689" i="28"/>
  <c r="K690" i="28"/>
  <c r="R700" i="28" l="1"/>
  <c r="H703" i="28"/>
  <c r="J689" i="28"/>
  <c r="I690" i="28"/>
  <c r="N690" i="28"/>
  <c r="M690" i="28"/>
  <c r="K691" i="28"/>
  <c r="R701" i="28" l="1"/>
  <c r="H704" i="28"/>
  <c r="J690" i="28"/>
  <c r="I691" i="28"/>
  <c r="N691" i="28"/>
  <c r="M691" i="28"/>
  <c r="K692" i="28"/>
  <c r="R702" i="28" l="1"/>
  <c r="H705" i="28"/>
  <c r="J691" i="28"/>
  <c r="I692" i="28"/>
  <c r="M692" i="28"/>
  <c r="N692" i="28"/>
  <c r="K693" i="28"/>
  <c r="R703" i="28" l="1"/>
  <c r="H706" i="28"/>
  <c r="J692" i="28"/>
  <c r="I693" i="28"/>
  <c r="N693" i="28"/>
  <c r="M693" i="28"/>
  <c r="K694" i="28"/>
  <c r="R704" i="28" l="1"/>
  <c r="H707" i="28"/>
  <c r="J693" i="28"/>
  <c r="I694" i="28"/>
  <c r="K695" i="28"/>
  <c r="N694" i="28"/>
  <c r="M694" i="28"/>
  <c r="K696" i="28"/>
  <c r="R705" i="28" l="1"/>
  <c r="H708" i="28"/>
  <c r="J694" i="28"/>
  <c r="I696" i="28"/>
  <c r="I695" i="28"/>
  <c r="M695" i="28"/>
  <c r="N695" i="28"/>
  <c r="N696" i="28"/>
  <c r="M696" i="28"/>
  <c r="K697" i="28"/>
  <c r="R706" i="28" l="1"/>
  <c r="J696" i="28"/>
  <c r="H709" i="28"/>
  <c r="H710" i="28" s="1"/>
  <c r="J695" i="28"/>
  <c r="I697" i="28"/>
  <c r="N697" i="28"/>
  <c r="M697" i="28"/>
  <c r="K698" i="28"/>
  <c r="R707" i="28" l="1"/>
  <c r="H711" i="28"/>
  <c r="H712" i="28" s="1"/>
  <c r="R708" i="28"/>
  <c r="J697" i="28"/>
  <c r="I698" i="28"/>
  <c r="N698" i="28"/>
  <c r="M698" i="28"/>
  <c r="K699" i="28"/>
  <c r="R710" i="28" l="1"/>
  <c r="R709" i="28"/>
  <c r="H713" i="28"/>
  <c r="H714" i="28" s="1"/>
  <c r="J698" i="28"/>
  <c r="I699" i="28"/>
  <c r="K700" i="28"/>
  <c r="N699" i="28"/>
  <c r="M699" i="28"/>
  <c r="K701" i="28"/>
  <c r="R711" i="28" l="1"/>
  <c r="H715" i="28"/>
  <c r="H716" i="28" s="1"/>
  <c r="R712" i="28"/>
  <c r="J699" i="28"/>
  <c r="I701" i="28"/>
  <c r="I700" i="28"/>
  <c r="M700" i="28"/>
  <c r="N700" i="28"/>
  <c r="N701" i="28"/>
  <c r="M701" i="28"/>
  <c r="K702" i="28"/>
  <c r="J701" i="28" l="1"/>
  <c r="R714" i="28"/>
  <c r="R713" i="28"/>
  <c r="H717" i="28"/>
  <c r="H718" i="28" s="1"/>
  <c r="J700" i="28"/>
  <c r="I702" i="28"/>
  <c r="N702" i="28"/>
  <c r="M702" i="28"/>
  <c r="K703" i="28"/>
  <c r="R716" i="28" l="1"/>
  <c r="R715" i="28"/>
  <c r="H719" i="28"/>
  <c r="J702" i="28"/>
  <c r="I703" i="28"/>
  <c r="N703" i="28"/>
  <c r="M703" i="28"/>
  <c r="K704" i="28"/>
  <c r="R717" i="28" l="1"/>
  <c r="H720" i="28"/>
  <c r="J703" i="28"/>
  <c r="I704" i="28"/>
  <c r="N704" i="28"/>
  <c r="M704" i="28"/>
  <c r="K705" i="28"/>
  <c r="R718" i="28" l="1"/>
  <c r="H721" i="28"/>
  <c r="J704" i="28"/>
  <c r="I705" i="28"/>
  <c r="N705" i="28"/>
  <c r="M705" i="28"/>
  <c r="K706" i="28"/>
  <c r="R719" i="28" l="1"/>
  <c r="H722" i="28"/>
  <c r="J705" i="28"/>
  <c r="I706" i="28"/>
  <c r="N706" i="28"/>
  <c r="M706" i="28"/>
  <c r="K707" i="28"/>
  <c r="R720" i="28" l="1"/>
  <c r="H723" i="28"/>
  <c r="J706" i="28"/>
  <c r="I707" i="28"/>
  <c r="N707" i="28"/>
  <c r="M707" i="28"/>
  <c r="K708" i="28"/>
  <c r="R721" i="28" l="1"/>
  <c r="H724" i="28"/>
  <c r="J707" i="28"/>
  <c r="I708" i="28"/>
  <c r="M708" i="28"/>
  <c r="N708" i="28"/>
  <c r="K709" i="28"/>
  <c r="R722" i="28" l="1"/>
  <c r="H725" i="28"/>
  <c r="J708" i="28"/>
  <c r="I709" i="28"/>
  <c r="N709" i="28"/>
  <c r="M709" i="28"/>
  <c r="K710" i="28"/>
  <c r="R723" i="28" l="1"/>
  <c r="H726" i="28"/>
  <c r="J709" i="28"/>
  <c r="I710" i="28"/>
  <c r="N710" i="28"/>
  <c r="M710" i="28"/>
  <c r="K711" i="28"/>
  <c r="R724" i="28" l="1"/>
  <c r="H727" i="28"/>
  <c r="J710" i="28"/>
  <c r="I711" i="28"/>
  <c r="N711" i="28"/>
  <c r="M711" i="28"/>
  <c r="K712" i="28"/>
  <c r="R725" i="28" l="1"/>
  <c r="H728" i="28"/>
  <c r="J711" i="28"/>
  <c r="I712" i="28"/>
  <c r="N712" i="28"/>
  <c r="M712" i="28"/>
  <c r="K713" i="28"/>
  <c r="R726" i="28" l="1"/>
  <c r="H729" i="28"/>
  <c r="J712" i="28"/>
  <c r="I713" i="28"/>
  <c r="N713" i="28"/>
  <c r="M713" i="28"/>
  <c r="K714" i="28"/>
  <c r="R727" i="28" l="1"/>
  <c r="H730" i="28"/>
  <c r="J713" i="28"/>
  <c r="I714" i="28"/>
  <c r="N714" i="28"/>
  <c r="M714" i="28"/>
  <c r="K715" i="28"/>
  <c r="R728" i="28" l="1"/>
  <c r="H731" i="28"/>
  <c r="J714" i="28"/>
  <c r="I715" i="28"/>
  <c r="N715" i="28"/>
  <c r="M715" i="28"/>
  <c r="K716" i="28"/>
  <c r="R729" i="28" l="1"/>
  <c r="H732" i="28"/>
  <c r="J715" i="28"/>
  <c r="I716" i="28"/>
  <c r="K717" i="28"/>
  <c r="M716" i="28"/>
  <c r="N716" i="28"/>
  <c r="R730" i="28" l="1"/>
  <c r="H733" i="28"/>
  <c r="J716" i="28"/>
  <c r="K718" i="28"/>
  <c r="I717" i="28"/>
  <c r="M717" i="28"/>
  <c r="N717" i="28"/>
  <c r="K719" i="28"/>
  <c r="R731" i="28" l="1"/>
  <c r="H734" i="28"/>
  <c r="J717" i="28"/>
  <c r="I719" i="28"/>
  <c r="I718" i="28"/>
  <c r="M718" i="28"/>
  <c r="N718" i="28"/>
  <c r="N719" i="28"/>
  <c r="M719" i="28"/>
  <c r="K720" i="28"/>
  <c r="R732" i="28" l="1"/>
  <c r="H735" i="28"/>
  <c r="J719" i="28"/>
  <c r="J718" i="28"/>
  <c r="I720" i="28"/>
  <c r="N720" i="28"/>
  <c r="M720" i="28"/>
  <c r="K721" i="28"/>
  <c r="R733" i="28" l="1"/>
  <c r="H736" i="28"/>
  <c r="J720" i="28"/>
  <c r="I721" i="28"/>
  <c r="N721" i="28"/>
  <c r="M721" i="28"/>
  <c r="K722" i="28"/>
  <c r="R734" i="28" l="1"/>
  <c r="H737" i="28"/>
  <c r="J721" i="28"/>
  <c r="I722" i="28"/>
  <c r="N722" i="28"/>
  <c r="M722" i="28"/>
  <c r="K723" i="28"/>
  <c r="R735" i="28" l="1"/>
  <c r="H738" i="28"/>
  <c r="J722" i="28"/>
  <c r="I723" i="28"/>
  <c r="N723" i="28"/>
  <c r="M723" i="28"/>
  <c r="K724" i="28"/>
  <c r="R736" i="28" l="1"/>
  <c r="H739" i="28"/>
  <c r="J723" i="28"/>
  <c r="I724" i="28"/>
  <c r="M724" i="28"/>
  <c r="N724" i="28"/>
  <c r="K725" i="28"/>
  <c r="R737" i="28" l="1"/>
  <c r="H740" i="28"/>
  <c r="J724" i="28"/>
  <c r="I725" i="28"/>
  <c r="N725" i="28"/>
  <c r="M725" i="28"/>
  <c r="K726" i="28"/>
  <c r="R738" i="28" l="1"/>
  <c r="H741" i="28"/>
  <c r="J725" i="28"/>
  <c r="I726" i="28"/>
  <c r="N726" i="28"/>
  <c r="M726" i="28"/>
  <c r="K727" i="28"/>
  <c r="R739" i="28" l="1"/>
  <c r="H742" i="28"/>
  <c r="J726" i="28"/>
  <c r="I727" i="28"/>
  <c r="N727" i="28"/>
  <c r="M727" i="28"/>
  <c r="K728" i="28"/>
  <c r="R740" i="28" l="1"/>
  <c r="H743" i="28"/>
  <c r="J727" i="28"/>
  <c r="I728" i="28"/>
  <c r="N728" i="28"/>
  <c r="M728" i="28"/>
  <c r="K729" i="28"/>
  <c r="R741" i="28" l="1"/>
  <c r="H744" i="28"/>
  <c r="J728" i="28"/>
  <c r="I729" i="28"/>
  <c r="N729" i="28"/>
  <c r="M729" i="28"/>
  <c r="K730" i="28"/>
  <c r="R742" i="28" l="1"/>
  <c r="H745" i="28"/>
  <c r="J729" i="28"/>
  <c r="I730" i="28"/>
  <c r="N730" i="28"/>
  <c r="M730" i="28"/>
  <c r="K731" i="28"/>
  <c r="R743" i="28" l="1"/>
  <c r="H746" i="28"/>
  <c r="J730" i="28"/>
  <c r="I731" i="28"/>
  <c r="K732" i="28"/>
  <c r="N731" i="28"/>
  <c r="M731" i="28"/>
  <c r="R744" i="28" l="1"/>
  <c r="H747" i="28"/>
  <c r="J731" i="28"/>
  <c r="I732" i="28"/>
  <c r="K733" i="28"/>
  <c r="M732" i="28"/>
  <c r="N732" i="28"/>
  <c r="K734" i="28"/>
  <c r="R745" i="28" l="1"/>
  <c r="H748" i="28"/>
  <c r="J732" i="28"/>
  <c r="I734" i="28"/>
  <c r="I733" i="28"/>
  <c r="M733" i="28"/>
  <c r="N733" i="28"/>
  <c r="N734" i="28"/>
  <c r="M734" i="28"/>
  <c r="K735" i="28"/>
  <c r="R746" i="28" l="1"/>
  <c r="H749" i="28"/>
  <c r="J734" i="28"/>
  <c r="J733" i="28"/>
  <c r="I735" i="28"/>
  <c r="N735" i="28"/>
  <c r="M735" i="28"/>
  <c r="K736" i="28"/>
  <c r="R747" i="28" l="1"/>
  <c r="H750" i="28"/>
  <c r="J735" i="28"/>
  <c r="I736" i="28"/>
  <c r="N736" i="28"/>
  <c r="M736" i="28"/>
  <c r="K737" i="28"/>
  <c r="R748" i="28" l="1"/>
  <c r="H751" i="28"/>
  <c r="J736" i="28"/>
  <c r="I737" i="28"/>
  <c r="N737" i="28"/>
  <c r="M737" i="28"/>
  <c r="K738" i="28"/>
  <c r="R749" i="28" l="1"/>
  <c r="H752" i="28"/>
  <c r="J737" i="28"/>
  <c r="I738" i="28"/>
  <c r="N738" i="28"/>
  <c r="M738" i="28"/>
  <c r="K739" i="28"/>
  <c r="R750" i="28" l="1"/>
  <c r="H753" i="28"/>
  <c r="J738" i="28"/>
  <c r="I739" i="28"/>
  <c r="N739" i="28"/>
  <c r="M739" i="28"/>
  <c r="K740" i="28"/>
  <c r="R751" i="28" l="1"/>
  <c r="H754" i="28"/>
  <c r="J739" i="28"/>
  <c r="I740" i="28"/>
  <c r="M740" i="28"/>
  <c r="N740" i="28"/>
  <c r="K741" i="28"/>
  <c r="R752" i="28" l="1"/>
  <c r="H755" i="28"/>
  <c r="J740" i="28"/>
  <c r="I741" i="28"/>
  <c r="N741" i="28"/>
  <c r="M741" i="28"/>
  <c r="K742" i="28"/>
  <c r="R753" i="28" l="1"/>
  <c r="H756" i="28"/>
  <c r="J741" i="28"/>
  <c r="I742" i="28"/>
  <c r="N742" i="28"/>
  <c r="M742" i="28"/>
  <c r="K743" i="28"/>
  <c r="R754" i="28" l="1"/>
  <c r="H757" i="28"/>
  <c r="J742" i="28"/>
  <c r="I743" i="28"/>
  <c r="N743" i="28"/>
  <c r="M743" i="28"/>
  <c r="K744" i="28"/>
  <c r="R755" i="28" l="1"/>
  <c r="H758" i="28"/>
  <c r="J743" i="28"/>
  <c r="I744" i="28"/>
  <c r="N744" i="28"/>
  <c r="M744" i="28"/>
  <c r="K745" i="28"/>
  <c r="R756" i="28" l="1"/>
  <c r="H759" i="28"/>
  <c r="J744" i="28"/>
  <c r="I745" i="28"/>
  <c r="N745" i="28"/>
  <c r="M745" i="28"/>
  <c r="K746" i="28"/>
  <c r="R757" i="28" l="1"/>
  <c r="H760" i="28"/>
  <c r="J745" i="28"/>
  <c r="I746" i="28"/>
  <c r="N746" i="28"/>
  <c r="M746" i="28"/>
  <c r="K747" i="28"/>
  <c r="R758" i="28" l="1"/>
  <c r="H761" i="28"/>
  <c r="J746" i="28"/>
  <c r="I747" i="28"/>
  <c r="N747" i="28"/>
  <c r="M747" i="28"/>
  <c r="K748" i="28"/>
  <c r="R759" i="28" l="1"/>
  <c r="H762" i="28"/>
  <c r="J747" i="28"/>
  <c r="I748" i="28"/>
  <c r="M748" i="28"/>
  <c r="N748" i="28"/>
  <c r="K749" i="28"/>
  <c r="R760" i="28" l="1"/>
  <c r="H763" i="28"/>
  <c r="J748" i="28"/>
  <c r="I749" i="28"/>
  <c r="N749" i="28"/>
  <c r="M749" i="28"/>
  <c r="K750" i="28"/>
  <c r="R761" i="28" l="1"/>
  <c r="H764" i="28"/>
  <c r="J749" i="28"/>
  <c r="I750" i="28"/>
  <c r="N750" i="28"/>
  <c r="M750" i="28"/>
  <c r="K751" i="28"/>
  <c r="R762" i="28" l="1"/>
  <c r="H765" i="28"/>
  <c r="J750" i="28"/>
  <c r="I751" i="28"/>
  <c r="N751" i="28"/>
  <c r="M751" i="28"/>
  <c r="K752" i="28"/>
  <c r="R763" i="28" l="1"/>
  <c r="H766" i="28"/>
  <c r="J751" i="28"/>
  <c r="I752" i="28"/>
  <c r="N752" i="28"/>
  <c r="M752" i="28"/>
  <c r="K753" i="28"/>
  <c r="R764" i="28" l="1"/>
  <c r="H767" i="28"/>
  <c r="J752" i="28"/>
  <c r="I753" i="28"/>
  <c r="N753" i="28"/>
  <c r="M753" i="28"/>
  <c r="K754" i="28"/>
  <c r="R765" i="28" l="1"/>
  <c r="H768" i="28"/>
  <c r="J753" i="28"/>
  <c r="I754" i="28"/>
  <c r="N754" i="28"/>
  <c r="M754" i="28"/>
  <c r="K755" i="28"/>
  <c r="R766" i="28" l="1"/>
  <c r="H769" i="28"/>
  <c r="J754" i="28"/>
  <c r="I755" i="28"/>
  <c r="N755" i="28"/>
  <c r="M755" i="28"/>
  <c r="K756" i="28"/>
  <c r="R767" i="28" l="1"/>
  <c r="H770" i="28"/>
  <c r="J755" i="28"/>
  <c r="I756" i="28"/>
  <c r="M756" i="28"/>
  <c r="N756" i="28"/>
  <c r="K757" i="28"/>
  <c r="R768" i="28" l="1"/>
  <c r="H771" i="28"/>
  <c r="H772" i="28" s="1"/>
  <c r="J756" i="28"/>
  <c r="I757" i="28"/>
  <c r="N757" i="28"/>
  <c r="M757" i="28"/>
  <c r="K758" i="28"/>
  <c r="R770" i="28" l="1"/>
  <c r="R769" i="28"/>
  <c r="H773" i="28"/>
  <c r="J757" i="28"/>
  <c r="I758" i="28"/>
  <c r="N758" i="28"/>
  <c r="M758" i="28"/>
  <c r="K759" i="28"/>
  <c r="R771" i="28" l="1"/>
  <c r="H774" i="28"/>
  <c r="J758" i="28"/>
  <c r="I759" i="28"/>
  <c r="N759" i="28"/>
  <c r="M759" i="28"/>
  <c r="K760" i="28"/>
  <c r="R772" i="28" l="1"/>
  <c r="H775" i="28"/>
  <c r="J759" i="28"/>
  <c r="I760" i="28"/>
  <c r="N760" i="28"/>
  <c r="M760" i="28"/>
  <c r="K761" i="28"/>
  <c r="R773" i="28" l="1"/>
  <c r="H776" i="28"/>
  <c r="J760" i="28"/>
  <c r="I761" i="28"/>
  <c r="N761" i="28"/>
  <c r="M761" i="28"/>
  <c r="K762" i="28"/>
  <c r="R774" i="28" l="1"/>
  <c r="H777" i="28"/>
  <c r="J761" i="28"/>
  <c r="I762" i="28"/>
  <c r="N762" i="28"/>
  <c r="M762" i="28"/>
  <c r="K763" i="28"/>
  <c r="R775" i="28" l="1"/>
  <c r="H778" i="28"/>
  <c r="J762" i="28"/>
  <c r="I763" i="28"/>
  <c r="N763" i="28"/>
  <c r="M763" i="28"/>
  <c r="K764" i="28"/>
  <c r="R776" i="28" l="1"/>
  <c r="H779" i="28"/>
  <c r="J763" i="28"/>
  <c r="I764" i="28"/>
  <c r="M764" i="28"/>
  <c r="N764" i="28"/>
  <c r="K765" i="28"/>
  <c r="R777" i="28" l="1"/>
  <c r="H780" i="28"/>
  <c r="J764" i="28"/>
  <c r="I765" i="28"/>
  <c r="N765" i="28"/>
  <c r="M765" i="28"/>
  <c r="K766" i="28"/>
  <c r="R778" i="28" l="1"/>
  <c r="H781" i="28"/>
  <c r="J765" i="28"/>
  <c r="I766" i="28"/>
  <c r="N766" i="28"/>
  <c r="M766" i="28"/>
  <c r="K767" i="28"/>
  <c r="R779" i="28" l="1"/>
  <c r="H782" i="28"/>
  <c r="J766" i="28"/>
  <c r="I767" i="28"/>
  <c r="N767" i="28"/>
  <c r="M767" i="28"/>
  <c r="K768" i="28"/>
  <c r="R780" i="28" l="1"/>
  <c r="H783" i="28"/>
  <c r="J767" i="28"/>
  <c r="I768" i="28"/>
  <c r="N768" i="28"/>
  <c r="M768" i="28"/>
  <c r="K769" i="28"/>
  <c r="R781" i="28" l="1"/>
  <c r="H784" i="28"/>
  <c r="J768" i="28"/>
  <c r="I769" i="28"/>
  <c r="N769" i="28"/>
  <c r="M769" i="28"/>
  <c r="K770" i="28"/>
  <c r="R782" i="28" l="1"/>
  <c r="H785" i="28"/>
  <c r="J769" i="28"/>
  <c r="I770" i="28"/>
  <c r="N770" i="28"/>
  <c r="M770" i="28"/>
  <c r="K771" i="28"/>
  <c r="R783" i="28" l="1"/>
  <c r="H786" i="28"/>
  <c r="J770" i="28"/>
  <c r="I771" i="28"/>
  <c r="N771" i="28"/>
  <c r="M771" i="28"/>
  <c r="K772" i="28"/>
  <c r="R784" i="28" l="1"/>
  <c r="H787" i="28"/>
  <c r="J771" i="28"/>
  <c r="I772" i="28"/>
  <c r="M772" i="28"/>
  <c r="N772" i="28"/>
  <c r="K773" i="28"/>
  <c r="R785" i="28" l="1"/>
  <c r="H788" i="28"/>
  <c r="J772" i="28"/>
  <c r="I773" i="28"/>
  <c r="N773" i="28"/>
  <c r="M773" i="28"/>
  <c r="K774" i="28"/>
  <c r="R786" i="28" l="1"/>
  <c r="H789" i="28"/>
  <c r="J773" i="28"/>
  <c r="I774" i="28"/>
  <c r="M774" i="28"/>
  <c r="N774" i="28"/>
  <c r="K775" i="28"/>
  <c r="R787" i="28" l="1"/>
  <c r="H790" i="28"/>
  <c r="J774" i="28"/>
  <c r="I775" i="28"/>
  <c r="K776" i="28"/>
  <c r="N775" i="28"/>
  <c r="M775" i="28"/>
  <c r="R788" i="28" l="1"/>
  <c r="H791" i="28"/>
  <c r="H792" i="28" s="1"/>
  <c r="J775" i="28"/>
  <c r="I776" i="28"/>
  <c r="K777" i="28"/>
  <c r="N776" i="28"/>
  <c r="M776" i="28"/>
  <c r="R790" i="28" l="1"/>
  <c r="R789" i="28"/>
  <c r="H793" i="28"/>
  <c r="J776" i="28"/>
  <c r="K778" i="28"/>
  <c r="I777" i="28"/>
  <c r="N777" i="28"/>
  <c r="M777" i="28"/>
  <c r="K779" i="28"/>
  <c r="R791" i="28" l="1"/>
  <c r="H794" i="28"/>
  <c r="J777" i="28"/>
  <c r="I779" i="28"/>
  <c r="I778" i="28"/>
  <c r="N778" i="28"/>
  <c r="M778" i="28"/>
  <c r="N779" i="28"/>
  <c r="M779" i="28"/>
  <c r="K780" i="28"/>
  <c r="R792" i="28" l="1"/>
  <c r="H795" i="28"/>
  <c r="J779" i="28"/>
  <c r="J778" i="28"/>
  <c r="I780" i="28"/>
  <c r="M780" i="28"/>
  <c r="N780" i="28"/>
  <c r="K781" i="28"/>
  <c r="R793" i="28" l="1"/>
  <c r="H796" i="28"/>
  <c r="J780" i="28"/>
  <c r="I781" i="28"/>
  <c r="N781" i="28"/>
  <c r="M781" i="28"/>
  <c r="K782" i="28"/>
  <c r="R794" i="28" l="1"/>
  <c r="H797" i="28"/>
  <c r="H798" i="28" s="1"/>
  <c r="J781" i="28"/>
  <c r="I782" i="28"/>
  <c r="N782" i="28"/>
  <c r="M782" i="28"/>
  <c r="K783" i="28"/>
  <c r="R796" i="28" l="1"/>
  <c r="R795" i="28"/>
  <c r="H799" i="28"/>
  <c r="J782" i="28"/>
  <c r="I783" i="28"/>
  <c r="N783" i="28"/>
  <c r="M783" i="28"/>
  <c r="K784" i="28"/>
  <c r="R797" i="28" l="1"/>
  <c r="H800" i="28"/>
  <c r="H801" i="28" s="1"/>
  <c r="J783" i="28"/>
  <c r="I784" i="28"/>
  <c r="M784" i="28"/>
  <c r="N784" i="28"/>
  <c r="K785" i="28"/>
  <c r="R799" i="28" l="1"/>
  <c r="R798" i="28"/>
  <c r="H802" i="28"/>
  <c r="J784" i="28"/>
  <c r="I785" i="28"/>
  <c r="M785" i="28"/>
  <c r="N785" i="28"/>
  <c r="K786" i="28"/>
  <c r="R800" i="28" l="1"/>
  <c r="H803" i="28"/>
  <c r="J785" i="28"/>
  <c r="I786" i="28"/>
  <c r="M786" i="28"/>
  <c r="N786" i="28"/>
  <c r="K787" i="28"/>
  <c r="R801" i="28" l="1"/>
  <c r="H804" i="28"/>
  <c r="J786" i="28"/>
  <c r="I787" i="28"/>
  <c r="N787" i="28"/>
  <c r="M787" i="28"/>
  <c r="K788" i="28"/>
  <c r="R802" i="28" l="1"/>
  <c r="H805" i="28"/>
  <c r="J787" i="28"/>
  <c r="I788" i="28"/>
  <c r="M788" i="28"/>
  <c r="N788" i="28"/>
  <c r="K789" i="28"/>
  <c r="R803" i="28" l="1"/>
  <c r="H806" i="28"/>
  <c r="J788" i="28"/>
  <c r="I789" i="28"/>
  <c r="N789" i="28"/>
  <c r="M789" i="28"/>
  <c r="K790" i="28"/>
  <c r="R804" i="28" l="1"/>
  <c r="H807" i="28"/>
  <c r="J789" i="28"/>
  <c r="I790" i="28"/>
  <c r="N790" i="28"/>
  <c r="M790" i="28"/>
  <c r="K791" i="28"/>
  <c r="R805" i="28" l="1"/>
  <c r="H808" i="28"/>
  <c r="J790" i="28"/>
  <c r="I791" i="28"/>
  <c r="N791" i="28"/>
  <c r="M791" i="28"/>
  <c r="K792" i="28"/>
  <c r="R806" i="28" l="1"/>
  <c r="H809" i="28"/>
  <c r="J791" i="28"/>
  <c r="I792" i="28"/>
  <c r="M792" i="28"/>
  <c r="N792" i="28"/>
  <c r="K793" i="28"/>
  <c r="R807" i="28" l="1"/>
  <c r="H810" i="28"/>
  <c r="J792" i="28"/>
  <c r="I793" i="28"/>
  <c r="N793" i="28"/>
  <c r="M793" i="28"/>
  <c r="K794" i="28"/>
  <c r="R808" i="28" l="1"/>
  <c r="H811" i="28"/>
  <c r="J793" i="28"/>
  <c r="I794" i="28"/>
  <c r="M794" i="28"/>
  <c r="N794" i="28"/>
  <c r="K795" i="28"/>
  <c r="R809" i="28" l="1"/>
  <c r="H812" i="28"/>
  <c r="J794" i="28"/>
  <c r="I795" i="28"/>
  <c r="N795" i="28"/>
  <c r="M795" i="28"/>
  <c r="K796" i="28"/>
  <c r="R810" i="28" l="1"/>
  <c r="H813" i="28"/>
  <c r="J795" i="28"/>
  <c r="I796" i="28"/>
  <c r="M796" i="28"/>
  <c r="N796" i="28"/>
  <c r="K797" i="28"/>
  <c r="R811" i="28" l="1"/>
  <c r="H814" i="28"/>
  <c r="J796" i="28"/>
  <c r="I797" i="28"/>
  <c r="N797" i="28"/>
  <c r="M797" i="28"/>
  <c r="K798" i="28"/>
  <c r="R812" i="28" l="1"/>
  <c r="H815" i="28"/>
  <c r="J797" i="28"/>
  <c r="I798" i="28"/>
  <c r="N798" i="28"/>
  <c r="M798" i="28"/>
  <c r="K799" i="28"/>
  <c r="R813" i="28" l="1"/>
  <c r="H816" i="28"/>
  <c r="J798" i="28"/>
  <c r="I799" i="28"/>
  <c r="N799" i="28"/>
  <c r="M799" i="28"/>
  <c r="K800" i="28"/>
  <c r="R814" i="28" l="1"/>
  <c r="H817" i="28"/>
  <c r="J799" i="28"/>
  <c r="I800" i="28"/>
  <c r="M800" i="28"/>
  <c r="N800" i="28"/>
  <c r="K801" i="28"/>
  <c r="R815" i="28" l="1"/>
  <c r="H818" i="28"/>
  <c r="J800" i="28"/>
  <c r="I801" i="28"/>
  <c r="N801" i="28"/>
  <c r="M801" i="28"/>
  <c r="K802" i="28"/>
  <c r="R816" i="28" l="1"/>
  <c r="H819" i="28"/>
  <c r="J801" i="28"/>
  <c r="I802" i="28"/>
  <c r="M802" i="28"/>
  <c r="N802" i="28"/>
  <c r="K803" i="28"/>
  <c r="R817" i="28" l="1"/>
  <c r="H820" i="28"/>
  <c r="J802" i="28"/>
  <c r="I803" i="28"/>
  <c r="N803" i="28"/>
  <c r="M803" i="28"/>
  <c r="K804" i="28"/>
  <c r="R818" i="28" l="1"/>
  <c r="H821" i="28"/>
  <c r="J803" i="28"/>
  <c r="I804" i="28"/>
  <c r="N804" i="28"/>
  <c r="M804" i="28"/>
  <c r="K805" i="28"/>
  <c r="R819" i="28" l="1"/>
  <c r="H822" i="28"/>
  <c r="J804" i="28"/>
  <c r="I805" i="28"/>
  <c r="N805" i="28"/>
  <c r="M805" i="28"/>
  <c r="K806" i="28"/>
  <c r="R820" i="28" l="1"/>
  <c r="H823" i="28"/>
  <c r="J805" i="28"/>
  <c r="I806" i="28"/>
  <c r="N806" i="28"/>
  <c r="M806" i="28"/>
  <c r="K807" i="28"/>
  <c r="R821" i="28" l="1"/>
  <c r="H824" i="28"/>
  <c r="J806" i="28"/>
  <c r="I807" i="28"/>
  <c r="N807" i="28"/>
  <c r="M807" i="28"/>
  <c r="K808" i="28"/>
  <c r="R822" i="28" l="1"/>
  <c r="H825" i="28"/>
  <c r="J807" i="28"/>
  <c r="I808" i="28"/>
  <c r="M808" i="28"/>
  <c r="N808" i="28"/>
  <c r="K809" i="28"/>
  <c r="R823" i="28" l="1"/>
  <c r="H826" i="28"/>
  <c r="J808" i="28"/>
  <c r="I809" i="28"/>
  <c r="N809" i="28"/>
  <c r="M809" i="28"/>
  <c r="K810" i="28"/>
  <c r="R824" i="28" l="1"/>
  <c r="H827" i="28"/>
  <c r="J809" i="28"/>
  <c r="I810" i="28"/>
  <c r="M810" i="28"/>
  <c r="N810" i="28"/>
  <c r="K811" i="28"/>
  <c r="R825" i="28" l="1"/>
  <c r="H828" i="28"/>
  <c r="J810" i="28"/>
  <c r="I811" i="28"/>
  <c r="N811" i="28"/>
  <c r="M811" i="28"/>
  <c r="K812" i="28"/>
  <c r="R826" i="28" l="1"/>
  <c r="H829" i="28"/>
  <c r="J811" i="28"/>
  <c r="I812" i="28"/>
  <c r="N812" i="28"/>
  <c r="M812" i="28"/>
  <c r="K813" i="28"/>
  <c r="R827" i="28" l="1"/>
  <c r="H830" i="28"/>
  <c r="J812" i="28"/>
  <c r="I813" i="28"/>
  <c r="N813" i="28"/>
  <c r="M813" i="28"/>
  <c r="K814" i="28"/>
  <c r="R828" i="28" l="1"/>
  <c r="H831" i="28"/>
  <c r="J813" i="28"/>
  <c r="I814" i="28"/>
  <c r="N814" i="28"/>
  <c r="M814" i="28"/>
  <c r="K815" i="28"/>
  <c r="R829" i="28" l="1"/>
  <c r="H832" i="28"/>
  <c r="J814" i="28"/>
  <c r="I815" i="28"/>
  <c r="N815" i="28"/>
  <c r="M815" i="28"/>
  <c r="K816" i="28"/>
  <c r="R830" i="28" l="1"/>
  <c r="H833" i="28"/>
  <c r="J815" i="28"/>
  <c r="I816" i="28"/>
  <c r="N816" i="28"/>
  <c r="M816" i="28"/>
  <c r="K817" i="28"/>
  <c r="R831" i="28" l="1"/>
  <c r="H834" i="28"/>
  <c r="J816" i="28"/>
  <c r="I817" i="28"/>
  <c r="N817" i="28"/>
  <c r="M817" i="28"/>
  <c r="K818" i="28"/>
  <c r="R832" i="28" l="1"/>
  <c r="H835" i="28"/>
  <c r="J817" i="28"/>
  <c r="I818" i="28"/>
  <c r="M818" i="28"/>
  <c r="N818" i="28"/>
  <c r="K819" i="28"/>
  <c r="R833" i="28" l="1"/>
  <c r="H836" i="28"/>
  <c r="J818" i="28"/>
  <c r="I819" i="28"/>
  <c r="N819" i="28"/>
  <c r="M819" i="28"/>
  <c r="K820" i="28"/>
  <c r="R834" i="28" l="1"/>
  <c r="H837" i="28"/>
  <c r="J819" i="28"/>
  <c r="I820" i="28"/>
  <c r="N820" i="28"/>
  <c r="M820" i="28"/>
  <c r="K821" i="28"/>
  <c r="R835" i="28" l="1"/>
  <c r="H838" i="28"/>
  <c r="J820" i="28"/>
  <c r="I821" i="28"/>
  <c r="N821" i="28"/>
  <c r="M821" i="28"/>
  <c r="K822" i="28"/>
  <c r="R836" i="28" l="1"/>
  <c r="H839" i="28"/>
  <c r="J821" i="28"/>
  <c r="I822" i="28"/>
  <c r="N822" i="28"/>
  <c r="M822" i="28"/>
  <c r="K823" i="28"/>
  <c r="R837" i="28" l="1"/>
  <c r="H840" i="28"/>
  <c r="J822" i="28"/>
  <c r="I823" i="28"/>
  <c r="N823" i="28"/>
  <c r="M823" i="28"/>
  <c r="K824" i="28"/>
  <c r="R838" i="28" l="1"/>
  <c r="H841" i="28"/>
  <c r="J823" i="28"/>
  <c r="I824" i="28"/>
  <c r="N824" i="28"/>
  <c r="M824" i="28"/>
  <c r="K825" i="28"/>
  <c r="R839" i="28" l="1"/>
  <c r="H842" i="28"/>
  <c r="J824" i="28"/>
  <c r="I825" i="28"/>
  <c r="N825" i="28"/>
  <c r="M825" i="28"/>
  <c r="K826" i="28"/>
  <c r="R840" i="28" l="1"/>
  <c r="H843" i="28"/>
  <c r="J825" i="28"/>
  <c r="I826" i="28"/>
  <c r="M826" i="28"/>
  <c r="N826" i="28"/>
  <c r="K827" i="28"/>
  <c r="R841" i="28" l="1"/>
  <c r="H844" i="28"/>
  <c r="J826" i="28"/>
  <c r="I827" i="28"/>
  <c r="N827" i="28"/>
  <c r="M827" i="28"/>
  <c r="K828" i="28"/>
  <c r="R842" i="28" l="1"/>
  <c r="H845" i="28"/>
  <c r="J827" i="28"/>
  <c r="I828" i="28"/>
  <c r="N828" i="28"/>
  <c r="M828" i="28"/>
  <c r="K829" i="28"/>
  <c r="R843" i="28" l="1"/>
  <c r="H846" i="28"/>
  <c r="J828" i="28"/>
  <c r="I829" i="28"/>
  <c r="N829" i="28"/>
  <c r="M829" i="28"/>
  <c r="K830" i="28"/>
  <c r="R844" i="28" l="1"/>
  <c r="H847" i="28"/>
  <c r="J829" i="28"/>
  <c r="I830" i="28"/>
  <c r="N830" i="28"/>
  <c r="M830" i="28"/>
  <c r="K831" i="28"/>
  <c r="R845" i="28" l="1"/>
  <c r="H848" i="28"/>
  <c r="J830" i="28"/>
  <c r="I831" i="28"/>
  <c r="N831" i="28"/>
  <c r="M831" i="28"/>
  <c r="K832" i="28"/>
  <c r="R846" i="28" l="1"/>
  <c r="H849" i="28"/>
  <c r="J831" i="28"/>
  <c r="I832" i="28"/>
  <c r="N832" i="28"/>
  <c r="M832" i="28"/>
  <c r="K833" i="28"/>
  <c r="R847" i="28" l="1"/>
  <c r="H850" i="28"/>
  <c r="J832" i="28"/>
  <c r="I833" i="28"/>
  <c r="N833" i="28"/>
  <c r="M833" i="28"/>
  <c r="K834" i="28"/>
  <c r="R848" i="28" l="1"/>
  <c r="H851" i="28"/>
  <c r="J833" i="28"/>
  <c r="I834" i="28"/>
  <c r="M834" i="28"/>
  <c r="N834" i="28"/>
  <c r="K835" i="28"/>
  <c r="R849" i="28" l="1"/>
  <c r="H852" i="28"/>
  <c r="J834" i="28"/>
  <c r="I835" i="28"/>
  <c r="N835" i="28"/>
  <c r="M835" i="28"/>
  <c r="K836" i="28"/>
  <c r="R850" i="28" l="1"/>
  <c r="H853" i="28"/>
  <c r="J835" i="28"/>
  <c r="I836" i="28"/>
  <c r="N836" i="28"/>
  <c r="M836" i="28"/>
  <c r="K837" i="28"/>
  <c r="R851" i="28" l="1"/>
  <c r="H854" i="28"/>
  <c r="J836" i="28"/>
  <c r="I837" i="28"/>
  <c r="N837" i="28"/>
  <c r="M837" i="28"/>
  <c r="K838" i="28"/>
  <c r="R852" i="28" l="1"/>
  <c r="H855" i="28"/>
  <c r="J837" i="28"/>
  <c r="I838" i="28"/>
  <c r="N838" i="28"/>
  <c r="M838" i="28"/>
  <c r="K839" i="28"/>
  <c r="R853" i="28" l="1"/>
  <c r="H856" i="28"/>
  <c r="J838" i="28"/>
  <c r="I839" i="28"/>
  <c r="N839" i="28"/>
  <c r="M839" i="28"/>
  <c r="K840" i="28"/>
  <c r="R854" i="28" l="1"/>
  <c r="H857" i="28"/>
  <c r="J839" i="28"/>
  <c r="I840" i="28"/>
  <c r="N840" i="28"/>
  <c r="M840" i="28"/>
  <c r="K841" i="28"/>
  <c r="R855" i="28" l="1"/>
  <c r="H858" i="28"/>
  <c r="J840" i="28"/>
  <c r="I841" i="28"/>
  <c r="N841" i="28"/>
  <c r="M841" i="28"/>
  <c r="K842" i="28"/>
  <c r="R856" i="28" l="1"/>
  <c r="H859" i="28"/>
  <c r="J841" i="28"/>
  <c r="I842" i="28"/>
  <c r="M842" i="28"/>
  <c r="N842" i="28"/>
  <c r="K843" i="28"/>
  <c r="R857" i="28" l="1"/>
  <c r="H860" i="28"/>
  <c r="J842" i="28"/>
  <c r="I843" i="28"/>
  <c r="N843" i="28"/>
  <c r="M843" i="28"/>
  <c r="K844" i="28"/>
  <c r="R858" i="28" l="1"/>
  <c r="H861" i="28"/>
  <c r="J843" i="28"/>
  <c r="I844" i="28"/>
  <c r="N844" i="28"/>
  <c r="J844" i="28" s="1"/>
  <c r="M844" i="28"/>
  <c r="K845" i="28"/>
  <c r="R859" i="28" l="1"/>
  <c r="H862" i="28"/>
  <c r="I845" i="28"/>
  <c r="N845" i="28"/>
  <c r="M845" i="28"/>
  <c r="K846" i="28"/>
  <c r="R860" i="28" l="1"/>
  <c r="H863" i="28"/>
  <c r="J845" i="28"/>
  <c r="I846" i="28"/>
  <c r="N846" i="28"/>
  <c r="M846" i="28"/>
  <c r="K847" i="28"/>
  <c r="R861" i="28" l="1"/>
  <c r="H864" i="28"/>
  <c r="J846" i="28"/>
  <c r="I847" i="28"/>
  <c r="N847" i="28"/>
  <c r="M847" i="28"/>
  <c r="K848" i="28"/>
  <c r="R862" i="28" l="1"/>
  <c r="H865" i="28"/>
  <c r="J847" i="28"/>
  <c r="I848" i="28"/>
  <c r="N848" i="28"/>
  <c r="M848" i="28"/>
  <c r="K849" i="28"/>
  <c r="R863" i="28" l="1"/>
  <c r="H866" i="28"/>
  <c r="J848" i="28"/>
  <c r="I849" i="28"/>
  <c r="N849" i="28"/>
  <c r="M849" i="28"/>
  <c r="K850" i="28"/>
  <c r="R864" i="28" l="1"/>
  <c r="H867" i="28"/>
  <c r="J849" i="28"/>
  <c r="I850" i="28"/>
  <c r="M850" i="28"/>
  <c r="N850" i="28"/>
  <c r="K851" i="28"/>
  <c r="R865" i="28" l="1"/>
  <c r="H868" i="28"/>
  <c r="J850" i="28"/>
  <c r="I851" i="28"/>
  <c r="N851" i="28"/>
  <c r="M851" i="28"/>
  <c r="K852" i="28"/>
  <c r="R866" i="28" l="1"/>
  <c r="H869" i="28"/>
  <c r="J851" i="28"/>
  <c r="I852" i="28"/>
  <c r="N852" i="28"/>
  <c r="M852" i="28"/>
  <c r="K853" i="28"/>
  <c r="R867" i="28" l="1"/>
  <c r="H870" i="28"/>
  <c r="J852" i="28"/>
  <c r="I853" i="28"/>
  <c r="N853" i="28"/>
  <c r="M853" i="28"/>
  <c r="K854" i="28"/>
  <c r="R868" i="28" l="1"/>
  <c r="H871" i="28"/>
  <c r="J853" i="28"/>
  <c r="I854" i="28"/>
  <c r="N854" i="28"/>
  <c r="M854" i="28"/>
  <c r="K855" i="28"/>
  <c r="R869" i="28" l="1"/>
  <c r="H872" i="28"/>
  <c r="J854" i="28"/>
  <c r="I855" i="28"/>
  <c r="N855" i="28"/>
  <c r="M855" i="28"/>
  <c r="K856" i="28"/>
  <c r="R870" i="28" l="1"/>
  <c r="H873" i="28"/>
  <c r="J855" i="28"/>
  <c r="I856" i="28"/>
  <c r="N856" i="28"/>
  <c r="M856" i="28"/>
  <c r="K857" i="28"/>
  <c r="R871" i="28" l="1"/>
  <c r="H874" i="28"/>
  <c r="J856" i="28"/>
  <c r="I857" i="28"/>
  <c r="N857" i="28"/>
  <c r="M857" i="28"/>
  <c r="K858" i="28"/>
  <c r="R872" i="28" l="1"/>
  <c r="H875" i="28"/>
  <c r="J857" i="28"/>
  <c r="I858" i="28"/>
  <c r="M858" i="28"/>
  <c r="N858" i="28"/>
  <c r="K859" i="28"/>
  <c r="R873" i="28" l="1"/>
  <c r="H876" i="28"/>
  <c r="J858" i="28"/>
  <c r="I859" i="28"/>
  <c r="N859" i="28"/>
  <c r="M859" i="28"/>
  <c r="K860" i="28"/>
  <c r="R874" i="28" l="1"/>
  <c r="H877" i="28"/>
  <c r="J859" i="28"/>
  <c r="I860" i="28"/>
  <c r="N860" i="28"/>
  <c r="M860" i="28"/>
  <c r="K861" i="28"/>
  <c r="R875" i="28" l="1"/>
  <c r="H878" i="28"/>
  <c r="J860" i="28"/>
  <c r="I861" i="28"/>
  <c r="N861" i="28"/>
  <c r="M861" i="28"/>
  <c r="K862" i="28"/>
  <c r="R876" i="28" l="1"/>
  <c r="H879" i="28"/>
  <c r="J861" i="28"/>
  <c r="I862" i="28"/>
  <c r="N862" i="28"/>
  <c r="M862" i="28"/>
  <c r="K863" i="28"/>
  <c r="R877" i="28" l="1"/>
  <c r="H880" i="28"/>
  <c r="J862" i="28"/>
  <c r="I863" i="28"/>
  <c r="N863" i="28"/>
  <c r="M863" i="28"/>
  <c r="K864" i="28"/>
  <c r="R878" i="28" l="1"/>
  <c r="H881" i="28"/>
  <c r="J863" i="28"/>
  <c r="I864" i="28"/>
  <c r="N864" i="28"/>
  <c r="M864" i="28"/>
  <c r="K865" i="28"/>
  <c r="R879" i="28" l="1"/>
  <c r="H882" i="28"/>
  <c r="J864" i="28"/>
  <c r="I865" i="28"/>
  <c r="N865" i="28"/>
  <c r="M865" i="28"/>
  <c r="K866" i="28"/>
  <c r="R880" i="28" l="1"/>
  <c r="H883" i="28"/>
  <c r="J865" i="28"/>
  <c r="I866" i="28"/>
  <c r="M866" i="28"/>
  <c r="N866" i="28"/>
  <c r="K867" i="28"/>
  <c r="R881" i="28" l="1"/>
  <c r="H884" i="28"/>
  <c r="J866" i="28"/>
  <c r="I867" i="28"/>
  <c r="N867" i="28"/>
  <c r="M867" i="28"/>
  <c r="K868" i="28"/>
  <c r="R882" i="28" l="1"/>
  <c r="H885" i="28"/>
  <c r="J867" i="28"/>
  <c r="I868" i="28"/>
  <c r="N868" i="28"/>
  <c r="M868" i="28"/>
  <c r="K869" i="28"/>
  <c r="R883" i="28" l="1"/>
  <c r="H886" i="28"/>
  <c r="J868" i="28"/>
  <c r="I869" i="28"/>
  <c r="N869" i="28"/>
  <c r="M869" i="28"/>
  <c r="K870" i="28"/>
  <c r="R884" i="28" l="1"/>
  <c r="H887" i="28"/>
  <c r="J869" i="28"/>
  <c r="I870" i="28"/>
  <c r="N870" i="28"/>
  <c r="M870" i="28"/>
  <c r="K871" i="28"/>
  <c r="R885" i="28" l="1"/>
  <c r="H888" i="28"/>
  <c r="J870" i="28"/>
  <c r="I871" i="28"/>
  <c r="N871" i="28"/>
  <c r="M871" i="28"/>
  <c r="K872" i="28"/>
  <c r="R886" i="28" l="1"/>
  <c r="H889" i="28"/>
  <c r="J871" i="28"/>
  <c r="I872" i="28"/>
  <c r="N872" i="28"/>
  <c r="M872" i="28"/>
  <c r="K873" i="28"/>
  <c r="R887" i="28" l="1"/>
  <c r="H890" i="28"/>
  <c r="J872" i="28"/>
  <c r="I873" i="28"/>
  <c r="N873" i="28"/>
  <c r="M873" i="28"/>
  <c r="K874" i="28"/>
  <c r="R888" i="28" l="1"/>
  <c r="H891" i="28"/>
  <c r="J873" i="28"/>
  <c r="I874" i="28"/>
  <c r="M874" i="28"/>
  <c r="N874" i="28"/>
  <c r="K875" i="28"/>
  <c r="R889" i="28" l="1"/>
  <c r="H892" i="28"/>
  <c r="J874" i="28"/>
  <c r="I875" i="28"/>
  <c r="N875" i="28"/>
  <c r="M875" i="28"/>
  <c r="K876" i="28"/>
  <c r="R890" i="28" l="1"/>
  <c r="H893" i="28"/>
  <c r="J875" i="28"/>
  <c r="I876" i="28"/>
  <c r="N876" i="28"/>
  <c r="M876" i="28"/>
  <c r="K877" i="28"/>
  <c r="R891" i="28" l="1"/>
  <c r="H894" i="28"/>
  <c r="J876" i="28"/>
  <c r="I877" i="28"/>
  <c r="N877" i="28"/>
  <c r="M877" i="28"/>
  <c r="K878" i="28"/>
  <c r="R892" i="28" l="1"/>
  <c r="H895" i="28"/>
  <c r="J877" i="28"/>
  <c r="I878" i="28"/>
  <c r="N878" i="28"/>
  <c r="M878" i="28"/>
  <c r="K879" i="28"/>
  <c r="R893" i="28" l="1"/>
  <c r="H896" i="28"/>
  <c r="J878" i="28"/>
  <c r="I879" i="28"/>
  <c r="N879" i="28"/>
  <c r="M879" i="28"/>
  <c r="K880" i="28"/>
  <c r="R894" i="28" l="1"/>
  <c r="H897" i="28"/>
  <c r="J879" i="28"/>
  <c r="I880" i="28"/>
  <c r="N880" i="28"/>
  <c r="M880" i="28"/>
  <c r="K881" i="28"/>
  <c r="R895" i="28" l="1"/>
  <c r="H898" i="28"/>
  <c r="J880" i="28"/>
  <c r="I881" i="28"/>
  <c r="N881" i="28"/>
  <c r="M881" i="28"/>
  <c r="K882" i="28"/>
  <c r="R896" i="28" l="1"/>
  <c r="H899" i="28"/>
  <c r="J881" i="28"/>
  <c r="I882" i="28"/>
  <c r="M882" i="28"/>
  <c r="N882" i="28"/>
  <c r="K883" i="28"/>
  <c r="R897" i="28" l="1"/>
  <c r="H900" i="28"/>
  <c r="J882" i="28"/>
  <c r="I883" i="28"/>
  <c r="N883" i="28"/>
  <c r="M883" i="28"/>
  <c r="K884" i="28"/>
  <c r="R898" i="28" l="1"/>
  <c r="H901" i="28"/>
  <c r="J883" i="28"/>
  <c r="I884" i="28"/>
  <c r="N884" i="28"/>
  <c r="J884" i="28" s="1"/>
  <c r="M884" i="28"/>
  <c r="K885" i="28"/>
  <c r="R899" i="28" l="1"/>
  <c r="H902" i="28"/>
  <c r="I885" i="28"/>
  <c r="N885" i="28"/>
  <c r="M885" i="28"/>
  <c r="K886" i="28"/>
  <c r="R900" i="28" l="1"/>
  <c r="H903" i="28"/>
  <c r="J885" i="28"/>
  <c r="I886" i="28"/>
  <c r="N886" i="28"/>
  <c r="M886" i="28"/>
  <c r="K887" i="28"/>
  <c r="R901" i="28" l="1"/>
  <c r="H904" i="28"/>
  <c r="J886" i="28"/>
  <c r="I887" i="28"/>
  <c r="N887" i="28"/>
  <c r="M887" i="28"/>
  <c r="K888" i="28"/>
  <c r="R902" i="28" l="1"/>
  <c r="H905" i="28"/>
  <c r="J887" i="28"/>
  <c r="I888" i="28"/>
  <c r="N888" i="28"/>
  <c r="M888" i="28"/>
  <c r="K889" i="28"/>
  <c r="R903" i="28" l="1"/>
  <c r="H906" i="28"/>
  <c r="J888" i="28"/>
  <c r="I889" i="28"/>
  <c r="N889" i="28"/>
  <c r="M889" i="28"/>
  <c r="K890" i="28"/>
  <c r="R904" i="28" l="1"/>
  <c r="H907" i="28"/>
  <c r="J889" i="28"/>
  <c r="I890" i="28"/>
  <c r="M890" i="28"/>
  <c r="N890" i="28"/>
  <c r="K891" i="28"/>
  <c r="R905" i="28" l="1"/>
  <c r="H908" i="28"/>
  <c r="J890" i="28"/>
  <c r="I891" i="28"/>
  <c r="N891" i="28"/>
  <c r="M891" i="28"/>
  <c r="K892" i="28"/>
  <c r="R906" i="28" l="1"/>
  <c r="H909" i="28"/>
  <c r="J891" i="28"/>
  <c r="I892" i="28"/>
  <c r="N892" i="28"/>
  <c r="M892" i="28"/>
  <c r="K893" i="28"/>
  <c r="R907" i="28" l="1"/>
  <c r="H910" i="28"/>
  <c r="J892" i="28"/>
  <c r="I893" i="28"/>
  <c r="N893" i="28"/>
  <c r="M893" i="28"/>
  <c r="K894" i="28"/>
  <c r="R908" i="28" l="1"/>
  <c r="H911" i="28"/>
  <c r="J893" i="28"/>
  <c r="I894" i="28"/>
  <c r="N894" i="28"/>
  <c r="M894" i="28"/>
  <c r="K895" i="28"/>
  <c r="R909" i="28" l="1"/>
  <c r="H912" i="28"/>
  <c r="J894" i="28"/>
  <c r="I895" i="28"/>
  <c r="N895" i="28"/>
  <c r="M895" i="28"/>
  <c r="K896" i="28"/>
  <c r="R910" i="28" l="1"/>
  <c r="H913" i="28"/>
  <c r="J895" i="28"/>
  <c r="I896" i="28"/>
  <c r="N896" i="28"/>
  <c r="M896" i="28"/>
  <c r="K897" i="28"/>
  <c r="R911" i="28" l="1"/>
  <c r="H914" i="28"/>
  <c r="J896" i="28"/>
  <c r="I897" i="28"/>
  <c r="N897" i="28"/>
  <c r="M897" i="28"/>
  <c r="K898" i="28"/>
  <c r="R912" i="28" l="1"/>
  <c r="H915" i="28"/>
  <c r="J897" i="28"/>
  <c r="I898" i="28"/>
  <c r="M898" i="28"/>
  <c r="N898" i="28"/>
  <c r="K899" i="28"/>
  <c r="R913" i="28" l="1"/>
  <c r="H916" i="28"/>
  <c r="J898" i="28"/>
  <c r="I899" i="28"/>
  <c r="N899" i="28"/>
  <c r="M899" i="28"/>
  <c r="K900" i="28"/>
  <c r="R914" i="28" l="1"/>
  <c r="H917" i="28"/>
  <c r="J899" i="28"/>
  <c r="I900" i="28"/>
  <c r="N900" i="28"/>
  <c r="J900" i="28" s="1"/>
  <c r="M900" i="28"/>
  <c r="K901" i="28"/>
  <c r="R915" i="28" l="1"/>
  <c r="H918" i="28"/>
  <c r="I901" i="28"/>
  <c r="N901" i="28"/>
  <c r="M901" i="28"/>
  <c r="K902" i="28"/>
  <c r="R916" i="28" l="1"/>
  <c r="H919" i="28"/>
  <c r="J901" i="28"/>
  <c r="I902" i="28"/>
  <c r="N902" i="28"/>
  <c r="M902" i="28"/>
  <c r="K903" i="28"/>
  <c r="R917" i="28" l="1"/>
  <c r="H920" i="28"/>
  <c r="J902" i="28"/>
  <c r="I903" i="28"/>
  <c r="N903" i="28"/>
  <c r="M903" i="28"/>
  <c r="K904" i="28"/>
  <c r="R918" i="28" l="1"/>
  <c r="H921" i="28"/>
  <c r="J903" i="28"/>
  <c r="I904" i="28"/>
  <c r="N904" i="28"/>
  <c r="M904" i="28"/>
  <c r="K905" i="28"/>
  <c r="R919" i="28" l="1"/>
  <c r="H922" i="28"/>
  <c r="J904" i="28"/>
  <c r="I905" i="28"/>
  <c r="N905" i="28"/>
  <c r="M905" i="28"/>
  <c r="K906" i="28"/>
  <c r="R920" i="28" l="1"/>
  <c r="H923" i="28"/>
  <c r="J905" i="28"/>
  <c r="I906" i="28"/>
  <c r="M906" i="28"/>
  <c r="N906" i="28"/>
  <c r="K907" i="28"/>
  <c r="R921" i="28" l="1"/>
  <c r="H924" i="28"/>
  <c r="J906" i="28"/>
  <c r="I907" i="28"/>
  <c r="N907" i="28"/>
  <c r="M907" i="28"/>
  <c r="K908" i="28"/>
  <c r="R922" i="28" l="1"/>
  <c r="H925" i="28"/>
  <c r="J907" i="28"/>
  <c r="I908" i="28"/>
  <c r="N908" i="28"/>
  <c r="M908" i="28"/>
  <c r="K909" i="28"/>
  <c r="R923" i="28" l="1"/>
  <c r="H926" i="28"/>
  <c r="J908" i="28"/>
  <c r="I909" i="28"/>
  <c r="N909" i="28"/>
  <c r="M909" i="28"/>
  <c r="K910" i="28"/>
  <c r="R924" i="28" l="1"/>
  <c r="H927" i="28"/>
  <c r="J909" i="28"/>
  <c r="I910" i="28"/>
  <c r="N910" i="28"/>
  <c r="J910" i="28" s="1"/>
  <c r="M910" i="28"/>
  <c r="K911" i="28"/>
  <c r="R925" i="28" l="1"/>
  <c r="H928" i="28"/>
  <c r="I911" i="28"/>
  <c r="N911" i="28"/>
  <c r="M911" i="28"/>
  <c r="K912" i="28"/>
  <c r="R926" i="28" l="1"/>
  <c r="H929" i="28"/>
  <c r="J911" i="28"/>
  <c r="I912" i="28"/>
  <c r="N912" i="28"/>
  <c r="M912" i="28"/>
  <c r="K913" i="28"/>
  <c r="R927" i="28" l="1"/>
  <c r="H930" i="28"/>
  <c r="J912" i="28"/>
  <c r="I913" i="28"/>
  <c r="N913" i="28"/>
  <c r="M913" i="28"/>
  <c r="K914" i="28"/>
  <c r="R928" i="28" l="1"/>
  <c r="H931" i="28"/>
  <c r="J913" i="28"/>
  <c r="I914" i="28"/>
  <c r="M914" i="28"/>
  <c r="N914" i="28"/>
  <c r="K915" i="28"/>
  <c r="R929" i="28" l="1"/>
  <c r="H932" i="28"/>
  <c r="J914" i="28"/>
  <c r="I915" i="28"/>
  <c r="N915" i="28"/>
  <c r="M915" i="28"/>
  <c r="K916" i="28"/>
  <c r="R930" i="28" l="1"/>
  <c r="H933" i="28"/>
  <c r="J915" i="28"/>
  <c r="I916" i="28"/>
  <c r="N916" i="28"/>
  <c r="M916" i="28"/>
  <c r="K917" i="28"/>
  <c r="R931" i="28" l="1"/>
  <c r="H934" i="28"/>
  <c r="J916" i="28"/>
  <c r="I917" i="28"/>
  <c r="N917" i="28"/>
  <c r="M917" i="28"/>
  <c r="K918" i="28"/>
  <c r="R932" i="28" l="1"/>
  <c r="H935" i="28"/>
  <c r="J917" i="28"/>
  <c r="I918" i="28"/>
  <c r="K919" i="28"/>
  <c r="N918" i="28"/>
  <c r="M918" i="28"/>
  <c r="K920" i="28"/>
  <c r="R933" i="28" l="1"/>
  <c r="H936" i="28"/>
  <c r="J918" i="28"/>
  <c r="I919" i="28"/>
  <c r="I920" i="28"/>
  <c r="N919" i="28"/>
  <c r="M919" i="28"/>
  <c r="N920" i="28"/>
  <c r="M920" i="28"/>
  <c r="K921" i="28"/>
  <c r="J919" i="28" l="1"/>
  <c r="R934" i="28"/>
  <c r="H937" i="28"/>
  <c r="J920" i="28"/>
  <c r="I921" i="28"/>
  <c r="N921" i="28"/>
  <c r="M921" i="28"/>
  <c r="K922" i="28"/>
  <c r="J921" i="28" l="1"/>
  <c r="R935" i="28"/>
  <c r="H938" i="28"/>
  <c r="I922" i="28"/>
  <c r="M922" i="28"/>
  <c r="N922" i="28"/>
  <c r="K923" i="28"/>
  <c r="R936" i="28" l="1"/>
  <c r="H939" i="28"/>
  <c r="J922" i="28"/>
  <c r="I923" i="28"/>
  <c r="N923" i="28"/>
  <c r="M923" i="28"/>
  <c r="K924" i="28"/>
  <c r="R937" i="28" l="1"/>
  <c r="H940" i="28"/>
  <c r="J923" i="28"/>
  <c r="I924" i="28"/>
  <c r="N924" i="28"/>
  <c r="M924" i="28"/>
  <c r="K925" i="28"/>
  <c r="R938" i="28" l="1"/>
  <c r="H941" i="28"/>
  <c r="J924" i="28"/>
  <c r="I925" i="28"/>
  <c r="N925" i="28"/>
  <c r="M925" i="28"/>
  <c r="K926" i="28"/>
  <c r="R939" i="28" l="1"/>
  <c r="H942" i="28"/>
  <c r="J925" i="28"/>
  <c r="I926" i="28"/>
  <c r="N926" i="28"/>
  <c r="M926" i="28"/>
  <c r="K927" i="28"/>
  <c r="R940" i="28" l="1"/>
  <c r="H943" i="28"/>
  <c r="J926" i="28"/>
  <c r="I927" i="28"/>
  <c r="N927" i="28"/>
  <c r="M927" i="28"/>
  <c r="K928" i="28"/>
  <c r="R941" i="28" l="1"/>
  <c r="H944" i="28"/>
  <c r="J927" i="28"/>
  <c r="I928" i="28"/>
  <c r="N928" i="28"/>
  <c r="M928" i="28"/>
  <c r="K929" i="28"/>
  <c r="R942" i="28" l="1"/>
  <c r="H945" i="28"/>
  <c r="J928" i="28"/>
  <c r="I929" i="28"/>
  <c r="N929" i="28"/>
  <c r="M929" i="28"/>
  <c r="K930" i="28"/>
  <c r="R943" i="28" l="1"/>
  <c r="H946" i="28"/>
  <c r="J929" i="28"/>
  <c r="I930" i="28"/>
  <c r="M930" i="28"/>
  <c r="N930" i="28"/>
  <c r="K931" i="28"/>
  <c r="R944" i="28" l="1"/>
  <c r="H947" i="28"/>
  <c r="J930" i="28"/>
  <c r="I931" i="28"/>
  <c r="N931" i="28"/>
  <c r="M931" i="28"/>
  <c r="K932" i="28"/>
  <c r="R945" i="28" l="1"/>
  <c r="H948" i="28"/>
  <c r="J931" i="28"/>
  <c r="I932" i="28"/>
  <c r="N932" i="28"/>
  <c r="M932" i="28"/>
  <c r="K933" i="28"/>
  <c r="R946" i="28" l="1"/>
  <c r="H949" i="28"/>
  <c r="J932" i="28"/>
  <c r="I933" i="28"/>
  <c r="N933" i="28"/>
  <c r="M933" i="28"/>
  <c r="K934" i="28"/>
  <c r="R947" i="28" l="1"/>
  <c r="H950" i="28"/>
  <c r="J933" i="28"/>
  <c r="I934" i="28"/>
  <c r="N934" i="28"/>
  <c r="M934" i="28"/>
  <c r="K935" i="28"/>
  <c r="R948" i="28" l="1"/>
  <c r="H951" i="28"/>
  <c r="J934" i="28"/>
  <c r="I935" i="28"/>
  <c r="K936" i="28"/>
  <c r="N935" i="28"/>
  <c r="M935" i="28"/>
  <c r="R949" i="28" l="1"/>
  <c r="H952" i="28"/>
  <c r="J935" i="28"/>
  <c r="I936" i="28"/>
  <c r="K937" i="28"/>
  <c r="M936" i="28"/>
  <c r="N936" i="28"/>
  <c r="R950" i="28" l="1"/>
  <c r="H953" i="28"/>
  <c r="J936" i="28"/>
  <c r="K938" i="28"/>
  <c r="I937" i="28"/>
  <c r="M937" i="28"/>
  <c r="N937" i="28"/>
  <c r="K939" i="28"/>
  <c r="R951" i="28" l="1"/>
  <c r="H954" i="28"/>
  <c r="J937" i="28"/>
  <c r="I939" i="28"/>
  <c r="I938" i="28"/>
  <c r="N938" i="28"/>
  <c r="M938" i="28"/>
  <c r="N939" i="28"/>
  <c r="M939" i="28"/>
  <c r="K940" i="28"/>
  <c r="R952" i="28" l="1"/>
  <c r="H955" i="28"/>
  <c r="J938" i="28"/>
  <c r="J939" i="28"/>
  <c r="I940" i="28"/>
  <c r="N940" i="28"/>
  <c r="M940" i="28"/>
  <c r="K941" i="28"/>
  <c r="R953" i="28" l="1"/>
  <c r="H956" i="28"/>
  <c r="J940" i="28"/>
  <c r="I941" i="28"/>
  <c r="M941" i="28"/>
  <c r="N941" i="28"/>
  <c r="K942" i="28"/>
  <c r="R954" i="28" l="1"/>
  <c r="H957" i="28"/>
  <c r="J941" i="28"/>
  <c r="I942" i="28"/>
  <c r="N942" i="28"/>
  <c r="M942" i="28"/>
  <c r="K943" i="28"/>
  <c r="R955" i="28" l="1"/>
  <c r="H958" i="28"/>
  <c r="J942" i="28"/>
  <c r="I943" i="28"/>
  <c r="N943" i="28"/>
  <c r="M943" i="28"/>
  <c r="K944" i="28"/>
  <c r="R956" i="28" l="1"/>
  <c r="H959" i="28"/>
  <c r="J943" i="28"/>
  <c r="I944" i="28"/>
  <c r="N944" i="28"/>
  <c r="M944" i="28"/>
  <c r="K945" i="28"/>
  <c r="R957" i="28" l="1"/>
  <c r="H960" i="28"/>
  <c r="J944" i="28"/>
  <c r="I945" i="28"/>
  <c r="M945" i="28"/>
  <c r="N945" i="28"/>
  <c r="K946" i="28"/>
  <c r="R958" i="28" l="1"/>
  <c r="H961" i="28"/>
  <c r="J945" i="28"/>
  <c r="I946" i="28"/>
  <c r="N946" i="28"/>
  <c r="M946" i="28"/>
  <c r="K947" i="28"/>
  <c r="R959" i="28" l="1"/>
  <c r="H962" i="28"/>
  <c r="J946" i="28"/>
  <c r="I947" i="28"/>
  <c r="N947" i="28"/>
  <c r="M947" i="28"/>
  <c r="K948" i="28"/>
  <c r="R960" i="28" l="1"/>
  <c r="H963" i="28"/>
  <c r="J947" i="28"/>
  <c r="I948" i="28"/>
  <c r="N948" i="28"/>
  <c r="M948" i="28"/>
  <c r="K949" i="28"/>
  <c r="R961" i="28" l="1"/>
  <c r="H964" i="28"/>
  <c r="J948" i="28"/>
  <c r="I949" i="28"/>
  <c r="M949" i="28"/>
  <c r="N949" i="28"/>
  <c r="K950" i="28"/>
  <c r="R962" i="28" l="1"/>
  <c r="H965" i="28"/>
  <c r="J949" i="28"/>
  <c r="I950" i="28"/>
  <c r="M950" i="28"/>
  <c r="N950" i="28"/>
  <c r="K951" i="28"/>
  <c r="R963" i="28" l="1"/>
  <c r="H966" i="28"/>
  <c r="J950" i="28"/>
  <c r="I951" i="28"/>
  <c r="N951" i="28"/>
  <c r="M951" i="28"/>
  <c r="K952" i="28"/>
  <c r="R964" i="28" l="1"/>
  <c r="H967" i="28"/>
  <c r="J951" i="28"/>
  <c r="I952" i="28"/>
  <c r="N952" i="28"/>
  <c r="M952" i="28"/>
  <c r="K953" i="28"/>
  <c r="R965" i="28" l="1"/>
  <c r="H968" i="28"/>
  <c r="J952" i="28"/>
  <c r="I953" i="28"/>
  <c r="N953" i="28"/>
  <c r="M953" i="28"/>
  <c r="K954" i="28"/>
  <c r="R966" i="28" l="1"/>
  <c r="H969" i="28"/>
  <c r="J953" i="28"/>
  <c r="I954" i="28"/>
  <c r="N954" i="28"/>
  <c r="M954" i="28"/>
  <c r="K955" i="28"/>
  <c r="R967" i="28" l="1"/>
  <c r="H970" i="28"/>
  <c r="J954" i="28"/>
  <c r="I955" i="28"/>
  <c r="N955" i="28"/>
  <c r="M955" i="28"/>
  <c r="K956" i="28"/>
  <c r="R968" i="28" l="1"/>
  <c r="H971" i="28"/>
  <c r="J955" i="28"/>
  <c r="I956" i="28"/>
  <c r="N956" i="28"/>
  <c r="M956" i="28"/>
  <c r="K957" i="28"/>
  <c r="R969" i="28" l="1"/>
  <c r="H972" i="28"/>
  <c r="J956" i="28"/>
  <c r="I957" i="28"/>
  <c r="M957" i="28"/>
  <c r="N957" i="28"/>
  <c r="K958" i="28"/>
  <c r="R970" i="28" l="1"/>
  <c r="H973" i="28"/>
  <c r="J957" i="28"/>
  <c r="I958" i="28"/>
  <c r="M958" i="28"/>
  <c r="N958" i="28"/>
  <c r="K959" i="28"/>
  <c r="R971" i="28" l="1"/>
  <c r="H974" i="28"/>
  <c r="J958" i="28"/>
  <c r="I959" i="28"/>
  <c r="N959" i="28"/>
  <c r="M959" i="28"/>
  <c r="K960" i="28"/>
  <c r="R972" i="28" l="1"/>
  <c r="H975" i="28"/>
  <c r="J959" i="28"/>
  <c r="I960" i="28"/>
  <c r="N960" i="28"/>
  <c r="M960" i="28"/>
  <c r="K961" i="28"/>
  <c r="R973" i="28" l="1"/>
  <c r="H976" i="28"/>
  <c r="J960" i="28"/>
  <c r="I961" i="28"/>
  <c r="N961" i="28"/>
  <c r="M961" i="28"/>
  <c r="K962" i="28"/>
  <c r="R974" i="28" l="1"/>
  <c r="H977" i="28"/>
  <c r="J961" i="28"/>
  <c r="I962" i="28"/>
  <c r="N962" i="28"/>
  <c r="M962" i="28"/>
  <c r="K963" i="28"/>
  <c r="R975" i="28" l="1"/>
  <c r="H978" i="28"/>
  <c r="J962" i="28"/>
  <c r="I963" i="28"/>
  <c r="N963" i="28"/>
  <c r="M963" i="28"/>
  <c r="K964" i="28"/>
  <c r="R976" i="28" l="1"/>
  <c r="H979" i="28"/>
  <c r="J963" i="28"/>
  <c r="I964" i="28"/>
  <c r="N964" i="28"/>
  <c r="M964" i="28"/>
  <c r="K965" i="28"/>
  <c r="R977" i="28" l="1"/>
  <c r="H980" i="28"/>
  <c r="J964" i="28"/>
  <c r="I965" i="28"/>
  <c r="M965" i="28"/>
  <c r="N965" i="28"/>
  <c r="K966" i="28"/>
  <c r="R978" i="28" l="1"/>
  <c r="H981" i="28"/>
  <c r="J965" i="28"/>
  <c r="I966" i="28"/>
  <c r="M966" i="28"/>
  <c r="N966" i="28"/>
  <c r="K967" i="28"/>
  <c r="R979" i="28" l="1"/>
  <c r="H982" i="28"/>
  <c r="J966" i="28"/>
  <c r="I967" i="28"/>
  <c r="N967" i="28"/>
  <c r="M967" i="28"/>
  <c r="K968" i="28"/>
  <c r="R980" i="28" l="1"/>
  <c r="H983" i="28"/>
  <c r="J967" i="28"/>
  <c r="I968" i="28"/>
  <c r="N968" i="28"/>
  <c r="M968" i="28"/>
  <c r="K969" i="28"/>
  <c r="R981" i="28" l="1"/>
  <c r="H984" i="28"/>
  <c r="J968" i="28"/>
  <c r="I969" i="28"/>
  <c r="N969" i="28"/>
  <c r="M969" i="28"/>
  <c r="K970" i="28"/>
  <c r="R982" i="28" l="1"/>
  <c r="H985" i="28"/>
  <c r="J969" i="28"/>
  <c r="I970" i="28"/>
  <c r="N970" i="28"/>
  <c r="M970" i="28"/>
  <c r="K971" i="28"/>
  <c r="R983" i="28" l="1"/>
  <c r="H986" i="28"/>
  <c r="J970" i="28"/>
  <c r="I971" i="28"/>
  <c r="N971" i="28"/>
  <c r="M971" i="28"/>
  <c r="K972" i="28"/>
  <c r="R984" i="28" l="1"/>
  <c r="H987" i="28"/>
  <c r="J971" i="28"/>
  <c r="I972" i="28"/>
  <c r="N972" i="28"/>
  <c r="M972" i="28"/>
  <c r="K973" i="28"/>
  <c r="R985" i="28" l="1"/>
  <c r="H988" i="28"/>
  <c r="J972" i="28"/>
  <c r="I973" i="28"/>
  <c r="M973" i="28"/>
  <c r="N973" i="28"/>
  <c r="K974" i="28"/>
  <c r="R986" i="28" l="1"/>
  <c r="H989" i="28"/>
  <c r="J973" i="28"/>
  <c r="I974" i="28"/>
  <c r="M974" i="28"/>
  <c r="N974" i="28"/>
  <c r="K975" i="28"/>
  <c r="R987" i="28" l="1"/>
  <c r="H990" i="28"/>
  <c r="J974" i="28"/>
  <c r="I975" i="28"/>
  <c r="N975" i="28"/>
  <c r="M975" i="28"/>
  <c r="K976" i="28"/>
  <c r="R988" i="28" l="1"/>
  <c r="H991" i="28"/>
  <c r="J975" i="28"/>
  <c r="I976" i="28"/>
  <c r="N976" i="28"/>
  <c r="M976" i="28"/>
  <c r="K977" i="28"/>
  <c r="R989" i="28" l="1"/>
  <c r="H992" i="28"/>
  <c r="J976" i="28"/>
  <c r="I977" i="28"/>
  <c r="N977" i="28"/>
  <c r="M977" i="28"/>
  <c r="K978" i="28"/>
  <c r="R990" i="28" l="1"/>
  <c r="H993" i="28"/>
  <c r="J977" i="28"/>
  <c r="I978" i="28"/>
  <c r="N978" i="28"/>
  <c r="M978" i="28"/>
  <c r="K979" i="28"/>
  <c r="R991" i="28" l="1"/>
  <c r="H994" i="28"/>
  <c r="J978" i="28"/>
  <c r="I979" i="28"/>
  <c r="N979" i="28"/>
  <c r="M979" i="28"/>
  <c r="K980" i="28"/>
  <c r="R992" i="28" l="1"/>
  <c r="H995" i="28"/>
  <c r="J979" i="28"/>
  <c r="I980" i="28"/>
  <c r="N980" i="28"/>
  <c r="M980" i="28"/>
  <c r="K981" i="28"/>
  <c r="R993" i="28" l="1"/>
  <c r="H996" i="28"/>
  <c r="J980" i="28"/>
  <c r="I981" i="28"/>
  <c r="M981" i="28"/>
  <c r="N981" i="28"/>
  <c r="K982" i="28"/>
  <c r="R994" i="28" l="1"/>
  <c r="H997" i="28"/>
  <c r="J981" i="28"/>
  <c r="I982" i="28"/>
  <c r="M982" i="28"/>
  <c r="N982" i="28"/>
  <c r="K983" i="28"/>
  <c r="R995" i="28" l="1"/>
  <c r="H998" i="28"/>
  <c r="J982" i="28"/>
  <c r="I983" i="28"/>
  <c r="N983" i="28"/>
  <c r="M983" i="28"/>
  <c r="K984" i="28"/>
  <c r="R996" i="28" l="1"/>
  <c r="H999" i="28"/>
  <c r="J983" i="28"/>
  <c r="I984" i="28"/>
  <c r="N984" i="28"/>
  <c r="M984" i="28"/>
  <c r="K985" i="28"/>
  <c r="R997" i="28" l="1"/>
  <c r="H1000" i="28"/>
  <c r="J984" i="28"/>
  <c r="I985" i="28"/>
  <c r="N985" i="28"/>
  <c r="M985" i="28"/>
  <c r="K986" i="28"/>
  <c r="R998" i="28" l="1"/>
  <c r="H1001" i="28"/>
  <c r="J985" i="28"/>
  <c r="I986" i="28"/>
  <c r="M986" i="28"/>
  <c r="N986" i="28"/>
  <c r="K987" i="28"/>
  <c r="R999" i="28" l="1"/>
  <c r="H1002" i="28"/>
  <c r="J986" i="28"/>
  <c r="I987" i="28"/>
  <c r="N987" i="28"/>
  <c r="M987" i="28"/>
  <c r="K988" i="28"/>
  <c r="R1000" i="28" l="1"/>
  <c r="H1003" i="28"/>
  <c r="J987" i="28"/>
  <c r="I988" i="28"/>
  <c r="N988" i="28"/>
  <c r="M988" i="28"/>
  <c r="K989" i="28"/>
  <c r="R1001" i="28" l="1"/>
  <c r="H1004" i="28"/>
  <c r="J988" i="28"/>
  <c r="I989" i="28"/>
  <c r="M989" i="28"/>
  <c r="N989" i="28"/>
  <c r="K990" i="28"/>
  <c r="R1002" i="28" l="1"/>
  <c r="H1005" i="28"/>
  <c r="J989" i="28"/>
  <c r="I990" i="28"/>
  <c r="N990" i="28"/>
  <c r="M990" i="28"/>
  <c r="K991" i="28"/>
  <c r="R1003" i="28" l="1"/>
  <c r="H1006" i="28"/>
  <c r="J990" i="28"/>
  <c r="I991" i="28"/>
  <c r="N991" i="28"/>
  <c r="M991" i="28"/>
  <c r="K992" i="28"/>
  <c r="R1004" i="28" l="1"/>
  <c r="H1007" i="28"/>
  <c r="J991" i="28"/>
  <c r="I992" i="28"/>
  <c r="N992" i="28"/>
  <c r="M992" i="28"/>
  <c r="K993" i="28"/>
  <c r="R1005" i="28" l="1"/>
  <c r="H1008" i="28"/>
  <c r="J992" i="28"/>
  <c r="I993" i="28"/>
  <c r="N993" i="28"/>
  <c r="M993" i="28"/>
  <c r="K994" i="28"/>
  <c r="R1006" i="28" l="1"/>
  <c r="H1009" i="28"/>
  <c r="J993" i="28"/>
  <c r="I994" i="28"/>
  <c r="N994" i="28"/>
  <c r="M994" i="28"/>
  <c r="K995" i="28"/>
  <c r="R1007" i="28" l="1"/>
  <c r="H1010" i="28"/>
  <c r="J994" i="28"/>
  <c r="I995" i="28"/>
  <c r="N995" i="28"/>
  <c r="M995" i="28"/>
  <c r="K996" i="28"/>
  <c r="R1008" i="28" l="1"/>
  <c r="H1011" i="28"/>
  <c r="J995" i="28"/>
  <c r="I996" i="28"/>
  <c r="N996" i="28"/>
  <c r="M996" i="28"/>
  <c r="K997" i="28"/>
  <c r="R1009" i="28" l="1"/>
  <c r="H1012" i="28"/>
  <c r="J996" i="28"/>
  <c r="I997" i="28"/>
  <c r="M997" i="28"/>
  <c r="N997" i="28"/>
  <c r="K998" i="28"/>
  <c r="R1010" i="28" l="1"/>
  <c r="H1013" i="28"/>
  <c r="J997" i="28"/>
  <c r="I998" i="28"/>
  <c r="N998" i="28"/>
  <c r="M998" i="28"/>
  <c r="K999" i="28"/>
  <c r="R1011" i="28" l="1"/>
  <c r="H1014" i="28"/>
  <c r="J998" i="28"/>
  <c r="I999" i="28"/>
  <c r="N999" i="28"/>
  <c r="M999" i="28"/>
  <c r="K1000" i="28"/>
  <c r="R1012" i="28" l="1"/>
  <c r="H1015" i="28"/>
  <c r="J999" i="28"/>
  <c r="I1000" i="28"/>
  <c r="N1000" i="28"/>
  <c r="M1000" i="28"/>
  <c r="K1001" i="28"/>
  <c r="R1013" i="28" l="1"/>
  <c r="H1016" i="28"/>
  <c r="J1000" i="28"/>
  <c r="I1001" i="28"/>
  <c r="N1001" i="28"/>
  <c r="M1001" i="28"/>
  <c r="K1002" i="28"/>
  <c r="R1014" i="28" l="1"/>
  <c r="H1017" i="28"/>
  <c r="J1001" i="28"/>
  <c r="I1002" i="28"/>
  <c r="N1002" i="28"/>
  <c r="M1002" i="28"/>
  <c r="K1003" i="28"/>
  <c r="R1015" i="28" l="1"/>
  <c r="H1018" i="28"/>
  <c r="J1002" i="28"/>
  <c r="I1003" i="28"/>
  <c r="N1003" i="28"/>
  <c r="M1003" i="28"/>
  <c r="K1004" i="28"/>
  <c r="R1016" i="28" l="1"/>
  <c r="H1019" i="28"/>
  <c r="J1003" i="28"/>
  <c r="I1004" i="28"/>
  <c r="N1004" i="28"/>
  <c r="M1004" i="28"/>
  <c r="K1005" i="28"/>
  <c r="R1017" i="28" l="1"/>
  <c r="H1020" i="28"/>
  <c r="J1004" i="28"/>
  <c r="I1005" i="28"/>
  <c r="M1005" i="28"/>
  <c r="N1005" i="28"/>
  <c r="K1006" i="28"/>
  <c r="R1018" i="28" l="1"/>
  <c r="H1021" i="28"/>
  <c r="J1005" i="28"/>
  <c r="I1006" i="28"/>
  <c r="N1006" i="28"/>
  <c r="M1006" i="28"/>
  <c r="K1007" i="28"/>
  <c r="R1019" i="28" l="1"/>
  <c r="H1022" i="28"/>
  <c r="J1006" i="28"/>
  <c r="I1007" i="28"/>
  <c r="N1007" i="28"/>
  <c r="M1007" i="28"/>
  <c r="K1008" i="28"/>
  <c r="R1020" i="28" l="1"/>
  <c r="H1023" i="28"/>
  <c r="J1007" i="28"/>
  <c r="I1008" i="28"/>
  <c r="N1008" i="28"/>
  <c r="M1008" i="28"/>
  <c r="K1009" i="28"/>
  <c r="R1021" i="28" l="1"/>
  <c r="H1024" i="28"/>
  <c r="J1008" i="28"/>
  <c r="I1009" i="28"/>
  <c r="N1009" i="28"/>
  <c r="M1009" i="28"/>
  <c r="K1010" i="28"/>
  <c r="R1022" i="28" l="1"/>
  <c r="H1025" i="28"/>
  <c r="J1009" i="28"/>
  <c r="I1010" i="28"/>
  <c r="M1010" i="28"/>
  <c r="N1010" i="28"/>
  <c r="K1011" i="28"/>
  <c r="R1023" i="28" l="1"/>
  <c r="H1026" i="28"/>
  <c r="J1010" i="28"/>
  <c r="I1011" i="28"/>
  <c r="N1011" i="28"/>
  <c r="M1011" i="28"/>
  <c r="K1012" i="28"/>
  <c r="R1024" i="28" l="1"/>
  <c r="H1027" i="28"/>
  <c r="J1011" i="28"/>
  <c r="I1012" i="28"/>
  <c r="N1012" i="28"/>
  <c r="M1012" i="28"/>
  <c r="K1013" i="28"/>
  <c r="R1025" i="28" l="1"/>
  <c r="H1028" i="28"/>
  <c r="J1012" i="28"/>
  <c r="I1013" i="28"/>
  <c r="N1013" i="28"/>
  <c r="M1013" i="28"/>
  <c r="K1014" i="28"/>
  <c r="R1026" i="28" l="1"/>
  <c r="H1029" i="28"/>
  <c r="J1013" i="28"/>
  <c r="I1014" i="28"/>
  <c r="N1014" i="28"/>
  <c r="M1014" i="28"/>
  <c r="K1015" i="28"/>
  <c r="R1027" i="28" l="1"/>
  <c r="H1030" i="28"/>
  <c r="J1014" i="28"/>
  <c r="I1015" i="28"/>
  <c r="N1015" i="28"/>
  <c r="M1015" i="28"/>
  <c r="K1016" i="28"/>
  <c r="R1028" i="28" l="1"/>
  <c r="H1031" i="28"/>
  <c r="J1015" i="28"/>
  <c r="I1016" i="28"/>
  <c r="N1016" i="28"/>
  <c r="M1016" i="28"/>
  <c r="K1017" i="28"/>
  <c r="R1029" i="28" l="1"/>
  <c r="H1032" i="28"/>
  <c r="J1016" i="28"/>
  <c r="I1017" i="28"/>
  <c r="N1017" i="28"/>
  <c r="M1017" i="28"/>
  <c r="K1018" i="28"/>
  <c r="R1030" i="28" l="1"/>
  <c r="H1033" i="28"/>
  <c r="J1017" i="28"/>
  <c r="I1018" i="28"/>
  <c r="M1018" i="28"/>
  <c r="N1018" i="28"/>
  <c r="K1019" i="28"/>
  <c r="R1031" i="28" l="1"/>
  <c r="H1034" i="28"/>
  <c r="J1018" i="28"/>
  <c r="I1019" i="28"/>
  <c r="N1019" i="28"/>
  <c r="M1019" i="28"/>
  <c r="K1020" i="28"/>
  <c r="R1032" i="28" l="1"/>
  <c r="H1035" i="28"/>
  <c r="J1019" i="28"/>
  <c r="I1020" i="28"/>
  <c r="N1020" i="28"/>
  <c r="M1020" i="28"/>
  <c r="K1021" i="28"/>
  <c r="R1033" i="28" l="1"/>
  <c r="H1036" i="28"/>
  <c r="J1020" i="28"/>
  <c r="I1021" i="28"/>
  <c r="N1021" i="28"/>
  <c r="M1021" i="28"/>
  <c r="K1022" i="28"/>
  <c r="R1034" i="28" l="1"/>
  <c r="H1037" i="28"/>
  <c r="J1021" i="28"/>
  <c r="I1022" i="28"/>
  <c r="N1022" i="28"/>
  <c r="M1022" i="28"/>
  <c r="K1023" i="28"/>
  <c r="R1035" i="28" l="1"/>
  <c r="H1038" i="28"/>
  <c r="J1022" i="28"/>
  <c r="I1023" i="28"/>
  <c r="N1023" i="28"/>
  <c r="M1023" i="28"/>
  <c r="K1024" i="28"/>
  <c r="R1036" i="28" l="1"/>
  <c r="H1039" i="28"/>
  <c r="J1023" i="28"/>
  <c r="I1024" i="28"/>
  <c r="N1024" i="28"/>
  <c r="M1024" i="28"/>
  <c r="K1025" i="28"/>
  <c r="R1037" i="28" l="1"/>
  <c r="H1040" i="28"/>
  <c r="J1024" i="28"/>
  <c r="I1025" i="28"/>
  <c r="N1025" i="28"/>
  <c r="M1025" i="28"/>
  <c r="K1026" i="28"/>
  <c r="R1038" i="28" l="1"/>
  <c r="H1041" i="28"/>
  <c r="J1025" i="28"/>
  <c r="I1026" i="28"/>
  <c r="M1026" i="28"/>
  <c r="N1026" i="28"/>
  <c r="K1027" i="28"/>
  <c r="R1039" i="28" l="1"/>
  <c r="H1042" i="28"/>
  <c r="J1026" i="28"/>
  <c r="I1027" i="28"/>
  <c r="N1027" i="28"/>
  <c r="M1027" i="28"/>
  <c r="K1028" i="28"/>
  <c r="R1040" i="28" l="1"/>
  <c r="H1043" i="28"/>
  <c r="J1027" i="28"/>
  <c r="I1028" i="28"/>
  <c r="N1028" i="28"/>
  <c r="M1028" i="28"/>
  <c r="K1029" i="28"/>
  <c r="R1041" i="28" l="1"/>
  <c r="H1044" i="28"/>
  <c r="J1028" i="28"/>
  <c r="I1029" i="28"/>
  <c r="N1029" i="28"/>
  <c r="M1029" i="28"/>
  <c r="K1030" i="28"/>
  <c r="R1042" i="28" l="1"/>
  <c r="H1045" i="28"/>
  <c r="J1029" i="28"/>
  <c r="I1030" i="28"/>
  <c r="N1030" i="28"/>
  <c r="M1030" i="28"/>
  <c r="K1031" i="28"/>
  <c r="R1043" i="28" l="1"/>
  <c r="H1046" i="28"/>
  <c r="J1030" i="28"/>
  <c r="I1031" i="28"/>
  <c r="N1031" i="28"/>
  <c r="M1031" i="28"/>
  <c r="K1032" i="28"/>
  <c r="R1044" i="28" l="1"/>
  <c r="H1047" i="28"/>
  <c r="J1031" i="28"/>
  <c r="I1032" i="28"/>
  <c r="N1032" i="28"/>
  <c r="M1032" i="28"/>
  <c r="K1033" i="28"/>
  <c r="R1045" i="28" l="1"/>
  <c r="H1048" i="28"/>
  <c r="J1032" i="28"/>
  <c r="I1033" i="28"/>
  <c r="N1033" i="28"/>
  <c r="M1033" i="28"/>
  <c r="K1034" i="28"/>
  <c r="R1046" i="28" l="1"/>
  <c r="H1049" i="28"/>
  <c r="J1033" i="28"/>
  <c r="I1034" i="28"/>
  <c r="M1034" i="28"/>
  <c r="N1034" i="28"/>
  <c r="K1035" i="28"/>
  <c r="R1047" i="28" l="1"/>
  <c r="H1050" i="28"/>
  <c r="J1034" i="28"/>
  <c r="I1035" i="28"/>
  <c r="N1035" i="28"/>
  <c r="M1035" i="28"/>
  <c r="K1036" i="28"/>
  <c r="R1048" i="28" l="1"/>
  <c r="H1051" i="28"/>
  <c r="J1035" i="28"/>
  <c r="I1036" i="28"/>
  <c r="N1036" i="28"/>
  <c r="M1036" i="28"/>
  <c r="K1037" i="28"/>
  <c r="R1049" i="28" l="1"/>
  <c r="H1052" i="28"/>
  <c r="J1036" i="28"/>
  <c r="I1037" i="28"/>
  <c r="N1037" i="28"/>
  <c r="M1037" i="28"/>
  <c r="K1038" i="28"/>
  <c r="R1050" i="28" l="1"/>
  <c r="H1053" i="28"/>
  <c r="J1037" i="28"/>
  <c r="I1038" i="28"/>
  <c r="N1038" i="28"/>
  <c r="M1038" i="28"/>
  <c r="K1039" i="28"/>
  <c r="R1051" i="28" l="1"/>
  <c r="H1054" i="28"/>
  <c r="J1038" i="28"/>
  <c r="I1039" i="28"/>
  <c r="N1039" i="28"/>
  <c r="M1039" i="28"/>
  <c r="K1040" i="28"/>
  <c r="R1052" i="28" l="1"/>
  <c r="H1055" i="28"/>
  <c r="J1039" i="28"/>
  <c r="I1040" i="28"/>
  <c r="N1040" i="28"/>
  <c r="M1040" i="28"/>
  <c r="K1041" i="28"/>
  <c r="R1053" i="28" l="1"/>
  <c r="H1056" i="28"/>
  <c r="J1040" i="28"/>
  <c r="I1041" i="28"/>
  <c r="N1041" i="28"/>
  <c r="M1041" i="28"/>
  <c r="K1042" i="28"/>
  <c r="R1054" i="28" l="1"/>
  <c r="H1057" i="28"/>
  <c r="J1041" i="28"/>
  <c r="I1042" i="28"/>
  <c r="M1042" i="28"/>
  <c r="N1042" i="28"/>
  <c r="K1043" i="28"/>
  <c r="R1055" i="28" l="1"/>
  <c r="H1058" i="28"/>
  <c r="J1042" i="28"/>
  <c r="I1043" i="28"/>
  <c r="N1043" i="28"/>
  <c r="M1043" i="28"/>
  <c r="K1044" i="28"/>
  <c r="R1056" i="28" l="1"/>
  <c r="H1059" i="28"/>
  <c r="J1043" i="28"/>
  <c r="I1044" i="28"/>
  <c r="N1044" i="28"/>
  <c r="M1044" i="28"/>
  <c r="K1045" i="28"/>
  <c r="R1057" i="28" l="1"/>
  <c r="H1060" i="28"/>
  <c r="J1044" i="28"/>
  <c r="I1045" i="28"/>
  <c r="N1045" i="28"/>
  <c r="M1045" i="28"/>
  <c r="K1046" i="28"/>
  <c r="R1058" i="28" l="1"/>
  <c r="H1061" i="28"/>
  <c r="J1045" i="28"/>
  <c r="I1046" i="28"/>
  <c r="N1046" i="28"/>
  <c r="M1046" i="28"/>
  <c r="K1047" i="28"/>
  <c r="R1059" i="28" l="1"/>
  <c r="H1062" i="28"/>
  <c r="J1046" i="28"/>
  <c r="I1047" i="28"/>
  <c r="N1047" i="28"/>
  <c r="M1047" i="28"/>
  <c r="K1048" i="28"/>
  <c r="R1060" i="28" l="1"/>
  <c r="H1063" i="28"/>
  <c r="J1047" i="28"/>
  <c r="I1048" i="28"/>
  <c r="N1048" i="28"/>
  <c r="M1048" i="28"/>
  <c r="K1049" i="28"/>
  <c r="R1061" i="28" l="1"/>
  <c r="H1064" i="28"/>
  <c r="J1048" i="28"/>
  <c r="I1049" i="28"/>
  <c r="N1049" i="28"/>
  <c r="M1049" i="28"/>
  <c r="K1050" i="28"/>
  <c r="R1062" i="28" l="1"/>
  <c r="H1065" i="28"/>
  <c r="J1049" i="28"/>
  <c r="I1050" i="28"/>
  <c r="K1051" i="28"/>
  <c r="M1050" i="28"/>
  <c r="N1050" i="28"/>
  <c r="R1063" i="28" l="1"/>
  <c r="H1066" i="28"/>
  <c r="J1050" i="28"/>
  <c r="I1051" i="28"/>
  <c r="K1052" i="28"/>
  <c r="M1051" i="28"/>
  <c r="N1051" i="28"/>
  <c r="K1053" i="28"/>
  <c r="R1064" i="28" l="1"/>
  <c r="H1067" i="28"/>
  <c r="J1051" i="28"/>
  <c r="I1052" i="28"/>
  <c r="I1053" i="28"/>
  <c r="M1052" i="28"/>
  <c r="N1052" i="28"/>
  <c r="N1053" i="28"/>
  <c r="M1053" i="28"/>
  <c r="K1054" i="28"/>
  <c r="R1065" i="28" l="1"/>
  <c r="H1068" i="28"/>
  <c r="J1053" i="28"/>
  <c r="J1052" i="28"/>
  <c r="I1054" i="28"/>
  <c r="N1054" i="28"/>
  <c r="M1054" i="28"/>
  <c r="K1055" i="28"/>
  <c r="R1066" i="28" l="1"/>
  <c r="H1069" i="28"/>
  <c r="J1054" i="28"/>
  <c r="I1055" i="28"/>
  <c r="N1055" i="28"/>
  <c r="M1055" i="28"/>
  <c r="K1056" i="28"/>
  <c r="R1067" i="28" l="1"/>
  <c r="H1070" i="28"/>
  <c r="J1055" i="28"/>
  <c r="I1056" i="28"/>
  <c r="N1056" i="28"/>
  <c r="M1056" i="28"/>
  <c r="K1057" i="28"/>
  <c r="R1068" i="28" l="1"/>
  <c r="H1071" i="28"/>
  <c r="J1056" i="28"/>
  <c r="I1057" i="28"/>
  <c r="N1057" i="28"/>
  <c r="M1057" i="28"/>
  <c r="K1058" i="28"/>
  <c r="R1069" i="28" l="1"/>
  <c r="H1072" i="28"/>
  <c r="J1057" i="28"/>
  <c r="I1058" i="28"/>
  <c r="M1058" i="28"/>
  <c r="N1058" i="28"/>
  <c r="K1059" i="28"/>
  <c r="R1070" i="28" l="1"/>
  <c r="H1073" i="28"/>
  <c r="J1058" i="28"/>
  <c r="I1059" i="28"/>
  <c r="N1059" i="28"/>
  <c r="M1059" i="28"/>
  <c r="K1060" i="28"/>
  <c r="R1071" i="28" l="1"/>
  <c r="H1074" i="28"/>
  <c r="H1075" i="28" s="1"/>
  <c r="J1059" i="28"/>
  <c r="I1060" i="28"/>
  <c r="N1060" i="28"/>
  <c r="M1060" i="28"/>
  <c r="K1061" i="28"/>
  <c r="R1073" i="28" l="1"/>
  <c r="R1072" i="28"/>
  <c r="H1076" i="28"/>
  <c r="J1060" i="28"/>
  <c r="I1061" i="28"/>
  <c r="N1061" i="28"/>
  <c r="M1061" i="28"/>
  <c r="K1062" i="28"/>
  <c r="R1074" i="28" l="1"/>
  <c r="H1077" i="28"/>
  <c r="H1078" i="28" s="1"/>
  <c r="J1061" i="28"/>
  <c r="I1062" i="28"/>
  <c r="N1062" i="28"/>
  <c r="M1062" i="28"/>
  <c r="K1063" i="28"/>
  <c r="R1075" i="28" l="1"/>
  <c r="H1079" i="28"/>
  <c r="H1080" i="28" s="1"/>
  <c r="R1076" i="28"/>
  <c r="J1062" i="28"/>
  <c r="I1063" i="28"/>
  <c r="N1063" i="28"/>
  <c r="M1063" i="28"/>
  <c r="K1064" i="28"/>
  <c r="R1078" i="28" l="1"/>
  <c r="R1077" i="28"/>
  <c r="H1081" i="28"/>
  <c r="H1082" i="28" s="1"/>
  <c r="J1063" i="28"/>
  <c r="I1064" i="28"/>
  <c r="N1064" i="28"/>
  <c r="M1064" i="28"/>
  <c r="K1065" i="28"/>
  <c r="R1079" i="28" l="1"/>
  <c r="H1083" i="28"/>
  <c r="H1084" i="28" s="1"/>
  <c r="R1080" i="28"/>
  <c r="J1064" i="28"/>
  <c r="I1065" i="28"/>
  <c r="N1065" i="28"/>
  <c r="M1065" i="28"/>
  <c r="K1066" i="28"/>
  <c r="R1082" i="28" l="1"/>
  <c r="R1081" i="28"/>
  <c r="H1085" i="28"/>
  <c r="H1086" i="28" s="1"/>
  <c r="J1065" i="28"/>
  <c r="I1066" i="28"/>
  <c r="M1066" i="28"/>
  <c r="N1066" i="28"/>
  <c r="K1067" i="28"/>
  <c r="R1083" i="28" l="1"/>
  <c r="H1087" i="28"/>
  <c r="H1088" i="28" s="1"/>
  <c r="R1084" i="28"/>
  <c r="J1066" i="28"/>
  <c r="I1067" i="28"/>
  <c r="N1067" i="28"/>
  <c r="M1067" i="28"/>
  <c r="K1068" i="28"/>
  <c r="R1086" i="28" l="1"/>
  <c r="R1085" i="28"/>
  <c r="H1089" i="28"/>
  <c r="H1090" i="28" s="1"/>
  <c r="R1088" i="28" s="1"/>
  <c r="J1067" i="28"/>
  <c r="I1068" i="28"/>
  <c r="N1068" i="28"/>
  <c r="M1068" i="28"/>
  <c r="K1069" i="28"/>
  <c r="R1087" i="28" l="1"/>
  <c r="H1091" i="28"/>
  <c r="R1089" i="28" s="1"/>
  <c r="H1092" i="28"/>
  <c r="R1090" i="28" s="1"/>
  <c r="J1068" i="28"/>
  <c r="I1069" i="28"/>
  <c r="N1069" i="28"/>
  <c r="M1069" i="28"/>
  <c r="K1070" i="28"/>
  <c r="H1093" i="28" l="1"/>
  <c r="R1091" i="28" s="1"/>
  <c r="J1069" i="28"/>
  <c r="I1070" i="28"/>
  <c r="N1070" i="28"/>
  <c r="M1070" i="28"/>
  <c r="K1071" i="28"/>
  <c r="H1094" i="28" l="1"/>
  <c r="R1092" i="28" s="1"/>
  <c r="J1070" i="28"/>
  <c r="I1071" i="28"/>
  <c r="N1071" i="28"/>
  <c r="M1071" i="28"/>
  <c r="K1072" i="28"/>
  <c r="H1095" i="28" l="1"/>
  <c r="R1093" i="28" s="1"/>
  <c r="J1071" i="28"/>
  <c r="I1072" i="28"/>
  <c r="N1072" i="28"/>
  <c r="M1072" i="28"/>
  <c r="K1073" i="28"/>
  <c r="H1096" i="28" l="1"/>
  <c r="R1094" i="28" s="1"/>
  <c r="J1072" i="28"/>
  <c r="I1073" i="28"/>
  <c r="N1073" i="28"/>
  <c r="M1073" i="28"/>
  <c r="K1074" i="28"/>
  <c r="H1097" i="28" l="1"/>
  <c r="R1095" i="28" s="1"/>
  <c r="J1073" i="28"/>
  <c r="I1074" i="28"/>
  <c r="M1074" i="28"/>
  <c r="N1074" i="28"/>
  <c r="K1075" i="28"/>
  <c r="H1098" i="28" l="1"/>
  <c r="R1096" i="28" s="1"/>
  <c r="J1074" i="28"/>
  <c r="I1075" i="28"/>
  <c r="N1075" i="28"/>
  <c r="M1075" i="28"/>
  <c r="K1076" i="28"/>
  <c r="H1099" i="28" l="1"/>
  <c r="R1097" i="28" s="1"/>
  <c r="J1075" i="28"/>
  <c r="I1076" i="28"/>
  <c r="N1076" i="28"/>
  <c r="M1076" i="28"/>
  <c r="K1077" i="28"/>
  <c r="H1100" i="28" l="1"/>
  <c r="R1098" i="28" s="1"/>
  <c r="J1076" i="28"/>
  <c r="I1077" i="28"/>
  <c r="N1077" i="28"/>
  <c r="M1077" i="28"/>
  <c r="K1078" i="28"/>
  <c r="H1101" i="28" l="1"/>
  <c r="R1099" i="28" s="1"/>
  <c r="J1077" i="28"/>
  <c r="I1078" i="28"/>
  <c r="N1078" i="28"/>
  <c r="M1078" i="28"/>
  <c r="K1079" i="28"/>
  <c r="H1102" i="28" l="1"/>
  <c r="R1100" i="28" s="1"/>
  <c r="J1078" i="28"/>
  <c r="I1079" i="28"/>
  <c r="N1079" i="28"/>
  <c r="M1079" i="28"/>
  <c r="K1080" i="28"/>
  <c r="H1103" i="28" l="1"/>
  <c r="R1101" i="28" s="1"/>
  <c r="J1079" i="28"/>
  <c r="I1080" i="28"/>
  <c r="N1080" i="28"/>
  <c r="M1080" i="28"/>
  <c r="K1081" i="28"/>
  <c r="H1104" i="28" l="1"/>
  <c r="R1102" i="28" s="1"/>
  <c r="J1080" i="28"/>
  <c r="I1081" i="28"/>
  <c r="N1081" i="28"/>
  <c r="M1081" i="28"/>
  <c r="K1082" i="28"/>
  <c r="H1105" i="28" l="1"/>
  <c r="R1103" i="28" s="1"/>
  <c r="H1106" i="28"/>
  <c r="R1104" i="28" s="1"/>
  <c r="J1081" i="28"/>
  <c r="I1082" i="28"/>
  <c r="M1082" i="28"/>
  <c r="N1082" i="28"/>
  <c r="K1083" i="28"/>
  <c r="H1107" i="28" l="1"/>
  <c r="R1105" i="28" s="1"/>
  <c r="J1082" i="28"/>
  <c r="I1083" i="28"/>
  <c r="N1083" i="28"/>
  <c r="M1083" i="28"/>
  <c r="K1084" i="28"/>
  <c r="H1108" i="28" l="1"/>
  <c r="R1106" i="28" s="1"/>
  <c r="J1083" i="28"/>
  <c r="I1084" i="28"/>
  <c r="N1084" i="28"/>
  <c r="M1084" i="28"/>
  <c r="K1085" i="28"/>
  <c r="H1109" i="28" l="1"/>
  <c r="R1107" i="28" s="1"/>
  <c r="J1084" i="28"/>
  <c r="I1085" i="28"/>
  <c r="N1085" i="28"/>
  <c r="M1085" i="28"/>
  <c r="K1086" i="28"/>
  <c r="H1110" i="28" l="1"/>
  <c r="R1108" i="28" s="1"/>
  <c r="J1085" i="28"/>
  <c r="I1086" i="28"/>
  <c r="N1086" i="28"/>
  <c r="M1086" i="28"/>
  <c r="K1087" i="28"/>
  <c r="H1111" i="28" l="1"/>
  <c r="R1109" i="28" s="1"/>
  <c r="J1086" i="28"/>
  <c r="I1087" i="28"/>
  <c r="N1087" i="28"/>
  <c r="M1087" i="28"/>
  <c r="K1088" i="28"/>
  <c r="H1112" i="28" l="1"/>
  <c r="R1110" i="28" s="1"/>
  <c r="J1087" i="28"/>
  <c r="I1088" i="28"/>
  <c r="N1088" i="28"/>
  <c r="M1088" i="28"/>
  <c r="K1089" i="28"/>
  <c r="H1113" i="28" l="1"/>
  <c r="R1111" i="28" s="1"/>
  <c r="J1088" i="28"/>
  <c r="I1089" i="28"/>
  <c r="N1089" i="28"/>
  <c r="M1089" i="28"/>
  <c r="K1090" i="28"/>
  <c r="H1114" i="28" l="1"/>
  <c r="R1112" i="28" s="1"/>
  <c r="J1089" i="28"/>
  <c r="I1090" i="28"/>
  <c r="M1090" i="28"/>
  <c r="N1090" i="28"/>
  <c r="K1091" i="28"/>
  <c r="H1115" i="28" l="1"/>
  <c r="R1113" i="28" s="1"/>
  <c r="J1090" i="28"/>
  <c r="I1091" i="28"/>
  <c r="N1091" i="28"/>
  <c r="M1091" i="28"/>
  <c r="K1092" i="28"/>
  <c r="H1116" i="28" l="1"/>
  <c r="R1114" i="28" s="1"/>
  <c r="J1091" i="28"/>
  <c r="I1092" i="28"/>
  <c r="N1092" i="28"/>
  <c r="M1092" i="28"/>
  <c r="K1093" i="28"/>
  <c r="H1117" i="28" l="1"/>
  <c r="R1115" i="28" s="1"/>
  <c r="J1092" i="28"/>
  <c r="I1093" i="28"/>
  <c r="N1093" i="28"/>
  <c r="M1093" i="28"/>
  <c r="K1094" i="28"/>
  <c r="H1118" i="28" l="1"/>
  <c r="R1116" i="28" s="1"/>
  <c r="J1093" i="28"/>
  <c r="I1094" i="28"/>
  <c r="N1094" i="28"/>
  <c r="M1094" i="28"/>
  <c r="K1095" i="28"/>
  <c r="H1119" i="28" l="1"/>
  <c r="R1117" i="28" s="1"/>
  <c r="J1094" i="28"/>
  <c r="I1095" i="28"/>
  <c r="N1095" i="28"/>
  <c r="M1095" i="28"/>
  <c r="K1096" i="28"/>
  <c r="H1120" i="28" l="1"/>
  <c r="R1118" i="28" s="1"/>
  <c r="J1095" i="28"/>
  <c r="I1096" i="28"/>
  <c r="N1096" i="28"/>
  <c r="M1096" i="28"/>
  <c r="K1097" i="28"/>
  <c r="H1121" i="28" l="1"/>
  <c r="R1119" i="28" s="1"/>
  <c r="J1096" i="28"/>
  <c r="I1097" i="28"/>
  <c r="N1097" i="28"/>
  <c r="M1097" i="28"/>
  <c r="K1098" i="28"/>
  <c r="H1122" i="28" l="1"/>
  <c r="R1120" i="28" s="1"/>
  <c r="J1097" i="28"/>
  <c r="I1098" i="28"/>
  <c r="M1098" i="28"/>
  <c r="N1098" i="28"/>
  <c r="K1099" i="28"/>
  <c r="H1123" i="28" l="1"/>
  <c r="R1121" i="28" s="1"/>
  <c r="J1098" i="28"/>
  <c r="I1099" i="28"/>
  <c r="N1099" i="28"/>
  <c r="M1099" i="28"/>
  <c r="K1100" i="28"/>
  <c r="H1124" i="28" l="1"/>
  <c r="R1122" i="28" s="1"/>
  <c r="J1099" i="28"/>
  <c r="I1100" i="28"/>
  <c r="N1100" i="28"/>
  <c r="M1100" i="28"/>
  <c r="K1101" i="28"/>
  <c r="H1125" i="28" l="1"/>
  <c r="R1123" i="28" s="1"/>
  <c r="J1100" i="28"/>
  <c r="I1101" i="28"/>
  <c r="N1101" i="28"/>
  <c r="M1101" i="28"/>
  <c r="K1102" i="28"/>
  <c r="H1126" i="28" l="1"/>
  <c r="R1124" i="28" s="1"/>
  <c r="J1101" i="28"/>
  <c r="I1102" i="28"/>
  <c r="N1102" i="28"/>
  <c r="M1102" i="28"/>
  <c r="K1103" i="28"/>
  <c r="H1127" i="28" l="1"/>
  <c r="R1125" i="28" s="1"/>
  <c r="J1102" i="28"/>
  <c r="I1103" i="28"/>
  <c r="N1103" i="28"/>
  <c r="M1103" i="28"/>
  <c r="K1104" i="28"/>
  <c r="H1128" i="28" l="1"/>
  <c r="R1126" i="28" s="1"/>
  <c r="J1103" i="28"/>
  <c r="I1104" i="28"/>
  <c r="N1104" i="28"/>
  <c r="M1104" i="28"/>
  <c r="K1105" i="28"/>
  <c r="H1129" i="28" l="1"/>
  <c r="R1127" i="28" s="1"/>
  <c r="J1104" i="28"/>
  <c r="I1105" i="28"/>
  <c r="N1105" i="28"/>
  <c r="M1105" i="28"/>
  <c r="K1106" i="28"/>
  <c r="H1130" i="28" l="1"/>
  <c r="R1128" i="28" s="1"/>
  <c r="J1105" i="28"/>
  <c r="I1106" i="28"/>
  <c r="M1106" i="28"/>
  <c r="N1106" i="28"/>
  <c r="K1107" i="28"/>
  <c r="H1131" i="28" l="1"/>
  <c r="R1129" i="28" s="1"/>
  <c r="J1106" i="28"/>
  <c r="I1107" i="28"/>
  <c r="N1107" i="28"/>
  <c r="M1107" i="28"/>
  <c r="K1108" i="28"/>
  <c r="H1132" i="28" l="1"/>
  <c r="R1130" i="28" s="1"/>
  <c r="J1107" i="28"/>
  <c r="I1108" i="28"/>
  <c r="N1108" i="28"/>
  <c r="M1108" i="28"/>
  <c r="K1109" i="28"/>
  <c r="H1133" i="28" l="1"/>
  <c r="R1131" i="28" s="1"/>
  <c r="J1108" i="28"/>
  <c r="I1109" i="28"/>
  <c r="N1109" i="28"/>
  <c r="M1109" i="28"/>
  <c r="K1110" i="28"/>
  <c r="H1134" i="28" l="1"/>
  <c r="R1132" i="28" s="1"/>
  <c r="J1109" i="28"/>
  <c r="I1110" i="28"/>
  <c r="N1110" i="28"/>
  <c r="M1110" i="28"/>
  <c r="K1111" i="28"/>
  <c r="H1135" i="28" l="1"/>
  <c r="R1133" i="28" s="1"/>
  <c r="J1110" i="28"/>
  <c r="I1111" i="28"/>
  <c r="N1111" i="28"/>
  <c r="M1111" i="28"/>
  <c r="K1112" i="28"/>
  <c r="H1136" i="28" l="1"/>
  <c r="R1134" i="28" s="1"/>
  <c r="J1111" i="28"/>
  <c r="I1112" i="28"/>
  <c r="N1112" i="28"/>
  <c r="M1112" i="28"/>
  <c r="K1113" i="28"/>
  <c r="H1137" i="28" l="1"/>
  <c r="R1135" i="28" s="1"/>
  <c r="J1112" i="28"/>
  <c r="I1113" i="28"/>
  <c r="N1113" i="28"/>
  <c r="M1113" i="28"/>
  <c r="K1114" i="28"/>
  <c r="H1138" i="28" l="1"/>
  <c r="R1136" i="28" s="1"/>
  <c r="J1113" i="28"/>
  <c r="I1114" i="28"/>
  <c r="M1114" i="28"/>
  <c r="N1114" i="28"/>
  <c r="K1115" i="28"/>
  <c r="H1139" i="28" l="1"/>
  <c r="R1137" i="28" s="1"/>
  <c r="J1114" i="28"/>
  <c r="I1115" i="28"/>
  <c r="N1115" i="28"/>
  <c r="M1115" i="28"/>
  <c r="K1116" i="28"/>
  <c r="H1140" i="28" l="1"/>
  <c r="R1138" i="28" s="1"/>
  <c r="J1115" i="28"/>
  <c r="I1116" i="28"/>
  <c r="N1116" i="28"/>
  <c r="M1116" i="28"/>
  <c r="K1117" i="28"/>
  <c r="H1141" i="28" l="1"/>
  <c r="R1139" i="28" s="1"/>
  <c r="J1116" i="28"/>
  <c r="I1117" i="28"/>
  <c r="N1117" i="28"/>
  <c r="M1117" i="28"/>
  <c r="K1118" i="28"/>
  <c r="H1142" i="28" l="1"/>
  <c r="R1140" i="28" s="1"/>
  <c r="J1117" i="28"/>
  <c r="I1118" i="28"/>
  <c r="N1118" i="28"/>
  <c r="M1118" i="28"/>
  <c r="K1119" i="28"/>
  <c r="H1143" i="28" l="1"/>
  <c r="R1141" i="28" s="1"/>
  <c r="J1118" i="28"/>
  <c r="I1119" i="28"/>
  <c r="N1119" i="28"/>
  <c r="M1119" i="28"/>
  <c r="K1120" i="28"/>
  <c r="H1144" i="28" l="1"/>
  <c r="R1142" i="28" s="1"/>
  <c r="J1119" i="28"/>
  <c r="I1120" i="28"/>
  <c r="N1120" i="28"/>
  <c r="M1120" i="28"/>
  <c r="K1121" i="28"/>
  <c r="H1145" i="28" l="1"/>
  <c r="R1143" i="28" s="1"/>
  <c r="J1120" i="28"/>
  <c r="I1121" i="28"/>
  <c r="N1121" i="28"/>
  <c r="M1121" i="28"/>
  <c r="K1122" i="28"/>
  <c r="H1146" i="28" l="1"/>
  <c r="R1144" i="28" s="1"/>
  <c r="J1121" i="28"/>
  <c r="I1122" i="28"/>
  <c r="M1122" i="28"/>
  <c r="N1122" i="28"/>
  <c r="K1123" i="28"/>
  <c r="H1147" i="28" l="1"/>
  <c r="R1145" i="28" s="1"/>
  <c r="J1122" i="28"/>
  <c r="I1123" i="28"/>
  <c r="N1123" i="28"/>
  <c r="M1123" i="28"/>
  <c r="K1124" i="28"/>
  <c r="H1148" i="28" l="1"/>
  <c r="R1146" i="28" s="1"/>
  <c r="J1123" i="28"/>
  <c r="I1124" i="28"/>
  <c r="N1124" i="28"/>
  <c r="M1124" i="28"/>
  <c r="K1125" i="28"/>
  <c r="H1149" i="28" l="1"/>
  <c r="R1147" i="28" s="1"/>
  <c r="J1124" i="28"/>
  <c r="I1125" i="28"/>
  <c r="N1125" i="28"/>
  <c r="M1125" i="28"/>
  <c r="K1126" i="28"/>
  <c r="H1150" i="28" l="1"/>
  <c r="R1148" i="28" s="1"/>
  <c r="J1125" i="28"/>
  <c r="I1126" i="28"/>
  <c r="N1126" i="28"/>
  <c r="M1126" i="28"/>
  <c r="K1127" i="28"/>
  <c r="H1151" i="28" l="1"/>
  <c r="R1149" i="28" s="1"/>
  <c r="J1126" i="28"/>
  <c r="I1127" i="28"/>
  <c r="M1127" i="28"/>
  <c r="N1127" i="28"/>
  <c r="K1128" i="28"/>
  <c r="H1152" i="28" l="1"/>
  <c r="R1150" i="28" s="1"/>
  <c r="J1127" i="28"/>
  <c r="I1128" i="28"/>
  <c r="N1128" i="28"/>
  <c r="M1128" i="28"/>
  <c r="K1129" i="28"/>
  <c r="H1153" i="28" l="1"/>
  <c r="R1151" i="28" s="1"/>
  <c r="J1128" i="28"/>
  <c r="I1129" i="28"/>
  <c r="N1129" i="28"/>
  <c r="M1129" i="28"/>
  <c r="K1130" i="28"/>
  <c r="H1154" i="28" l="1"/>
  <c r="R1152" i="28" s="1"/>
  <c r="J1129" i="28"/>
  <c r="I1130" i="28"/>
  <c r="N1130" i="28"/>
  <c r="M1130" i="28"/>
  <c r="K1131" i="28"/>
  <c r="H1155" i="28" l="1"/>
  <c r="R1153" i="28" s="1"/>
  <c r="J1130" i="28"/>
  <c r="I1131" i="28"/>
  <c r="N1131" i="28"/>
  <c r="M1131" i="28"/>
  <c r="K1132" i="28"/>
  <c r="H1156" i="28" l="1"/>
  <c r="R1154" i="28" s="1"/>
  <c r="J1131" i="28"/>
  <c r="I1132" i="28"/>
  <c r="N1132" i="28"/>
  <c r="M1132" i="28"/>
  <c r="K1133" i="28"/>
  <c r="H1157" i="28" l="1"/>
  <c r="R1155" i="28" s="1"/>
  <c r="J1132" i="28"/>
  <c r="I1133" i="28"/>
  <c r="M1133" i="28"/>
  <c r="N1133" i="28"/>
  <c r="K1134" i="28"/>
  <c r="H1158" i="28" l="1"/>
  <c r="R1156" i="28" s="1"/>
  <c r="J1133" i="28"/>
  <c r="I1134" i="28"/>
  <c r="M1134" i="28"/>
  <c r="N1134" i="28"/>
  <c r="K1135" i="28"/>
  <c r="H1159" i="28" l="1"/>
  <c r="R1157" i="28" s="1"/>
  <c r="J1134" i="28"/>
  <c r="I1135" i="28"/>
  <c r="M1135" i="28"/>
  <c r="N1135" i="28"/>
  <c r="K1136" i="28"/>
  <c r="H1160" i="28" l="1"/>
  <c r="R1158" i="28" s="1"/>
  <c r="J1135" i="28"/>
  <c r="I1136" i="28"/>
  <c r="N1136" i="28"/>
  <c r="M1136" i="28"/>
  <c r="K1137" i="28"/>
  <c r="H1161" i="28" l="1"/>
  <c r="R1159" i="28" s="1"/>
  <c r="J1136" i="28"/>
  <c r="I1137" i="28"/>
  <c r="N1137" i="28"/>
  <c r="M1137" i="28"/>
  <c r="K1138" i="28"/>
  <c r="H1162" i="28" l="1"/>
  <c r="R1160" i="28" s="1"/>
  <c r="J1137" i="28"/>
  <c r="I1138" i="28"/>
  <c r="N1138" i="28"/>
  <c r="M1138" i="28"/>
  <c r="K1139" i="28"/>
  <c r="H1163" i="28" l="1"/>
  <c r="R1161" i="28" s="1"/>
  <c r="J1138" i="28"/>
  <c r="I1139" i="28"/>
  <c r="N1139" i="28"/>
  <c r="M1139" i="28"/>
  <c r="K1140" i="28"/>
  <c r="H1164" i="28" l="1"/>
  <c r="R1162" i="28" s="1"/>
  <c r="J1139" i="28"/>
  <c r="I1140" i="28"/>
  <c r="N1140" i="28"/>
  <c r="M1140" i="28"/>
  <c r="K1141" i="28"/>
  <c r="H1165" i="28" l="1"/>
  <c r="R1163" i="28" s="1"/>
  <c r="J1140" i="28"/>
  <c r="I1141" i="28"/>
  <c r="M1141" i="28"/>
  <c r="N1141" i="28"/>
  <c r="K1142" i="28"/>
  <c r="H1166" i="28" l="1"/>
  <c r="R1164" i="28" s="1"/>
  <c r="J1141" i="28"/>
  <c r="I1142" i="28"/>
  <c r="N1142" i="28"/>
  <c r="M1142" i="28"/>
  <c r="K1143" i="28"/>
  <c r="H1167" i="28" l="1"/>
  <c r="R1165" i="28" s="1"/>
  <c r="J1142" i="28"/>
  <c r="I1143" i="28"/>
  <c r="M1143" i="28"/>
  <c r="N1143" i="28"/>
  <c r="K1144" i="28"/>
  <c r="H1168" i="28" l="1"/>
  <c r="R1166" i="28" s="1"/>
  <c r="J1143" i="28"/>
  <c r="I1144" i="28"/>
  <c r="N1144" i="28"/>
  <c r="M1144" i="28"/>
  <c r="K1145" i="28"/>
  <c r="H1169" i="28" l="1"/>
  <c r="R1167" i="28" s="1"/>
  <c r="J1144" i="28"/>
  <c r="I1145" i="28"/>
  <c r="N1145" i="28"/>
  <c r="M1145" i="28"/>
  <c r="K1146" i="28"/>
  <c r="H1170" i="28" l="1"/>
  <c r="R1168" i="28" s="1"/>
  <c r="J1145" i="28"/>
  <c r="I1146" i="28"/>
  <c r="N1146" i="28"/>
  <c r="M1146" i="28"/>
  <c r="K1147" i="28"/>
  <c r="H1171" i="28" l="1"/>
  <c r="R1169" i="28" s="1"/>
  <c r="J1146" i="28"/>
  <c r="I1147" i="28"/>
  <c r="N1147" i="28"/>
  <c r="M1147" i="28"/>
  <c r="K1148" i="28"/>
  <c r="H1172" i="28" l="1"/>
  <c r="R1170" i="28" s="1"/>
  <c r="J1147" i="28"/>
  <c r="I1148" i="28"/>
  <c r="M1148" i="28"/>
  <c r="N1148" i="28"/>
  <c r="K1149" i="28"/>
  <c r="H1173" i="28" l="1"/>
  <c r="R1171" i="28" s="1"/>
  <c r="J1148" i="28"/>
  <c r="I1149" i="28"/>
  <c r="N1149" i="28"/>
  <c r="M1149" i="28"/>
  <c r="K1150" i="28"/>
  <c r="H1174" i="28" l="1"/>
  <c r="R1172" i="28" s="1"/>
  <c r="J1149" i="28"/>
  <c r="I1150" i="28"/>
  <c r="N1150" i="28"/>
  <c r="M1150" i="28"/>
  <c r="K1151" i="28"/>
  <c r="H1175" i="28" l="1"/>
  <c r="R1173" i="28" s="1"/>
  <c r="J1150" i="28"/>
  <c r="I1151" i="28"/>
  <c r="M1151" i="28"/>
  <c r="N1151" i="28"/>
  <c r="K1152" i="28"/>
  <c r="H1176" i="28" l="1"/>
  <c r="R1174" i="28" s="1"/>
  <c r="J1151" i="28"/>
  <c r="I1152" i="28"/>
  <c r="N1152" i="28"/>
  <c r="M1152" i="28"/>
  <c r="K1153" i="28"/>
  <c r="H1177" i="28" l="1"/>
  <c r="R1175" i="28" s="1"/>
  <c r="J1152" i="28"/>
  <c r="I1153" i="28"/>
  <c r="N1153" i="28"/>
  <c r="M1153" i="28"/>
  <c r="K1154" i="28"/>
  <c r="H1178" i="28" l="1"/>
  <c r="R1176" i="28" s="1"/>
  <c r="J1153" i="28"/>
  <c r="I1154" i="28"/>
  <c r="N1154" i="28"/>
  <c r="M1154" i="28"/>
  <c r="K1155" i="28"/>
  <c r="H1179" i="28" l="1"/>
  <c r="R1177" i="28" s="1"/>
  <c r="J1154" i="28"/>
  <c r="I1155" i="28"/>
  <c r="N1155" i="28"/>
  <c r="M1155" i="28"/>
  <c r="K1156" i="28"/>
  <c r="H1180" i="28" l="1"/>
  <c r="R1178" i="28" s="1"/>
  <c r="J1155" i="28"/>
  <c r="I1156" i="28"/>
  <c r="N1156" i="28"/>
  <c r="M1156" i="28"/>
  <c r="K1157" i="28"/>
  <c r="H1181" i="28" l="1"/>
  <c r="R1179" i="28" s="1"/>
  <c r="J1156" i="28"/>
  <c r="I1157" i="28"/>
  <c r="N1157" i="28"/>
  <c r="M1157" i="28"/>
  <c r="K1158" i="28"/>
  <c r="H1182" i="28" l="1"/>
  <c r="R1180" i="28" s="1"/>
  <c r="J1157" i="28"/>
  <c r="I1158" i="28"/>
  <c r="N1158" i="28"/>
  <c r="M1158" i="28"/>
  <c r="K1159" i="28"/>
  <c r="H1183" i="28" l="1"/>
  <c r="R1181" i="28" s="1"/>
  <c r="J1158" i="28"/>
  <c r="I1159" i="28"/>
  <c r="M1159" i="28"/>
  <c r="N1159" i="28"/>
  <c r="K1160" i="28"/>
  <c r="H1184" i="28" l="1"/>
  <c r="R1182" i="28" s="1"/>
  <c r="J1159" i="28"/>
  <c r="I1160" i="28"/>
  <c r="N1160" i="28"/>
  <c r="M1160" i="28"/>
  <c r="K1161" i="28"/>
  <c r="H1185" i="28" l="1"/>
  <c r="R1183" i="28" s="1"/>
  <c r="J1160" i="28"/>
  <c r="I1161" i="28"/>
  <c r="N1161" i="28"/>
  <c r="M1161" i="28"/>
  <c r="K1162" i="28"/>
  <c r="H1186" i="28" l="1"/>
  <c r="R1184" i="28" s="1"/>
  <c r="J1161" i="28"/>
  <c r="I1162" i="28"/>
  <c r="N1162" i="28"/>
  <c r="M1162" i="28"/>
  <c r="K1163" i="28"/>
  <c r="H1187" i="28" l="1"/>
  <c r="R1185" i="28" s="1"/>
  <c r="J1162" i="28"/>
  <c r="I1163" i="28"/>
  <c r="N1163" i="28"/>
  <c r="M1163" i="28"/>
  <c r="K1164" i="28"/>
  <c r="H1188" i="28" l="1"/>
  <c r="R1186" i="28" s="1"/>
  <c r="J1163" i="28"/>
  <c r="I1164" i="28"/>
  <c r="N1164" i="28"/>
  <c r="M1164" i="28"/>
  <c r="K1165" i="28"/>
  <c r="H1189" i="28" l="1"/>
  <c r="R1187" i="28" s="1"/>
  <c r="J1164" i="28"/>
  <c r="I1165" i="28"/>
  <c r="N1165" i="28"/>
  <c r="M1165" i="28"/>
  <c r="K1166" i="28"/>
  <c r="H1190" i="28" l="1"/>
  <c r="R1188" i="28" s="1"/>
  <c r="J1165" i="28"/>
  <c r="I1166" i="28"/>
  <c r="K1167" i="28"/>
  <c r="N1166" i="28"/>
  <c r="M1166" i="28"/>
  <c r="H1191" i="28" l="1"/>
  <c r="R1189" i="28" s="1"/>
  <c r="J1166" i="28"/>
  <c r="I1167" i="28"/>
  <c r="K1168" i="28"/>
  <c r="M1167" i="28"/>
  <c r="N1167" i="28"/>
  <c r="H1192" i="28" l="1"/>
  <c r="R1190" i="28" s="1"/>
  <c r="J1167" i="28"/>
  <c r="I1168" i="28"/>
  <c r="K1169" i="28"/>
  <c r="M1168" i="28"/>
  <c r="N1168" i="28"/>
  <c r="N1169" i="28"/>
  <c r="M1169" i="28"/>
  <c r="K1170" i="28"/>
  <c r="H1193" i="28" l="1"/>
  <c r="R1191" i="28" s="1"/>
  <c r="J1168" i="28"/>
  <c r="J1169" i="28"/>
  <c r="I1169" i="28"/>
  <c r="I1170" i="28"/>
  <c r="N1170" i="28"/>
  <c r="M1170" i="28"/>
  <c r="K1171" i="28"/>
  <c r="H1194" i="28" l="1"/>
  <c r="R1192" i="28" s="1"/>
  <c r="J1170" i="28"/>
  <c r="I1171" i="28"/>
  <c r="N1171" i="28"/>
  <c r="M1171" i="28"/>
  <c r="K1172" i="28"/>
  <c r="H1195" i="28" l="1"/>
  <c r="R1193" i="28" s="1"/>
  <c r="J1171" i="28"/>
  <c r="I1172" i="28"/>
  <c r="N1172" i="28"/>
  <c r="M1172" i="28"/>
  <c r="K1173" i="28"/>
  <c r="H1196" i="28" l="1"/>
  <c r="R1194" i="28" s="1"/>
  <c r="J1172" i="28"/>
  <c r="I1173" i="28"/>
  <c r="N1173" i="28"/>
  <c r="M1173" i="28"/>
  <c r="K1174" i="28"/>
  <c r="H1197" i="28" l="1"/>
  <c r="R1195" i="28" s="1"/>
  <c r="J1173" i="28"/>
  <c r="I1174" i="28"/>
  <c r="N1174" i="28"/>
  <c r="M1174" i="28"/>
  <c r="K1175" i="28"/>
  <c r="H1198" i="28" l="1"/>
  <c r="R1196" i="28" s="1"/>
  <c r="J1174" i="28"/>
  <c r="I1175" i="28"/>
  <c r="M1175" i="28"/>
  <c r="N1175" i="28"/>
  <c r="K1176" i="28"/>
  <c r="H1199" i="28" l="1"/>
  <c r="R1197" i="28" s="1"/>
  <c r="J1175" i="28"/>
  <c r="I1176" i="28"/>
  <c r="N1176" i="28"/>
  <c r="M1176" i="28"/>
  <c r="K1177" i="28"/>
  <c r="H1200" i="28" l="1"/>
  <c r="R1198" i="28" s="1"/>
  <c r="J1176" i="28"/>
  <c r="I1177" i="28"/>
  <c r="N1177" i="28"/>
  <c r="M1177" i="28"/>
  <c r="K1178" i="28"/>
  <c r="H1201" i="28" l="1"/>
  <c r="R1199" i="28" s="1"/>
  <c r="J1177" i="28"/>
  <c r="I1178" i="28"/>
  <c r="N1178" i="28"/>
  <c r="M1178" i="28"/>
  <c r="K1179" i="28"/>
  <c r="H1202" i="28" l="1"/>
  <c r="R1200" i="28" s="1"/>
  <c r="J1178" i="28"/>
  <c r="I1179" i="28"/>
  <c r="N1179" i="28"/>
  <c r="M1179" i="28"/>
  <c r="K1180" i="28"/>
  <c r="H1203" i="28" l="1"/>
  <c r="R1201" i="28" s="1"/>
  <c r="J1179" i="28"/>
  <c r="I1180" i="28"/>
  <c r="N1180" i="28"/>
  <c r="M1180" i="28"/>
  <c r="K1181" i="28"/>
  <c r="H1204" i="28" l="1"/>
  <c r="R1202" i="28" s="1"/>
  <c r="J1180" i="28"/>
  <c r="I1181" i="28"/>
  <c r="N1181" i="28"/>
  <c r="M1181" i="28"/>
  <c r="K1182" i="28"/>
  <c r="H1205" i="28" l="1"/>
  <c r="R1203" i="28" s="1"/>
  <c r="J1181" i="28"/>
  <c r="I1182" i="28"/>
  <c r="N1182" i="28"/>
  <c r="M1182" i="28"/>
  <c r="K1183" i="28"/>
  <c r="H1206" i="28" l="1"/>
  <c r="R1204" i="28" s="1"/>
  <c r="J1182" i="28"/>
  <c r="I1183" i="28"/>
  <c r="M1183" i="28"/>
  <c r="N1183" i="28"/>
  <c r="K1184" i="28"/>
  <c r="H1207" i="28" l="1"/>
  <c r="R1205" i="28" s="1"/>
  <c r="J1183" i="28"/>
  <c r="I1184" i="28"/>
  <c r="N1184" i="28"/>
  <c r="M1184" i="28"/>
  <c r="K1185" i="28"/>
  <c r="H1208" i="28" l="1"/>
  <c r="R1206" i="28" s="1"/>
  <c r="J1184" i="28"/>
  <c r="I1185" i="28"/>
  <c r="N1185" i="28"/>
  <c r="M1185" i="28"/>
  <c r="K1186" i="28"/>
  <c r="H1209" i="28" l="1"/>
  <c r="R1207" i="28" s="1"/>
  <c r="J1185" i="28"/>
  <c r="I1186" i="28"/>
  <c r="N1186" i="28"/>
  <c r="M1186" i="28"/>
  <c r="K1187" i="28"/>
  <c r="H1210" i="28" l="1"/>
  <c r="R1208" i="28" s="1"/>
  <c r="J1186" i="28"/>
  <c r="I1187" i="28"/>
  <c r="N1187" i="28"/>
  <c r="M1187" i="28"/>
  <c r="K1188" i="28"/>
  <c r="H1211" i="28" l="1"/>
  <c r="R1209" i="28" s="1"/>
  <c r="J1187" i="28"/>
  <c r="I1188" i="28"/>
  <c r="N1188" i="28"/>
  <c r="M1188" i="28"/>
  <c r="K1189" i="28"/>
  <c r="H1212" i="28" l="1"/>
  <c r="R1210" i="28" s="1"/>
  <c r="J1188" i="28"/>
  <c r="I1189" i="28"/>
  <c r="N1189" i="28"/>
  <c r="M1189" i="28"/>
  <c r="K1190" i="28"/>
  <c r="H1213" i="28" l="1"/>
  <c r="R1211" i="28" s="1"/>
  <c r="J1189" i="28"/>
  <c r="I1190" i="28"/>
  <c r="N1190" i="28"/>
  <c r="M1190" i="28"/>
  <c r="K1191" i="28"/>
  <c r="H1214" i="28" l="1"/>
  <c r="R1212" i="28" s="1"/>
  <c r="J1190" i="28"/>
  <c r="I1191" i="28"/>
  <c r="M1191" i="28"/>
  <c r="N1191" i="28"/>
  <c r="K1192" i="28"/>
  <c r="H1215" i="28" l="1"/>
  <c r="R1213" i="28" s="1"/>
  <c r="J1191" i="28"/>
  <c r="I1192" i="28"/>
  <c r="N1192" i="28"/>
  <c r="M1192" i="28"/>
  <c r="K1193" i="28"/>
  <c r="H1216" i="28" l="1"/>
  <c r="R1214" i="28" s="1"/>
  <c r="J1192" i="28"/>
  <c r="I1193" i="28"/>
  <c r="N1193" i="28"/>
  <c r="M1193" i="28"/>
  <c r="K1194" i="28"/>
  <c r="H1217" i="28" l="1"/>
  <c r="R1215" i="28" s="1"/>
  <c r="J1193" i="28"/>
  <c r="I1194" i="28"/>
  <c r="N1194" i="28"/>
  <c r="M1194" i="28"/>
  <c r="K1195" i="28"/>
  <c r="H1218" i="28" l="1"/>
  <c r="R1216" i="28" s="1"/>
  <c r="J1194" i="28"/>
  <c r="I1195" i="28"/>
  <c r="N1195" i="28"/>
  <c r="M1195" i="28"/>
  <c r="K1196" i="28"/>
  <c r="H1219" i="28" l="1"/>
  <c r="R1217" i="28" s="1"/>
  <c r="J1195" i="28"/>
  <c r="I1196" i="28"/>
  <c r="N1196" i="28"/>
  <c r="M1196" i="28"/>
  <c r="K1197" i="28"/>
  <c r="H1220" i="28" l="1"/>
  <c r="R1218" i="28" s="1"/>
  <c r="J1196" i="28"/>
  <c r="I1197" i="28"/>
  <c r="N1197" i="28"/>
  <c r="M1197" i="28"/>
  <c r="K1198" i="28"/>
  <c r="H1221" i="28" l="1"/>
  <c r="R1219" i="28" s="1"/>
  <c r="J1197" i="28"/>
  <c r="I1198" i="28"/>
  <c r="N1198" i="28"/>
  <c r="M1198" i="28"/>
  <c r="K1199" i="28"/>
  <c r="H1222" i="28" l="1"/>
  <c r="R1220" i="28" s="1"/>
  <c r="J1198" i="28"/>
  <c r="I1199" i="28"/>
  <c r="M1199" i="28"/>
  <c r="N1199" i="28"/>
  <c r="K1200" i="28"/>
  <c r="H1223" i="28" l="1"/>
  <c r="R1221" i="28" s="1"/>
  <c r="J1199" i="28"/>
  <c r="I1200" i="28"/>
  <c r="N1200" i="28"/>
  <c r="M1200" i="28"/>
  <c r="K1201" i="28"/>
  <c r="H1224" i="28" l="1"/>
  <c r="R1222" i="28" s="1"/>
  <c r="J1200" i="28"/>
  <c r="I1201" i="28"/>
  <c r="N1201" i="28"/>
  <c r="M1201" i="28"/>
  <c r="K1202" i="28"/>
  <c r="H1225" i="28" l="1"/>
  <c r="R1223" i="28" s="1"/>
  <c r="J1201" i="28"/>
  <c r="I1202" i="28"/>
  <c r="N1202" i="28"/>
  <c r="M1202" i="28"/>
  <c r="K1203" i="28"/>
  <c r="H1226" i="28" l="1"/>
  <c r="R1224" i="28" s="1"/>
  <c r="J1202" i="28"/>
  <c r="I1203" i="28"/>
  <c r="N1203" i="28"/>
  <c r="M1203" i="28"/>
  <c r="K1204" i="28"/>
  <c r="H1227" i="28" l="1"/>
  <c r="R1225" i="28" s="1"/>
  <c r="J1203" i="28"/>
  <c r="I1204" i="28"/>
  <c r="N1204" i="28"/>
  <c r="M1204" i="28"/>
  <c r="K1205" i="28"/>
  <c r="H1228" i="28" l="1"/>
  <c r="R1226" i="28" s="1"/>
  <c r="J1204" i="28"/>
  <c r="I1205" i="28"/>
  <c r="N1205" i="28"/>
  <c r="M1205" i="28"/>
  <c r="K1206" i="28"/>
  <c r="H1229" i="28" l="1"/>
  <c r="R1227" i="28" s="1"/>
  <c r="J1205" i="28"/>
  <c r="I1206" i="28"/>
  <c r="N1206" i="28"/>
  <c r="M1206" i="28"/>
  <c r="K1207" i="28"/>
  <c r="H1230" i="28" l="1"/>
  <c r="R1228" i="28" s="1"/>
  <c r="J1206" i="28"/>
  <c r="I1207" i="28"/>
  <c r="M1207" i="28"/>
  <c r="N1207" i="28"/>
  <c r="K1208" i="28"/>
  <c r="H1231" i="28" l="1"/>
  <c r="R1229" i="28" s="1"/>
  <c r="J1207" i="28"/>
  <c r="I1208" i="28"/>
  <c r="N1208" i="28"/>
  <c r="M1208" i="28"/>
  <c r="K1209" i="28"/>
  <c r="H1232" i="28" l="1"/>
  <c r="R1230" i="28" s="1"/>
  <c r="J1208" i="28"/>
  <c r="I1209" i="28"/>
  <c r="N1209" i="28"/>
  <c r="M1209" i="28"/>
  <c r="K1210" i="28"/>
  <c r="H1233" i="28" l="1"/>
  <c r="R1231" i="28" s="1"/>
  <c r="J1209" i="28"/>
  <c r="I1210" i="28"/>
  <c r="N1210" i="28"/>
  <c r="M1210" i="28"/>
  <c r="K1211" i="28"/>
  <c r="H1234" i="28" l="1"/>
  <c r="R1232" i="28" s="1"/>
  <c r="J1210" i="28"/>
  <c r="I1211" i="28"/>
  <c r="N1211" i="28"/>
  <c r="M1211" i="28"/>
  <c r="K1212" i="28"/>
  <c r="H1235" i="28" l="1"/>
  <c r="R1233" i="28" s="1"/>
  <c r="J1211" i="28"/>
  <c r="I1212" i="28"/>
  <c r="N1212" i="28"/>
  <c r="M1212" i="28"/>
  <c r="K1213" i="28"/>
  <c r="H1236" i="28" l="1"/>
  <c r="R1234" i="28" s="1"/>
  <c r="J1212" i="28"/>
  <c r="I1213" i="28"/>
  <c r="N1213" i="28"/>
  <c r="M1213" i="28"/>
  <c r="K1214" i="28"/>
  <c r="H1237" i="28" l="1"/>
  <c r="R1235" i="28" s="1"/>
  <c r="J1213" i="28"/>
  <c r="I1214" i="28"/>
  <c r="N1214" i="28"/>
  <c r="M1214" i="28"/>
  <c r="K1215" i="28"/>
  <c r="H1238" i="28" l="1"/>
  <c r="R1236" i="28" s="1"/>
  <c r="J1214" i="28"/>
  <c r="I1215" i="28"/>
  <c r="M1215" i="28"/>
  <c r="N1215" i="28"/>
  <c r="K1216" i="28"/>
  <c r="H1239" i="28" l="1"/>
  <c r="R1237" i="28" s="1"/>
  <c r="J1215" i="28"/>
  <c r="I1216" i="28"/>
  <c r="N1216" i="28"/>
  <c r="M1216" i="28"/>
  <c r="K1217" i="28"/>
  <c r="H1240" i="28" l="1"/>
  <c r="R1238" i="28" s="1"/>
  <c r="J1216" i="28"/>
  <c r="I1217" i="28"/>
  <c r="N1217" i="28"/>
  <c r="M1217" i="28"/>
  <c r="K1218" i="28"/>
  <c r="H1241" i="28" l="1"/>
  <c r="R1239" i="28" s="1"/>
  <c r="J1217" i="28"/>
  <c r="I1218" i="28"/>
  <c r="N1218" i="28"/>
  <c r="M1218" i="28"/>
  <c r="K1219" i="28"/>
  <c r="H1242" i="28" l="1"/>
  <c r="R1240" i="28" s="1"/>
  <c r="J1218" i="28"/>
  <c r="I1219" i="28"/>
  <c r="N1219" i="28"/>
  <c r="M1219" i="28"/>
  <c r="K1220" i="28"/>
  <c r="H1243" i="28" l="1"/>
  <c r="R1241" i="28" s="1"/>
  <c r="J1219" i="28"/>
  <c r="I1220" i="28"/>
  <c r="N1220" i="28"/>
  <c r="M1220" i="28"/>
  <c r="K1221" i="28"/>
  <c r="H1244" i="28" l="1"/>
  <c r="R1242" i="28" s="1"/>
  <c r="J1220" i="28"/>
  <c r="I1221" i="28"/>
  <c r="N1221" i="28"/>
  <c r="M1221" i="28"/>
  <c r="K1222" i="28"/>
  <c r="H1245" i="28" l="1"/>
  <c r="R1243" i="28" s="1"/>
  <c r="J1221" i="28"/>
  <c r="I1222" i="28"/>
  <c r="N1222" i="28"/>
  <c r="M1222" i="28"/>
  <c r="K1223" i="28"/>
  <c r="H1246" i="28" l="1"/>
  <c r="R1244" i="28" s="1"/>
  <c r="J1222" i="28"/>
  <c r="I1223" i="28"/>
  <c r="M1223" i="28"/>
  <c r="N1223" i="28"/>
  <c r="K1224" i="28"/>
  <c r="H1247" i="28" l="1"/>
  <c r="R1245" i="28" s="1"/>
  <c r="J1223" i="28"/>
  <c r="I1224" i="28"/>
  <c r="N1224" i="28"/>
  <c r="M1224" i="28"/>
  <c r="K1225" i="28"/>
  <c r="H1248" i="28" l="1"/>
  <c r="R1246" i="28" s="1"/>
  <c r="J1224" i="28"/>
  <c r="I1225" i="28"/>
  <c r="N1225" i="28"/>
  <c r="M1225" i="28"/>
  <c r="K1226" i="28"/>
  <c r="H1249" i="28" l="1"/>
  <c r="R1247" i="28" s="1"/>
  <c r="J1225" i="28"/>
  <c r="I1226" i="28"/>
  <c r="N1226" i="28"/>
  <c r="M1226" i="28"/>
  <c r="K1227" i="28"/>
  <c r="H1250" i="28" l="1"/>
  <c r="R1248" i="28" s="1"/>
  <c r="J1226" i="28"/>
  <c r="I1227" i="28"/>
  <c r="N1227" i="28"/>
  <c r="M1227" i="28"/>
  <c r="K1228" i="28"/>
  <c r="H1251" i="28" l="1"/>
  <c r="R1249" i="28" s="1"/>
  <c r="J1227" i="28"/>
  <c r="I1228" i="28"/>
  <c r="N1228" i="28"/>
  <c r="M1228" i="28"/>
  <c r="K1229" i="28"/>
  <c r="H1252" i="28" l="1"/>
  <c r="R1250" i="28" s="1"/>
  <c r="J1228" i="28"/>
  <c r="I1229" i="28"/>
  <c r="N1229" i="28"/>
  <c r="M1229" i="28"/>
  <c r="K1230" i="28"/>
  <c r="H1253" i="28" l="1"/>
  <c r="R1251" i="28" s="1"/>
  <c r="J1229" i="28"/>
  <c r="I1230" i="28"/>
  <c r="N1230" i="28"/>
  <c r="M1230" i="28"/>
  <c r="K1231" i="28"/>
  <c r="H1254" i="28" l="1"/>
  <c r="R1252" i="28" s="1"/>
  <c r="J1230" i="28"/>
  <c r="I1231" i="28"/>
  <c r="M1231" i="28"/>
  <c r="N1231" i="28"/>
  <c r="K1232" i="28"/>
  <c r="H1255" i="28" l="1"/>
  <c r="R1253" i="28" s="1"/>
  <c r="J1231" i="28"/>
  <c r="I1232" i="28"/>
  <c r="N1232" i="28"/>
  <c r="M1232" i="28"/>
  <c r="K1233" i="28"/>
  <c r="H1256" i="28" l="1"/>
  <c r="R1254" i="28" s="1"/>
  <c r="J1232" i="28"/>
  <c r="I1233" i="28"/>
  <c r="N1233" i="28"/>
  <c r="M1233" i="28"/>
  <c r="K1234" i="28"/>
  <c r="H1257" i="28" l="1"/>
  <c r="R1255" i="28" s="1"/>
  <c r="J1233" i="28"/>
  <c r="I1234" i="28"/>
  <c r="N1234" i="28"/>
  <c r="M1234" i="28"/>
  <c r="K1235" i="28"/>
  <c r="H1258" i="28" l="1"/>
  <c r="R1256" i="28" s="1"/>
  <c r="J1234" i="28"/>
  <c r="I1235" i="28"/>
  <c r="N1235" i="28"/>
  <c r="M1235" i="28"/>
  <c r="K1236" i="28"/>
  <c r="H1259" i="28" l="1"/>
  <c r="R1257" i="28" s="1"/>
  <c r="J1235" i="28"/>
  <c r="I1236" i="28"/>
  <c r="N1236" i="28"/>
  <c r="M1236" i="28"/>
  <c r="K1237" i="28"/>
  <c r="H1260" i="28" l="1"/>
  <c r="R1258" i="28" s="1"/>
  <c r="J1236" i="28"/>
  <c r="I1237" i="28"/>
  <c r="N1237" i="28"/>
  <c r="M1237" i="28"/>
  <c r="K1238" i="28"/>
  <c r="H1261" i="28" l="1"/>
  <c r="R1259" i="28" s="1"/>
  <c r="J1237" i="28"/>
  <c r="I1238" i="28"/>
  <c r="N1238" i="28"/>
  <c r="M1238" i="28"/>
  <c r="K1239" i="28"/>
  <c r="H1262" i="28" l="1"/>
  <c r="R1260" i="28" s="1"/>
  <c r="J1238" i="28"/>
  <c r="I1239" i="28"/>
  <c r="M1239" i="28"/>
  <c r="N1239" i="28"/>
  <c r="K1240" i="28"/>
  <c r="H1263" i="28" l="1"/>
  <c r="R1261" i="28" s="1"/>
  <c r="J1239" i="28"/>
  <c r="I1240" i="28"/>
  <c r="N1240" i="28"/>
  <c r="M1240" i="28"/>
  <c r="K1241" i="28"/>
  <c r="H1264" i="28" l="1"/>
  <c r="R1262" i="28" s="1"/>
  <c r="J1240" i="28"/>
  <c r="I1241" i="28"/>
  <c r="N1241" i="28"/>
  <c r="M1241" i="28"/>
  <c r="K1242" i="28"/>
  <c r="H1265" i="28" l="1"/>
  <c r="R1263" i="28" s="1"/>
  <c r="J1241" i="28"/>
  <c r="I1242" i="28"/>
  <c r="N1242" i="28"/>
  <c r="M1242" i="28"/>
  <c r="K1243" i="28"/>
  <c r="H1266" i="28" l="1"/>
  <c r="R1264" i="28" s="1"/>
  <c r="J1242" i="28"/>
  <c r="I1243" i="28"/>
  <c r="N1243" i="28"/>
  <c r="M1243" i="28"/>
  <c r="K1244" i="28"/>
  <c r="H1267" i="28" l="1"/>
  <c r="R1265" i="28" s="1"/>
  <c r="J1243" i="28"/>
  <c r="I1244" i="28"/>
  <c r="N1244" i="28"/>
  <c r="M1244" i="28"/>
  <c r="K1245" i="28"/>
  <c r="H1268" i="28" l="1"/>
  <c r="R1266" i="28" s="1"/>
  <c r="J1244" i="28"/>
  <c r="I1245" i="28"/>
  <c r="N1245" i="28"/>
  <c r="M1245" i="28"/>
  <c r="K1246" i="28"/>
  <c r="H1269" i="28" l="1"/>
  <c r="R1267" i="28" s="1"/>
  <c r="J1245" i="28"/>
  <c r="I1246" i="28"/>
  <c r="N1246" i="28"/>
  <c r="M1246" i="28"/>
  <c r="K1247" i="28"/>
  <c r="H1270" i="28" l="1"/>
  <c r="R1268" i="28" s="1"/>
  <c r="J1246" i="28"/>
  <c r="I1247" i="28"/>
  <c r="M1247" i="28"/>
  <c r="N1247" i="28"/>
  <c r="K1248" i="28"/>
  <c r="H1271" i="28" l="1"/>
  <c r="R1269" i="28" s="1"/>
  <c r="J1247" i="28"/>
  <c r="I1248" i="28"/>
  <c r="N1248" i="28"/>
  <c r="M1248" i="28"/>
  <c r="K1249" i="28"/>
  <c r="H1272" i="28" l="1"/>
  <c r="R1270" i="28" s="1"/>
  <c r="J1248" i="28"/>
  <c r="I1249" i="28"/>
  <c r="N1249" i="28"/>
  <c r="M1249" i="28"/>
  <c r="K1250" i="28"/>
  <c r="H1273" i="28" l="1"/>
  <c r="R1271" i="28" s="1"/>
  <c r="J1249" i="28"/>
  <c r="I1250" i="28"/>
  <c r="N1250" i="28"/>
  <c r="M1250" i="28"/>
  <c r="K1251" i="28"/>
  <c r="H1274" i="28" l="1"/>
  <c r="R1272" i="28" s="1"/>
  <c r="J1250" i="28"/>
  <c r="I1251" i="28"/>
  <c r="N1251" i="28"/>
  <c r="M1251" i="28"/>
  <c r="K1252" i="28"/>
  <c r="H1275" i="28" l="1"/>
  <c r="R1273" i="28" s="1"/>
  <c r="J1251" i="28"/>
  <c r="I1252" i="28"/>
  <c r="N1252" i="28"/>
  <c r="M1252" i="28"/>
  <c r="K1253" i="28"/>
  <c r="H1276" i="28" l="1"/>
  <c r="R1274" i="28" s="1"/>
  <c r="J1252" i="28"/>
  <c r="I1253" i="28"/>
  <c r="N1253" i="28"/>
  <c r="M1253" i="28"/>
  <c r="K1254" i="28"/>
  <c r="H1277" i="28" l="1"/>
  <c r="R1275" i="28" s="1"/>
  <c r="J1253" i="28"/>
  <c r="I1254" i="28"/>
  <c r="N1254" i="28"/>
  <c r="M1254" i="28"/>
  <c r="K1255" i="28"/>
  <c r="H1278" i="28" l="1"/>
  <c r="R1276" i="28" s="1"/>
  <c r="J1254" i="28"/>
  <c r="I1255" i="28"/>
  <c r="M1255" i="28"/>
  <c r="N1255" i="28"/>
  <c r="K1256" i="28"/>
  <c r="H1279" i="28" l="1"/>
  <c r="R1277" i="28" s="1"/>
  <c r="J1255" i="28"/>
  <c r="I1256" i="28"/>
  <c r="N1256" i="28"/>
  <c r="M1256" i="28"/>
  <c r="K1257" i="28"/>
  <c r="H1280" i="28" l="1"/>
  <c r="R1278" i="28" s="1"/>
  <c r="J1256" i="28"/>
  <c r="I1257" i="28"/>
  <c r="N1257" i="28"/>
  <c r="M1257" i="28"/>
  <c r="K1258" i="28"/>
  <c r="H1281" i="28" l="1"/>
  <c r="R1279" i="28" s="1"/>
  <c r="J1257" i="28"/>
  <c r="I1258" i="28"/>
  <c r="N1258" i="28"/>
  <c r="M1258" i="28"/>
  <c r="K1259" i="28"/>
  <c r="H1282" i="28" l="1"/>
  <c r="R1280" i="28" s="1"/>
  <c r="J1258" i="28"/>
  <c r="I1259" i="28"/>
  <c r="N1259" i="28"/>
  <c r="M1259" i="28"/>
  <c r="K1260" i="28"/>
  <c r="H1283" i="28" l="1"/>
  <c r="R1281" i="28" s="1"/>
  <c r="J1259" i="28"/>
  <c r="I1260" i="28"/>
  <c r="N1260" i="28"/>
  <c r="M1260" i="28"/>
  <c r="K1261" i="28"/>
  <c r="H1284" i="28" l="1"/>
  <c r="R1282" i="28" s="1"/>
  <c r="J1260" i="28"/>
  <c r="I1261" i="28"/>
  <c r="N1261" i="28"/>
  <c r="M1261" i="28"/>
  <c r="K1262" i="28"/>
  <c r="H1285" i="28" l="1"/>
  <c r="R1283" i="28" s="1"/>
  <c r="J1261" i="28"/>
  <c r="I1262" i="28"/>
  <c r="N1262" i="28"/>
  <c r="M1262" i="28"/>
  <c r="K1263" i="28"/>
  <c r="H1286" i="28" l="1"/>
  <c r="R1284" i="28" s="1"/>
  <c r="J1262" i="28"/>
  <c r="I1263" i="28"/>
  <c r="M1263" i="28"/>
  <c r="N1263" i="28"/>
  <c r="K1264" i="28"/>
  <c r="H1287" i="28" l="1"/>
  <c r="R1285" i="28" s="1"/>
  <c r="J1263" i="28"/>
  <c r="I1264" i="28"/>
  <c r="N1264" i="28"/>
  <c r="M1264" i="28"/>
  <c r="K1265" i="28"/>
  <c r="H1288" i="28" l="1"/>
  <c r="R1286" i="28" s="1"/>
  <c r="J1264" i="28"/>
  <c r="I1265" i="28"/>
  <c r="N1265" i="28"/>
  <c r="M1265" i="28"/>
  <c r="K1266" i="28"/>
  <c r="H1289" i="28" l="1"/>
  <c r="R1287" i="28" s="1"/>
  <c r="J1265" i="28"/>
  <c r="I1266" i="28"/>
  <c r="N1266" i="28"/>
  <c r="M1266" i="28"/>
  <c r="K1267" i="28"/>
  <c r="H1290" i="28" l="1"/>
  <c r="R1288" i="28" s="1"/>
  <c r="J1266" i="28"/>
  <c r="I1267" i="28"/>
  <c r="N1267" i="28"/>
  <c r="M1267" i="28"/>
  <c r="K1268" i="28"/>
  <c r="H1291" i="28" l="1"/>
  <c r="R1289" i="28" s="1"/>
  <c r="J1267" i="28"/>
  <c r="I1268" i="28"/>
  <c r="N1268" i="28"/>
  <c r="M1268" i="28"/>
  <c r="K1269" i="28"/>
  <c r="H1292" i="28" l="1"/>
  <c r="R1290" i="28" s="1"/>
  <c r="J1268" i="28"/>
  <c r="I1269" i="28"/>
  <c r="N1269" i="28"/>
  <c r="M1269" i="28"/>
  <c r="K1270" i="28"/>
  <c r="H1293" i="28" l="1"/>
  <c r="R1291" i="28" s="1"/>
  <c r="J1269" i="28"/>
  <c r="I1270" i="28"/>
  <c r="N1270" i="28"/>
  <c r="M1270" i="28"/>
  <c r="K1271" i="28"/>
  <c r="H1294" i="28" l="1"/>
  <c r="R1292" i="28" s="1"/>
  <c r="J1270" i="28"/>
  <c r="I1271" i="28"/>
  <c r="M1271" i="28"/>
  <c r="N1271" i="28"/>
  <c r="K1272" i="28"/>
  <c r="H1295" i="28" l="1"/>
  <c r="R1293" i="28" s="1"/>
  <c r="J1271" i="28"/>
  <c r="I1272" i="28"/>
  <c r="N1272" i="28"/>
  <c r="M1272" i="28"/>
  <c r="K1273" i="28"/>
  <c r="H1296" i="28" l="1"/>
  <c r="R1294" i="28" s="1"/>
  <c r="J1272" i="28"/>
  <c r="I1273" i="28"/>
  <c r="N1273" i="28"/>
  <c r="M1273" i="28"/>
  <c r="K1274" i="28"/>
  <c r="H1297" i="28" l="1"/>
  <c r="R1295" i="28" s="1"/>
  <c r="J1273" i="28"/>
  <c r="I1274" i="28"/>
  <c r="N1274" i="28"/>
  <c r="M1274" i="28"/>
  <c r="K1275" i="28"/>
  <c r="H1298" i="28" l="1"/>
  <c r="R1296" i="28" s="1"/>
  <c r="J1274" i="28"/>
  <c r="I1275" i="28"/>
  <c r="N1275" i="28"/>
  <c r="M1275" i="28"/>
  <c r="K1276" i="28"/>
  <c r="H1299" i="28" l="1"/>
  <c r="R1297" i="28" s="1"/>
  <c r="J1275" i="28"/>
  <c r="I1276" i="28"/>
  <c r="N1276" i="28"/>
  <c r="M1276" i="28"/>
  <c r="K1277" i="28"/>
  <c r="H1300" i="28" l="1"/>
  <c r="R1298" i="28" s="1"/>
  <c r="J1276" i="28"/>
  <c r="I1277" i="28"/>
  <c r="N1277" i="28"/>
  <c r="M1277" i="28"/>
  <c r="K1278" i="28"/>
  <c r="H1301" i="28" l="1"/>
  <c r="R1299" i="28" s="1"/>
  <c r="J1277" i="28"/>
  <c r="I1278" i="28"/>
  <c r="N1278" i="28"/>
  <c r="M1278" i="28"/>
  <c r="K1279" i="28"/>
  <c r="H1302" i="28" l="1"/>
  <c r="R1300" i="28" s="1"/>
  <c r="J1278" i="28"/>
  <c r="I1279" i="28"/>
  <c r="M1279" i="28"/>
  <c r="N1279" i="28"/>
  <c r="K1280" i="28"/>
  <c r="H1303" i="28" l="1"/>
  <c r="R1301" i="28" s="1"/>
  <c r="J1279" i="28"/>
  <c r="I1280" i="28"/>
  <c r="N1280" i="28"/>
  <c r="M1280" i="28"/>
  <c r="K1281" i="28"/>
  <c r="H1304" i="28" l="1"/>
  <c r="J1280" i="28"/>
  <c r="I1281" i="28"/>
  <c r="N1281" i="28"/>
  <c r="M1281" i="28"/>
  <c r="K1282" i="28"/>
  <c r="R1302" i="28" l="1"/>
  <c r="H1305" i="28"/>
  <c r="R1303" i="28" s="1"/>
  <c r="J1281" i="28"/>
  <c r="I1282" i="28"/>
  <c r="N1282" i="28"/>
  <c r="M1282" i="28"/>
  <c r="K1283" i="28"/>
  <c r="H1306" i="28" l="1"/>
  <c r="J1282" i="28"/>
  <c r="I1283" i="28"/>
  <c r="N1283" i="28"/>
  <c r="M1283" i="28"/>
  <c r="K1284" i="28"/>
  <c r="R1304" i="28" l="1"/>
  <c r="H1307" i="28"/>
  <c r="J1283" i="28"/>
  <c r="I1284" i="28"/>
  <c r="N1284" i="28"/>
  <c r="M1284" i="28"/>
  <c r="K1285" i="28"/>
  <c r="R1305" i="28" l="1"/>
  <c r="H1308" i="28"/>
  <c r="J1284" i="28"/>
  <c r="I1285" i="28"/>
  <c r="N1285" i="28"/>
  <c r="M1285" i="28"/>
  <c r="K1286" i="28"/>
  <c r="R1306" i="28" l="1"/>
  <c r="H1309" i="28"/>
  <c r="J1285" i="28"/>
  <c r="I1286" i="28"/>
  <c r="M1286" i="28"/>
  <c r="N1286" i="28"/>
  <c r="K1287" i="28"/>
  <c r="R1307" i="28" l="1"/>
  <c r="H1310" i="28"/>
  <c r="J1286" i="28"/>
  <c r="I1287" i="28"/>
  <c r="N1287" i="28"/>
  <c r="M1287" i="28"/>
  <c r="K1288" i="28"/>
  <c r="R1308" i="28" l="1"/>
  <c r="H1311" i="28"/>
  <c r="J1287" i="28"/>
  <c r="I1288" i="28"/>
  <c r="N1288" i="28"/>
  <c r="M1288" i="28"/>
  <c r="K1289" i="28"/>
  <c r="R1309" i="28" l="1"/>
  <c r="H1312" i="28"/>
  <c r="J1288" i="28"/>
  <c r="I1289" i="28"/>
  <c r="N1289" i="28"/>
  <c r="M1289" i="28"/>
  <c r="K1290" i="28"/>
  <c r="R1310" i="28" l="1"/>
  <c r="H1313" i="28"/>
  <c r="J1289" i="28"/>
  <c r="I1290" i="28"/>
  <c r="N1290" i="28"/>
  <c r="M1290" i="28"/>
  <c r="K1291" i="28"/>
  <c r="R1311" i="28" l="1"/>
  <c r="H1314" i="28"/>
  <c r="J1290" i="28"/>
  <c r="I1291" i="28"/>
  <c r="N1291" i="28"/>
  <c r="M1291" i="28"/>
  <c r="K1292" i="28"/>
  <c r="R1312" i="28" l="1"/>
  <c r="H1315" i="28"/>
  <c r="J1291" i="28"/>
  <c r="I1292" i="28"/>
  <c r="M1292" i="28"/>
  <c r="N1292" i="28"/>
  <c r="K1293" i="28"/>
  <c r="R1313" i="28" l="1"/>
  <c r="H1316" i="28"/>
  <c r="J1292" i="28"/>
  <c r="I1293" i="28"/>
  <c r="N1293" i="28"/>
  <c r="M1293" i="28"/>
  <c r="K1294" i="28"/>
  <c r="R1314" i="28" l="1"/>
  <c r="H1317" i="28"/>
  <c r="J1293" i="28"/>
  <c r="I1294" i="28"/>
  <c r="M1294" i="28"/>
  <c r="N1294" i="28"/>
  <c r="K1295" i="28"/>
  <c r="R1315" i="28" l="1"/>
  <c r="H1318" i="28"/>
  <c r="J1294" i="28"/>
  <c r="I1295" i="28"/>
  <c r="N1295" i="28"/>
  <c r="M1295" i="28"/>
  <c r="K1296" i="28"/>
  <c r="R1316" i="28" l="1"/>
  <c r="H1319" i="28"/>
  <c r="J1295" i="28"/>
  <c r="I1296" i="28"/>
  <c r="N1296" i="28"/>
  <c r="M1296" i="28"/>
  <c r="K1297" i="28"/>
  <c r="R1317" i="28" l="1"/>
  <c r="H1320" i="28"/>
  <c r="J1296" i="28"/>
  <c r="I1297" i="28"/>
  <c r="N1297" i="28"/>
  <c r="M1297" i="28"/>
  <c r="K1298" i="28"/>
  <c r="R1318" i="28" l="1"/>
  <c r="H1321" i="28"/>
  <c r="J1297" i="28"/>
  <c r="I1298" i="28"/>
  <c r="N1298" i="28"/>
  <c r="M1298" i="28"/>
  <c r="K1299" i="28"/>
  <c r="R1319" i="28" l="1"/>
  <c r="H1322" i="28"/>
  <c r="J1298" i="28"/>
  <c r="I1299" i="28"/>
  <c r="N1299" i="28"/>
  <c r="M1299" i="28"/>
  <c r="K1300" i="28"/>
  <c r="R1320" i="28" l="1"/>
  <c r="H1323" i="28"/>
  <c r="J1299" i="28"/>
  <c r="I1300" i="28"/>
  <c r="N1300" i="28"/>
  <c r="M1300" i="28"/>
  <c r="K1301" i="28"/>
  <c r="R1321" i="28" l="1"/>
  <c r="H1324" i="28"/>
  <c r="J1300" i="28"/>
  <c r="I1301" i="28"/>
  <c r="N1301" i="28"/>
  <c r="M1301" i="28"/>
  <c r="K1302" i="28"/>
  <c r="R1322" i="28" l="1"/>
  <c r="H1325" i="28"/>
  <c r="J1301" i="28"/>
  <c r="I1302" i="28"/>
  <c r="M1302" i="28"/>
  <c r="N1302" i="28"/>
  <c r="K1303" i="28"/>
  <c r="R1323" i="28" l="1"/>
  <c r="H1326" i="28"/>
  <c r="J1302" i="28"/>
  <c r="I1303" i="28"/>
  <c r="N1303" i="28"/>
  <c r="M1303" i="28"/>
  <c r="K1304" i="28"/>
  <c r="R1324" i="28" l="1"/>
  <c r="H1327" i="28"/>
  <c r="J1303" i="28"/>
  <c r="I1304" i="28"/>
  <c r="N1304" i="28"/>
  <c r="M1304" i="28"/>
  <c r="K1305" i="28"/>
  <c r="R1325" i="28" l="1"/>
  <c r="H1328" i="28"/>
  <c r="J1304" i="28"/>
  <c r="I1305" i="28"/>
  <c r="N1305" i="28"/>
  <c r="M1305" i="28"/>
  <c r="K1306" i="28"/>
  <c r="R1326" i="28" l="1"/>
  <c r="H1329" i="28"/>
  <c r="J1305" i="28"/>
  <c r="I1306" i="28"/>
  <c r="N1306" i="28"/>
  <c r="M1306" i="28"/>
  <c r="K1307" i="28"/>
  <c r="R1327" i="28" l="1"/>
  <c r="H1330" i="28"/>
  <c r="J1306" i="28"/>
  <c r="I1307" i="28"/>
  <c r="N1307" i="28"/>
  <c r="M1307" i="28"/>
  <c r="K1308" i="28"/>
  <c r="R1328" i="28" l="1"/>
  <c r="H1331" i="28"/>
  <c r="J1307" i="28"/>
  <c r="I1308" i="28"/>
  <c r="N1308" i="28"/>
  <c r="M1308" i="28"/>
  <c r="K1309" i="28"/>
  <c r="R1329" i="28" l="1"/>
  <c r="H1332" i="28"/>
  <c r="J1308" i="28"/>
  <c r="I1309" i="28"/>
  <c r="N1309" i="28"/>
  <c r="M1309" i="28"/>
  <c r="K1310" i="28"/>
  <c r="R1330" i="28" l="1"/>
  <c r="H1333" i="28"/>
  <c r="J1309" i="28"/>
  <c r="I1310" i="28"/>
  <c r="N1310" i="28"/>
  <c r="M1310" i="28"/>
  <c r="K1311" i="28"/>
  <c r="R1331" i="28" l="1"/>
  <c r="H1334" i="28"/>
  <c r="J1310" i="28"/>
  <c r="I1311" i="28"/>
  <c r="N1311" i="28"/>
  <c r="M1311" i="28"/>
  <c r="K1312" i="28"/>
  <c r="R1332" i="28" l="1"/>
  <c r="H1335" i="28"/>
  <c r="J1311" i="28"/>
  <c r="I1312" i="28"/>
  <c r="N1312" i="28"/>
  <c r="M1312" i="28"/>
  <c r="K1313" i="28"/>
  <c r="R1333" i="28" l="1"/>
  <c r="H1336" i="28"/>
  <c r="J1312" i="28"/>
  <c r="I1313" i="28"/>
  <c r="N1313" i="28"/>
  <c r="M1313" i="28"/>
  <c r="K1314" i="28"/>
  <c r="R1334" i="28" l="1"/>
  <c r="H1337" i="28"/>
  <c r="J1313" i="28"/>
  <c r="I1314" i="28"/>
  <c r="N1314" i="28"/>
  <c r="M1314" i="28"/>
  <c r="K1315" i="28"/>
  <c r="R1335" i="28" l="1"/>
  <c r="H1338" i="28"/>
  <c r="J1314" i="28"/>
  <c r="I1315" i="28"/>
  <c r="M1315" i="28"/>
  <c r="N1315" i="28"/>
  <c r="K1316" i="28"/>
  <c r="R1336" i="28" l="1"/>
  <c r="H1339" i="28"/>
  <c r="H1340" i="28" s="1"/>
  <c r="J1315" i="28"/>
  <c r="I1316" i="28"/>
  <c r="N1316" i="28"/>
  <c r="M1316" i="28"/>
  <c r="K1317" i="28"/>
  <c r="R1338" i="28" l="1"/>
  <c r="R1337" i="28"/>
  <c r="H1341" i="28"/>
  <c r="R1339" i="28" s="1"/>
  <c r="J1316" i="28"/>
  <c r="I1317" i="28"/>
  <c r="N1317" i="28"/>
  <c r="M1317" i="28"/>
  <c r="K1318" i="28"/>
  <c r="H1342" i="28" l="1"/>
  <c r="R1340" i="28" s="1"/>
  <c r="J1317" i="28"/>
  <c r="I1318" i="28"/>
  <c r="N1318" i="28"/>
  <c r="M1318" i="28"/>
  <c r="K1319" i="28"/>
  <c r="H1343" i="28" l="1"/>
  <c r="R1341" i="28" s="1"/>
  <c r="J1318" i="28"/>
  <c r="I1319" i="28"/>
  <c r="N1319" i="28"/>
  <c r="M1319" i="28"/>
  <c r="K1320" i="28"/>
  <c r="H1344" i="28" l="1"/>
  <c r="R1342" i="28" s="1"/>
  <c r="J1319" i="28"/>
  <c r="I1320" i="28"/>
  <c r="M1320" i="28"/>
  <c r="N1320" i="28"/>
  <c r="K1321" i="28"/>
  <c r="H1345" i="28" l="1"/>
  <c r="R1343" i="28" s="1"/>
  <c r="J1320" i="28"/>
  <c r="I1321" i="28"/>
  <c r="N1321" i="28"/>
  <c r="M1321" i="28"/>
  <c r="K1322" i="28"/>
  <c r="H1346" i="28" l="1"/>
  <c r="R1344" i="28" s="1"/>
  <c r="J1321" i="28"/>
  <c r="I1322" i="28"/>
  <c r="N1322" i="28"/>
  <c r="M1322" i="28"/>
  <c r="K1323" i="28"/>
  <c r="H1347" i="28" l="1"/>
  <c r="R1345" i="28" s="1"/>
  <c r="J1322" i="28"/>
  <c r="I1323" i="28"/>
  <c r="M1323" i="28"/>
  <c r="N1323" i="28"/>
  <c r="K1324" i="28"/>
  <c r="H1348" i="28" l="1"/>
  <c r="R1346" i="28" s="1"/>
  <c r="J1323" i="28"/>
  <c r="I1324" i="28"/>
  <c r="N1324" i="28"/>
  <c r="M1324" i="28"/>
  <c r="K1325" i="28"/>
  <c r="H1349" i="28" l="1"/>
  <c r="R1347" i="28" s="1"/>
  <c r="J1324" i="28"/>
  <c r="I1325" i="28"/>
  <c r="N1325" i="28"/>
  <c r="M1325" i="28"/>
  <c r="K1326" i="28"/>
  <c r="H1350" i="28" l="1"/>
  <c r="R1348" i="28" s="1"/>
  <c r="J1325" i="28"/>
  <c r="I1326" i="28"/>
  <c r="N1326" i="28"/>
  <c r="M1326" i="28"/>
  <c r="K1327" i="28"/>
  <c r="H1351" i="28" l="1"/>
  <c r="R1349" i="28" s="1"/>
  <c r="J1326" i="28"/>
  <c r="I1327" i="28"/>
  <c r="N1327" i="28"/>
  <c r="M1327" i="28"/>
  <c r="K1328" i="28"/>
  <c r="H1352" i="28" l="1"/>
  <c r="R1350" i="28" s="1"/>
  <c r="J1327" i="28"/>
  <c r="I1328" i="28"/>
  <c r="M1328" i="28"/>
  <c r="N1328" i="28"/>
  <c r="K1329" i="28"/>
  <c r="H1353" i="28" l="1"/>
  <c r="R1351" i="28" s="1"/>
  <c r="J1328" i="28"/>
  <c r="I1329" i="28"/>
  <c r="N1329" i="28"/>
  <c r="M1329" i="28"/>
  <c r="K1330" i="28"/>
  <c r="H1354" i="28" l="1"/>
  <c r="R1352" i="28" s="1"/>
  <c r="J1329" i="28"/>
  <c r="I1330" i="28"/>
  <c r="N1330" i="28"/>
  <c r="M1330" i="28"/>
  <c r="K1331" i="28"/>
  <c r="H1355" i="28" l="1"/>
  <c r="R1353" i="28" s="1"/>
  <c r="J1330" i="28"/>
  <c r="I1331" i="28"/>
  <c r="M1331" i="28"/>
  <c r="N1331" i="28"/>
  <c r="K1332" i="28"/>
  <c r="H1356" i="28" l="1"/>
  <c r="R1354" i="28" s="1"/>
  <c r="J1331" i="28"/>
  <c r="I1332" i="28"/>
  <c r="N1332" i="28"/>
  <c r="M1332" i="28"/>
  <c r="K1333" i="28"/>
  <c r="H1357" i="28" l="1"/>
  <c r="R1355" i="28" s="1"/>
  <c r="J1332" i="28"/>
  <c r="I1333" i="28"/>
  <c r="N1333" i="28"/>
  <c r="M1333" i="28"/>
  <c r="K1334" i="28"/>
  <c r="H1358" i="28" l="1"/>
  <c r="R1356" i="28" s="1"/>
  <c r="J1333" i="28"/>
  <c r="I1334" i="28"/>
  <c r="N1334" i="28"/>
  <c r="M1334" i="28"/>
  <c r="K1335" i="28"/>
  <c r="H1359" i="28" l="1"/>
  <c r="R1357" i="28" s="1"/>
  <c r="J1334" i="28"/>
  <c r="I1335" i="28"/>
  <c r="N1335" i="28"/>
  <c r="M1335" i="28"/>
  <c r="K1336" i="28"/>
  <c r="H1360" i="28" l="1"/>
  <c r="R1358" i="28" s="1"/>
  <c r="J1335" i="28"/>
  <c r="I1336" i="28"/>
  <c r="M1336" i="28"/>
  <c r="N1336" i="28"/>
  <c r="K1337" i="28"/>
  <c r="H1361" i="28" l="1"/>
  <c r="R1359" i="28" s="1"/>
  <c r="J1336" i="28"/>
  <c r="I1337" i="28"/>
  <c r="N1337" i="28"/>
  <c r="M1337" i="28"/>
  <c r="K1338" i="28"/>
  <c r="H1362" i="28" l="1"/>
  <c r="R1360" i="28" s="1"/>
  <c r="J1337" i="28"/>
  <c r="I1338" i="28"/>
  <c r="N1338" i="28"/>
  <c r="M1338" i="28"/>
  <c r="K1339" i="28"/>
  <c r="H1363" i="28" l="1"/>
  <c r="R1361" i="28" s="1"/>
  <c r="J1338" i="28"/>
  <c r="I1339" i="28"/>
  <c r="M1339" i="28"/>
  <c r="N1339" i="28"/>
  <c r="K1340" i="28"/>
  <c r="H1364" i="28" l="1"/>
  <c r="R1362" i="28" s="1"/>
  <c r="J1339" i="28"/>
  <c r="I1340" i="28"/>
  <c r="N1340" i="28"/>
  <c r="M1340" i="28"/>
  <c r="K1341" i="28"/>
  <c r="H1365" i="28" l="1"/>
  <c r="R1363" i="28" s="1"/>
  <c r="J1340" i="28"/>
  <c r="I1341" i="28"/>
  <c r="N1341" i="28"/>
  <c r="M1341" i="28"/>
  <c r="K1342" i="28"/>
  <c r="H1366" i="28" l="1"/>
  <c r="R1364" i="28" s="1"/>
  <c r="J1341" i="28"/>
  <c r="I1342" i="28"/>
  <c r="N1342" i="28"/>
  <c r="M1342" i="28"/>
  <c r="K1343" i="28"/>
  <c r="H1367" i="28" l="1"/>
  <c r="R1365" i="28" s="1"/>
  <c r="J1342" i="28"/>
  <c r="I1343" i="28"/>
  <c r="N1343" i="28"/>
  <c r="M1343" i="28"/>
  <c r="K1344" i="28"/>
  <c r="H1368" i="28" l="1"/>
  <c r="R1366" i="28" s="1"/>
  <c r="J1343" i="28"/>
  <c r="I1344" i="28"/>
  <c r="M1344" i="28"/>
  <c r="N1344" i="28"/>
  <c r="K1345" i="28"/>
  <c r="H1369" i="28" l="1"/>
  <c r="R1367" i="28" s="1"/>
  <c r="J1344" i="28"/>
  <c r="I1345" i="28"/>
  <c r="M1345" i="28"/>
  <c r="N1345" i="28"/>
  <c r="K1346" i="28"/>
  <c r="H1370" i="28" l="1"/>
  <c r="R1368" i="28" s="1"/>
  <c r="J1345" i="28"/>
  <c r="I1346" i="28"/>
  <c r="M1346" i="28"/>
  <c r="N1346" i="28"/>
  <c r="K1347" i="28"/>
  <c r="H1371" i="28" l="1"/>
  <c r="R1369" i="28" s="1"/>
  <c r="J1346" i="28"/>
  <c r="I1347" i="28"/>
  <c r="N1347" i="28"/>
  <c r="M1347" i="28"/>
  <c r="K1348" i="28"/>
  <c r="H1372" i="28" l="1"/>
  <c r="R1370" i="28" s="1"/>
  <c r="J1347" i="28"/>
  <c r="I1348" i="28"/>
  <c r="N1348" i="28"/>
  <c r="M1348" i="28"/>
  <c r="K1349" i="28"/>
  <c r="H1373" i="28" l="1"/>
  <c r="R1371" i="28" s="1"/>
  <c r="J1348" i="28"/>
  <c r="I1349" i="28"/>
  <c r="N1349" i="28"/>
  <c r="M1349" i="28"/>
  <c r="K1350" i="28"/>
  <c r="H1374" i="28" l="1"/>
  <c r="R1372" i="28" s="1"/>
  <c r="J1349" i="28"/>
  <c r="I1350" i="28"/>
  <c r="N1350" i="28"/>
  <c r="M1350" i="28"/>
  <c r="K1351" i="28"/>
  <c r="H1375" i="28" l="1"/>
  <c r="R1373" i="28" s="1"/>
  <c r="J1350" i="28"/>
  <c r="I1351" i="28"/>
  <c r="N1351" i="28"/>
  <c r="M1351" i="28"/>
  <c r="K1352" i="28"/>
  <c r="H1376" i="28" l="1"/>
  <c r="R1374" i="28" s="1"/>
  <c r="J1351" i="28"/>
  <c r="I1352" i="28"/>
  <c r="N1352" i="28"/>
  <c r="M1352" i="28"/>
  <c r="K1353" i="28"/>
  <c r="H1377" i="28" l="1"/>
  <c r="R1375" i="28" s="1"/>
  <c r="J1352" i="28"/>
  <c r="I1353" i="28"/>
  <c r="M1353" i="28"/>
  <c r="N1353" i="28"/>
  <c r="K1354" i="28"/>
  <c r="H1378" i="28" l="1"/>
  <c r="R1376" i="28" s="1"/>
  <c r="J1353" i="28"/>
  <c r="I1354" i="28"/>
  <c r="N1354" i="28"/>
  <c r="M1354" i="28"/>
  <c r="K1355" i="28"/>
  <c r="H1379" i="28" l="1"/>
  <c r="R1377" i="28" s="1"/>
  <c r="J1354" i="28"/>
  <c r="I1355" i="28"/>
  <c r="M1355" i="28"/>
  <c r="N1355" i="28"/>
  <c r="K1356" i="28"/>
  <c r="H1380" i="28" l="1"/>
  <c r="R1378" i="28" s="1"/>
  <c r="J1355" i="28"/>
  <c r="I1356" i="28"/>
  <c r="N1356" i="28"/>
  <c r="M1356" i="28"/>
  <c r="K1357" i="28"/>
  <c r="H1381" i="28" l="1"/>
  <c r="R1379" i="28" s="1"/>
  <c r="J1356" i="28"/>
  <c r="I1357" i="28"/>
  <c r="N1357" i="28"/>
  <c r="M1357" i="28"/>
  <c r="K1358" i="28"/>
  <c r="H1382" i="28" l="1"/>
  <c r="R1380" i="28" s="1"/>
  <c r="J1357" i="28"/>
  <c r="I1358" i="28"/>
  <c r="N1358" i="28"/>
  <c r="M1358" i="28"/>
  <c r="K1359" i="28"/>
  <c r="H1383" i="28" l="1"/>
  <c r="R1381" i="28" s="1"/>
  <c r="J1358" i="28"/>
  <c r="I1359" i="28"/>
  <c r="N1359" i="28"/>
  <c r="M1359" i="28"/>
  <c r="K1360" i="28"/>
  <c r="H1384" i="28" l="1"/>
  <c r="R1382" i="28" s="1"/>
  <c r="J1359" i="28"/>
  <c r="I1360" i="28"/>
  <c r="N1360" i="28"/>
  <c r="M1360" i="28"/>
  <c r="K1361" i="28"/>
  <c r="H1385" i="28" l="1"/>
  <c r="R1383" i="28" s="1"/>
  <c r="J1360" i="28"/>
  <c r="I1361" i="28"/>
  <c r="M1361" i="28"/>
  <c r="N1361" i="28"/>
  <c r="K1362" i="28"/>
  <c r="H1386" i="28" l="1"/>
  <c r="R1384" i="28" s="1"/>
  <c r="J1361" i="28"/>
  <c r="I1362" i="28"/>
  <c r="N1362" i="28"/>
  <c r="M1362" i="28"/>
  <c r="K1363" i="28"/>
  <c r="H1387" i="28" l="1"/>
  <c r="R1385" i="28" s="1"/>
  <c r="J1362" i="28"/>
  <c r="I1363" i="28"/>
  <c r="M1363" i="28"/>
  <c r="N1363" i="28"/>
  <c r="K1364" i="28"/>
  <c r="H1388" i="28" l="1"/>
  <c r="R1386" i="28" s="1"/>
  <c r="J1363" i="28"/>
  <c r="I1364" i="28"/>
  <c r="M1364" i="28"/>
  <c r="N1364" i="28"/>
  <c r="K1365" i="28"/>
  <c r="H1389" i="28" l="1"/>
  <c r="R1387" i="28" s="1"/>
  <c r="J1364" i="28"/>
  <c r="I1365" i="28"/>
  <c r="M1365" i="28"/>
  <c r="N1365" i="28"/>
  <c r="K1366" i="28"/>
  <c r="H1390" i="28" l="1"/>
  <c r="R1388" i="28" s="1"/>
  <c r="J1365" i="28"/>
  <c r="I1366" i="28"/>
  <c r="N1366" i="28"/>
  <c r="M1366" i="28"/>
  <c r="K1367" i="28"/>
  <c r="H1391" i="28" l="1"/>
  <c r="R1389" i="28" s="1"/>
  <c r="J1366" i="28"/>
  <c r="I1367" i="28"/>
  <c r="N1367" i="28"/>
  <c r="M1367" i="28"/>
  <c r="K1368" i="28"/>
  <c r="H1392" i="28" l="1"/>
  <c r="R1390" i="28" s="1"/>
  <c r="J1367" i="28"/>
  <c r="I1368" i="28"/>
  <c r="M1368" i="28"/>
  <c r="N1368" i="28"/>
  <c r="K1369" i="28"/>
  <c r="H1393" i="28" l="1"/>
  <c r="R1391" i="28" s="1"/>
  <c r="J1368" i="28"/>
  <c r="I1369" i="28"/>
  <c r="M1369" i="28"/>
  <c r="N1369" i="28"/>
  <c r="K1370" i="28"/>
  <c r="H1394" i="28" l="1"/>
  <c r="R1392" i="28" s="1"/>
  <c r="J1369" i="28"/>
  <c r="I1370" i="28"/>
  <c r="N1370" i="28"/>
  <c r="M1370" i="28"/>
  <c r="K1371" i="28"/>
  <c r="H1395" i="28" l="1"/>
  <c r="R1393" i="28" s="1"/>
  <c r="J1370" i="28"/>
  <c r="I1371" i="28"/>
  <c r="M1371" i="28"/>
  <c r="N1371" i="28"/>
  <c r="K1372" i="28"/>
  <c r="H1396" i="28" l="1"/>
  <c r="R1394" i="28" s="1"/>
  <c r="J1371" i="28"/>
  <c r="I1372" i="28"/>
  <c r="M1372" i="28"/>
  <c r="N1372" i="28"/>
  <c r="K1373" i="28"/>
  <c r="H1397" i="28" l="1"/>
  <c r="R1395" i="28" s="1"/>
  <c r="J1372" i="28"/>
  <c r="I1373" i="28"/>
  <c r="N1373" i="28"/>
  <c r="M1373" i="28"/>
  <c r="K1374" i="28"/>
  <c r="H1398" i="28" l="1"/>
  <c r="R1396" i="28" s="1"/>
  <c r="J1373" i="28"/>
  <c r="I1374" i="28"/>
  <c r="N1374" i="28"/>
  <c r="M1374" i="28"/>
  <c r="K1375" i="28"/>
  <c r="H1399" i="28" l="1"/>
  <c r="R1397" i="28" s="1"/>
  <c r="J1374" i="28"/>
  <c r="I1375" i="28"/>
  <c r="N1375" i="28"/>
  <c r="M1375" i="28"/>
  <c r="K1376" i="28"/>
  <c r="H1400" i="28" l="1"/>
  <c r="R1398" i="28" s="1"/>
  <c r="J1375" i="28"/>
  <c r="I1376" i="28"/>
  <c r="N1376" i="28"/>
  <c r="M1376" i="28"/>
  <c r="K1377" i="28"/>
  <c r="H1401" i="28" l="1"/>
  <c r="R1399" i="28" s="1"/>
  <c r="J1376" i="28"/>
  <c r="I1377" i="28"/>
  <c r="M1377" i="28"/>
  <c r="N1377" i="28"/>
  <c r="K1378" i="28"/>
  <c r="H1402" i="28" l="1"/>
  <c r="R1400" i="28" s="1"/>
  <c r="J1377" i="28"/>
  <c r="I1378" i="28"/>
  <c r="M1378" i="28"/>
  <c r="N1378" i="28"/>
  <c r="K1379" i="28"/>
  <c r="H1403" i="28" l="1"/>
  <c r="R1401" i="28" s="1"/>
  <c r="J1378" i="28"/>
  <c r="I1379" i="28"/>
  <c r="M1379" i="28"/>
  <c r="N1379" i="28"/>
  <c r="K1380" i="28"/>
  <c r="H1404" i="28" l="1"/>
  <c r="R1402" i="28" s="1"/>
  <c r="J1379" i="28"/>
  <c r="I1380" i="28"/>
  <c r="M1380" i="28"/>
  <c r="N1380" i="28"/>
  <c r="K1381" i="28"/>
  <c r="H1405" i="28" l="1"/>
  <c r="R1403" i="28" s="1"/>
  <c r="J1380" i="28"/>
  <c r="I1381" i="28"/>
  <c r="N1381" i="28"/>
  <c r="M1381" i="28"/>
  <c r="K1382" i="28"/>
  <c r="H1406" i="28" l="1"/>
  <c r="R1404" i="28" s="1"/>
  <c r="J1381" i="28"/>
  <c r="I1382" i="28"/>
  <c r="N1382" i="28"/>
  <c r="M1382" i="28"/>
  <c r="K1383" i="28"/>
  <c r="H1407" i="28" l="1"/>
  <c r="R1405" i="28" s="1"/>
  <c r="J1382" i="28"/>
  <c r="I1383" i="28"/>
  <c r="N1383" i="28"/>
  <c r="M1383" i="28"/>
  <c r="K1384" i="28"/>
  <c r="H1408" i="28" l="1"/>
  <c r="R1406" i="28" s="1"/>
  <c r="J1383" i="28"/>
  <c r="I1384" i="28"/>
  <c r="N1384" i="28"/>
  <c r="M1384" i="28"/>
  <c r="K1385" i="28"/>
  <c r="H1409" i="28" l="1"/>
  <c r="R1407" i="28" s="1"/>
  <c r="J1384" i="28"/>
  <c r="I1385" i="28"/>
  <c r="M1385" i="28"/>
  <c r="N1385" i="28"/>
  <c r="K1386" i="28"/>
  <c r="H1410" i="28" l="1"/>
  <c r="R1408" i="28" s="1"/>
  <c r="J1385" i="28"/>
  <c r="I1386" i="28"/>
  <c r="M1386" i="28"/>
  <c r="N1386" i="28"/>
  <c r="K1387" i="28"/>
  <c r="H1411" i="28" l="1"/>
  <c r="R1409" i="28" s="1"/>
  <c r="J1386" i="28"/>
  <c r="I1387" i="28"/>
  <c r="M1387" i="28"/>
  <c r="N1387" i="28"/>
  <c r="K1388" i="28"/>
  <c r="H1412" i="28" l="1"/>
  <c r="R1410" i="28" s="1"/>
  <c r="J1387" i="28"/>
  <c r="I1388" i="28"/>
  <c r="M1388" i="28"/>
  <c r="N1388" i="28"/>
  <c r="K1389" i="28"/>
  <c r="H1413" i="28" l="1"/>
  <c r="R1411" i="28" s="1"/>
  <c r="J1388" i="28"/>
  <c r="I1389" i="28"/>
  <c r="N1389" i="28"/>
  <c r="M1389" i="28"/>
  <c r="K1390" i="28"/>
  <c r="H1414" i="28" l="1"/>
  <c r="R1412" i="28" s="1"/>
  <c r="J1389" i="28"/>
  <c r="I1390" i="28"/>
  <c r="N1390" i="28"/>
  <c r="M1390" i="28"/>
  <c r="K1391" i="28"/>
  <c r="H1415" i="28" l="1"/>
  <c r="R1413" i="28" s="1"/>
  <c r="J1390" i="28"/>
  <c r="I1391" i="28"/>
  <c r="N1391" i="28"/>
  <c r="M1391" i="28"/>
  <c r="K1392" i="28"/>
  <c r="H1416" i="28" l="1"/>
  <c r="R1414" i="28" s="1"/>
  <c r="J1391" i="28"/>
  <c r="I1392" i="28"/>
  <c r="N1392" i="28"/>
  <c r="M1392" i="28"/>
  <c r="K1393" i="28"/>
  <c r="H1417" i="28" l="1"/>
  <c r="R1415" i="28" s="1"/>
  <c r="J1392" i="28"/>
  <c r="I1393" i="28"/>
  <c r="M1393" i="28"/>
  <c r="N1393" i="28"/>
  <c r="K1394" i="28"/>
  <c r="H1418" i="28" l="1"/>
  <c r="R1416" i="28" s="1"/>
  <c r="J1393" i="28"/>
  <c r="I1394" i="28"/>
  <c r="M1394" i="28"/>
  <c r="N1394" i="28"/>
  <c r="K1395" i="28"/>
  <c r="H1419" i="28" l="1"/>
  <c r="R1417" i="28" s="1"/>
  <c r="J1394" i="28"/>
  <c r="I1395" i="28"/>
  <c r="M1395" i="28"/>
  <c r="N1395" i="28"/>
  <c r="K1396" i="28"/>
  <c r="H1420" i="28" l="1"/>
  <c r="R1418" i="28" s="1"/>
  <c r="J1395" i="28"/>
  <c r="I1396" i="28"/>
  <c r="M1396" i="28"/>
  <c r="N1396" i="28"/>
  <c r="K1397" i="28"/>
  <c r="H1421" i="28" l="1"/>
  <c r="R1419" i="28" s="1"/>
  <c r="J1396" i="28"/>
  <c r="I1397" i="28"/>
  <c r="N1397" i="28"/>
  <c r="M1397" i="28"/>
  <c r="K1398" i="28"/>
  <c r="H1422" i="28" l="1"/>
  <c r="R1420" i="28" s="1"/>
  <c r="J1397" i="28"/>
  <c r="I1398" i="28"/>
  <c r="N1398" i="28"/>
  <c r="M1398" i="28"/>
  <c r="K1399" i="28"/>
  <c r="H1423" i="28" l="1"/>
  <c r="R1421" i="28" s="1"/>
  <c r="J1398" i="28"/>
  <c r="I1399" i="28"/>
  <c r="N1399" i="28"/>
  <c r="M1399" i="28"/>
  <c r="K1400" i="28"/>
  <c r="H1424" i="28" l="1"/>
  <c r="R1422" i="28" s="1"/>
  <c r="J1399" i="28"/>
  <c r="I1400" i="28"/>
  <c r="M1400" i="28"/>
  <c r="N1400" i="28"/>
  <c r="K1401" i="28"/>
  <c r="H1425" i="28" l="1"/>
  <c r="R1423" i="28" s="1"/>
  <c r="J1400" i="28"/>
  <c r="I1401" i="28"/>
  <c r="M1401" i="28"/>
  <c r="N1401" i="28"/>
  <c r="K1402" i="28"/>
  <c r="H1426" i="28" l="1"/>
  <c r="R1424" i="28" s="1"/>
  <c r="J1401" i="28"/>
  <c r="I1402" i="28"/>
  <c r="M1402" i="28"/>
  <c r="N1402" i="28"/>
  <c r="K1403" i="28"/>
  <c r="H1427" i="28" l="1"/>
  <c r="R1425" i="28" s="1"/>
  <c r="J1402" i="28"/>
  <c r="I1403" i="28"/>
  <c r="M1403" i="28"/>
  <c r="N1403" i="28"/>
  <c r="K1404" i="28"/>
  <c r="H1428" i="28" l="1"/>
  <c r="R1426" i="28" s="1"/>
  <c r="J1403" i="28"/>
  <c r="I1404" i="28"/>
  <c r="M1404" i="28"/>
  <c r="N1404" i="28"/>
  <c r="K1405" i="28"/>
  <c r="H1429" i="28" l="1"/>
  <c r="R1427" i="28" s="1"/>
  <c r="J1404" i="28"/>
  <c r="I1405" i="28"/>
  <c r="N1405" i="28"/>
  <c r="M1405" i="28"/>
  <c r="K1406" i="28"/>
  <c r="H1430" i="28" l="1"/>
  <c r="R1428" i="28" s="1"/>
  <c r="J1405" i="28"/>
  <c r="I1406" i="28"/>
  <c r="N1406" i="28"/>
  <c r="M1406" i="28"/>
  <c r="K1407" i="28"/>
  <c r="H1431" i="28" l="1"/>
  <c r="R1429" i="28" s="1"/>
  <c r="J1406" i="28"/>
  <c r="I1407" i="28"/>
  <c r="N1407" i="28"/>
  <c r="M1407" i="28"/>
  <c r="K1408" i="28"/>
  <c r="H1432" i="28" l="1"/>
  <c r="R1430" i="28" s="1"/>
  <c r="J1407" i="28"/>
  <c r="I1408" i="28"/>
  <c r="M1408" i="28"/>
  <c r="N1408" i="28"/>
  <c r="K1409" i="28"/>
  <c r="H1433" i="28" l="1"/>
  <c r="R1431" i="28" s="1"/>
  <c r="J1408" i="28"/>
  <c r="I1409" i="28"/>
  <c r="N1409" i="28"/>
  <c r="M1409" i="28"/>
  <c r="K1410" i="28"/>
  <c r="H1434" i="28" l="1"/>
  <c r="R1432" i="28" s="1"/>
  <c r="J1409" i="28"/>
  <c r="I1410" i="28"/>
  <c r="M1410" i="28"/>
  <c r="N1410" i="28"/>
  <c r="K1411" i="28"/>
  <c r="H1435" i="28" l="1"/>
  <c r="R1433" i="28" s="1"/>
  <c r="J1410" i="28"/>
  <c r="I1411" i="28"/>
  <c r="N1411" i="28"/>
  <c r="M1411" i="28"/>
  <c r="K1412" i="28"/>
  <c r="H1436" i="28" l="1"/>
  <c r="R1434" i="28" s="1"/>
  <c r="J1411" i="28"/>
  <c r="I1412" i="28"/>
  <c r="M1412" i="28"/>
  <c r="N1412" i="28"/>
  <c r="K1413" i="28"/>
  <c r="H1437" i="28" l="1"/>
  <c r="R1435" i="28" s="1"/>
  <c r="J1412" i="28"/>
  <c r="I1413" i="28"/>
  <c r="N1413" i="28"/>
  <c r="M1413" i="28"/>
  <c r="K1414" i="28"/>
  <c r="H1438" i="28" l="1"/>
  <c r="R1436" i="28" s="1"/>
  <c r="J1413" i="28"/>
  <c r="I1414" i="28"/>
  <c r="N1414" i="28"/>
  <c r="M1414" i="28"/>
  <c r="K1415" i="28"/>
  <c r="H1439" i="28" l="1"/>
  <c r="R1437" i="28" s="1"/>
  <c r="J1414" i="28"/>
  <c r="I1415" i="28"/>
  <c r="N1415" i="28"/>
  <c r="M1415" i="28"/>
  <c r="K1416" i="28"/>
  <c r="H1440" i="28" l="1"/>
  <c r="R1438" i="28" s="1"/>
  <c r="J1415" i="28"/>
  <c r="I1416" i="28"/>
  <c r="M1416" i="28"/>
  <c r="N1416" i="28"/>
  <c r="K1417" i="28"/>
  <c r="H1441" i="28" l="1"/>
  <c r="R1439" i="28" s="1"/>
  <c r="J1416" i="28"/>
  <c r="I1417" i="28"/>
  <c r="N1417" i="28"/>
  <c r="M1417" i="28"/>
  <c r="K1418" i="28"/>
  <c r="H1442" i="28" l="1"/>
  <c r="R1440" i="28" s="1"/>
  <c r="J1417" i="28"/>
  <c r="I1418" i="28"/>
  <c r="M1418" i="28"/>
  <c r="N1418" i="28"/>
  <c r="K1419" i="28"/>
  <c r="H1443" i="28" l="1"/>
  <c r="R1441" i="28" s="1"/>
  <c r="J1418" i="28"/>
  <c r="I1419" i="28"/>
  <c r="N1419" i="28"/>
  <c r="M1419" i="28"/>
  <c r="K1420" i="28"/>
  <c r="H1444" i="28" l="1"/>
  <c r="R1442" i="28" s="1"/>
  <c r="J1419" i="28"/>
  <c r="I1420" i="28"/>
  <c r="M1420" i="28"/>
  <c r="N1420" i="28"/>
  <c r="K1421" i="28"/>
  <c r="H1445" i="28" l="1"/>
  <c r="R1443" i="28" s="1"/>
  <c r="J1420" i="28"/>
  <c r="I1421" i="28"/>
  <c r="N1421" i="28"/>
  <c r="M1421" i="28"/>
  <c r="K1422" i="28"/>
  <c r="H1446" i="28" l="1"/>
  <c r="R1444" i="28" s="1"/>
  <c r="J1421" i="28"/>
  <c r="I1422" i="28"/>
  <c r="N1422" i="28"/>
  <c r="M1422" i="28"/>
  <c r="K1423" i="28"/>
  <c r="H1447" i="28" l="1"/>
  <c r="R1445" i="28" s="1"/>
  <c r="H1448" i="28"/>
  <c r="R1446" i="28" s="1"/>
  <c r="J1422" i="28"/>
  <c r="I1423" i="28"/>
  <c r="N1423" i="28"/>
  <c r="M1423" i="28"/>
  <c r="K1424" i="28"/>
  <c r="H1449" i="28" l="1"/>
  <c r="R1447" i="28" s="1"/>
  <c r="J1423" i="28"/>
  <c r="I1424" i="28"/>
  <c r="M1424" i="28"/>
  <c r="N1424" i="28"/>
  <c r="K1425" i="28"/>
  <c r="H1450" i="28" l="1"/>
  <c r="R1448" i="28" s="1"/>
  <c r="J1424" i="28"/>
  <c r="I1425" i="28"/>
  <c r="N1425" i="28"/>
  <c r="M1425" i="28"/>
  <c r="K1426" i="28"/>
  <c r="H1451" i="28" l="1"/>
  <c r="R1449" i="28" s="1"/>
  <c r="J1425" i="28"/>
  <c r="I1426" i="28"/>
  <c r="N1426" i="28"/>
  <c r="M1426" i="28"/>
  <c r="K1427" i="28"/>
  <c r="H1452" i="28" l="1"/>
  <c r="R1450" i="28" s="1"/>
  <c r="J1426" i="28"/>
  <c r="I1427" i="28"/>
  <c r="N1427" i="28"/>
  <c r="M1427" i="28"/>
  <c r="K1428" i="28"/>
  <c r="H1453" i="28" l="1"/>
  <c r="R1451" i="28" s="1"/>
  <c r="J1427" i="28"/>
  <c r="I1428" i="28"/>
  <c r="M1428" i="28"/>
  <c r="N1428" i="28"/>
  <c r="K1429" i="28"/>
  <c r="H1454" i="28" l="1"/>
  <c r="R1452" i="28" s="1"/>
  <c r="J1428" i="28"/>
  <c r="I1429" i="28"/>
  <c r="N1429" i="28"/>
  <c r="M1429" i="28"/>
  <c r="K1430" i="28"/>
  <c r="H1455" i="28" l="1"/>
  <c r="R1453" i="28" s="1"/>
  <c r="J1429" i="28"/>
  <c r="I1430" i="28"/>
  <c r="N1430" i="28"/>
  <c r="M1430" i="28"/>
  <c r="K1431" i="28"/>
  <c r="H1456" i="28" l="1"/>
  <c r="R1454" i="28" s="1"/>
  <c r="J1430" i="28"/>
  <c r="I1431" i="28"/>
  <c r="N1431" i="28"/>
  <c r="M1431" i="28"/>
  <c r="K1432" i="28"/>
  <c r="H1457" i="28" l="1"/>
  <c r="R1455" i="28" s="1"/>
  <c r="J1431" i="28"/>
  <c r="I1432" i="28"/>
  <c r="N1432" i="28"/>
  <c r="M1432" i="28"/>
  <c r="K1433" i="28"/>
  <c r="H1458" i="28" l="1"/>
  <c r="R1456" i="28" s="1"/>
  <c r="J1432" i="28"/>
  <c r="I1433" i="28"/>
  <c r="N1433" i="28"/>
  <c r="M1433" i="28"/>
  <c r="K1434" i="28"/>
  <c r="H1459" i="28" l="1"/>
  <c r="R1457" i="28" s="1"/>
  <c r="J1433" i="28"/>
  <c r="I1434" i="28"/>
  <c r="N1434" i="28"/>
  <c r="M1434" i="28"/>
  <c r="K1435" i="28"/>
  <c r="H1460" i="28" l="1"/>
  <c r="R1458" i="28" s="1"/>
  <c r="J1434" i="28"/>
  <c r="I1435" i="28"/>
  <c r="N1435" i="28"/>
  <c r="M1435" i="28"/>
  <c r="K1436" i="28"/>
  <c r="H1461" i="28" l="1"/>
  <c r="R1459" i="28" s="1"/>
  <c r="J1435" i="28"/>
  <c r="I1436" i="28"/>
  <c r="M1436" i="28"/>
  <c r="N1436" i="28"/>
  <c r="K1437" i="28"/>
  <c r="H1462" i="28" l="1"/>
  <c r="R1460" i="28" s="1"/>
  <c r="J1436" i="28"/>
  <c r="I1437" i="28"/>
  <c r="N1437" i="28"/>
  <c r="M1437" i="28"/>
  <c r="K1438" i="28"/>
  <c r="H1463" i="28" l="1"/>
  <c r="R1461" i="28" s="1"/>
  <c r="J1437" i="28"/>
  <c r="I1438" i="28"/>
  <c r="N1438" i="28"/>
  <c r="M1438" i="28"/>
  <c r="K1439" i="28"/>
  <c r="H1464" i="28" l="1"/>
  <c r="R1462" i="28" s="1"/>
  <c r="J1438" i="28"/>
  <c r="I1439" i="28"/>
  <c r="N1439" i="28"/>
  <c r="M1439" i="28"/>
  <c r="K1440" i="28"/>
  <c r="H1465" i="28" l="1"/>
  <c r="R1463" i="28" s="1"/>
  <c r="J1439" i="28"/>
  <c r="I1440" i="28"/>
  <c r="N1440" i="28"/>
  <c r="M1440" i="28"/>
  <c r="K1441" i="28"/>
  <c r="H1466" i="28" l="1"/>
  <c r="R1464" i="28" s="1"/>
  <c r="J1440" i="28"/>
  <c r="I1441" i="28"/>
  <c r="N1441" i="28"/>
  <c r="M1441" i="28"/>
  <c r="K1442" i="28"/>
  <c r="H1467" i="28" l="1"/>
  <c r="R1465" i="28" s="1"/>
  <c r="J1441" i="28"/>
  <c r="I1442" i="28"/>
  <c r="N1442" i="28"/>
  <c r="M1442" i="28"/>
  <c r="K1443" i="28"/>
  <c r="H1468" i="28" l="1"/>
  <c r="R1466" i="28" s="1"/>
  <c r="J1442" i="28"/>
  <c r="I1443" i="28"/>
  <c r="N1443" i="28"/>
  <c r="M1443" i="28"/>
  <c r="K1444" i="28"/>
  <c r="H1469" i="28" l="1"/>
  <c r="R1467" i="28" s="1"/>
  <c r="J1443" i="28"/>
  <c r="I1444" i="28"/>
  <c r="M1444" i="28"/>
  <c r="N1444" i="28"/>
  <c r="K1445" i="28"/>
  <c r="H1470" i="28" l="1"/>
  <c r="R1468" i="28" s="1"/>
  <c r="J1444" i="28"/>
  <c r="I1445" i="28"/>
  <c r="N1445" i="28"/>
  <c r="M1445" i="28"/>
  <c r="K1446" i="28"/>
  <c r="H1471" i="28" l="1"/>
  <c r="R1469" i="28" s="1"/>
  <c r="J1445" i="28"/>
  <c r="I1446" i="28"/>
  <c r="N1446" i="28"/>
  <c r="M1446" i="28"/>
  <c r="K1447" i="28"/>
  <c r="H1472" i="28" l="1"/>
  <c r="R1470" i="28" s="1"/>
  <c r="J1446" i="28"/>
  <c r="I1447" i="28"/>
  <c r="N1447" i="28"/>
  <c r="M1447" i="28"/>
  <c r="K1448" i="28"/>
  <c r="H1473" i="28" l="1"/>
  <c r="R1471" i="28" s="1"/>
  <c r="J1447" i="28"/>
  <c r="I1448" i="28"/>
  <c r="N1448" i="28"/>
  <c r="M1448" i="28"/>
  <c r="K1449" i="28"/>
  <c r="H1474" i="28" l="1"/>
  <c r="R1472" i="28" s="1"/>
  <c r="J1448" i="28"/>
  <c r="I1449" i="28"/>
  <c r="N1449" i="28"/>
  <c r="M1449" i="28"/>
  <c r="K1450" i="28"/>
  <c r="H1475" i="28" l="1"/>
  <c r="R1473" i="28" s="1"/>
  <c r="J1449" i="28"/>
  <c r="I1450" i="28"/>
  <c r="N1450" i="28"/>
  <c r="M1450" i="28"/>
  <c r="K1451" i="28"/>
  <c r="H1476" i="28" l="1"/>
  <c r="R1474" i="28" s="1"/>
  <c r="J1450" i="28"/>
  <c r="I1451" i="28"/>
  <c r="N1451" i="28"/>
  <c r="M1451" i="28"/>
  <c r="K1452" i="28"/>
  <c r="H1477" i="28" l="1"/>
  <c r="R1475" i="28" s="1"/>
  <c r="J1451" i="28"/>
  <c r="I1452" i="28"/>
  <c r="M1452" i="28"/>
  <c r="N1452" i="28"/>
  <c r="K1453" i="28"/>
  <c r="H1478" i="28" l="1"/>
  <c r="R1476" i="28" s="1"/>
  <c r="J1452" i="28"/>
  <c r="I1453" i="28"/>
  <c r="M1453" i="28"/>
  <c r="N1453" i="28"/>
  <c r="K1454" i="28"/>
  <c r="H1479" i="28" l="1"/>
  <c r="R1477" i="28" s="1"/>
  <c r="J1453" i="28"/>
  <c r="I1454" i="28"/>
  <c r="M1454" i="28"/>
  <c r="N1454" i="28"/>
  <c r="K1455" i="28"/>
  <c r="H1480" i="28" l="1"/>
  <c r="R1478" i="28" s="1"/>
  <c r="J1454" i="28"/>
  <c r="I1455" i="28"/>
  <c r="N1455" i="28"/>
  <c r="M1455" i="28"/>
  <c r="K1456" i="28"/>
  <c r="H1481" i="28" l="1"/>
  <c r="R1479" i="28" s="1"/>
  <c r="J1455" i="28"/>
  <c r="I1456" i="28"/>
  <c r="N1456" i="28"/>
  <c r="M1456" i="28"/>
  <c r="K1457" i="28"/>
  <c r="H1482" i="28" l="1"/>
  <c r="R1480" i="28" s="1"/>
  <c r="J1456" i="28"/>
  <c r="I1457" i="28"/>
  <c r="N1457" i="28"/>
  <c r="M1457" i="28"/>
  <c r="K1458" i="28"/>
  <c r="H1483" i="28" l="1"/>
  <c r="R1481" i="28" s="1"/>
  <c r="J1457" i="28"/>
  <c r="I1458" i="28"/>
  <c r="N1458" i="28"/>
  <c r="M1458" i="28"/>
  <c r="K1459" i="28"/>
  <c r="H1484" i="28" l="1"/>
  <c r="R1482" i="28" s="1"/>
  <c r="J1458" i="28"/>
  <c r="I1459" i="28"/>
  <c r="N1459" i="28"/>
  <c r="M1459" i="28"/>
  <c r="K1460" i="28"/>
  <c r="H1485" i="28" l="1"/>
  <c r="R1483" i="28" s="1"/>
  <c r="J1459" i="28"/>
  <c r="I1460" i="28"/>
  <c r="M1460" i="28"/>
  <c r="N1460" i="28"/>
  <c r="K1461" i="28"/>
  <c r="H1486" i="28" l="1"/>
  <c r="R1484" i="28" s="1"/>
  <c r="J1460" i="28"/>
  <c r="I1461" i="28"/>
  <c r="M1461" i="28"/>
  <c r="N1461" i="28"/>
  <c r="K1462" i="28"/>
  <c r="H1487" i="28" l="1"/>
  <c r="R1485" i="28" s="1"/>
  <c r="J1461" i="28"/>
  <c r="I1462" i="28"/>
  <c r="M1462" i="28"/>
  <c r="N1462" i="28"/>
  <c r="K1463" i="28"/>
  <c r="H1488" i="28" l="1"/>
  <c r="R1486" i="28" s="1"/>
  <c r="J1462" i="28"/>
  <c r="I1463" i="28"/>
  <c r="N1463" i="28"/>
  <c r="M1463" i="28"/>
  <c r="K1464" i="28"/>
  <c r="H1489" i="28" l="1"/>
  <c r="R1487" i="28" s="1"/>
  <c r="J1463" i="28"/>
  <c r="I1464" i="28"/>
  <c r="N1464" i="28"/>
  <c r="M1464" i="28"/>
  <c r="K1465" i="28"/>
  <c r="H1490" i="28" l="1"/>
  <c r="R1488" i="28" s="1"/>
  <c r="J1464" i="28"/>
  <c r="I1465" i="28"/>
  <c r="N1465" i="28"/>
  <c r="M1465" i="28"/>
  <c r="K1466" i="28"/>
  <c r="H1491" i="28" l="1"/>
  <c r="R1489" i="28" s="1"/>
  <c r="J1465" i="28"/>
  <c r="I1466" i="28"/>
  <c r="N1466" i="28"/>
  <c r="M1466" i="28"/>
  <c r="K1467" i="28"/>
  <c r="H1492" i="28" l="1"/>
  <c r="R1490" i="28" s="1"/>
  <c r="J1466" i="28"/>
  <c r="I1467" i="28"/>
  <c r="N1467" i="28"/>
  <c r="M1467" i="28"/>
  <c r="K1468" i="28"/>
  <c r="H1493" i="28" l="1"/>
  <c r="R1491" i="28" s="1"/>
  <c r="J1467" i="28"/>
  <c r="I1468" i="28"/>
  <c r="M1468" i="28"/>
  <c r="N1468" i="28"/>
  <c r="K1469" i="28"/>
  <c r="H1494" i="28" l="1"/>
  <c r="R1492" i="28" s="1"/>
  <c r="J1468" i="28"/>
  <c r="I1469" i="28"/>
  <c r="M1469" i="28"/>
  <c r="N1469" i="28"/>
  <c r="K1470" i="28"/>
  <c r="H1495" i="28" l="1"/>
  <c r="R1493" i="28" s="1"/>
  <c r="J1469" i="28"/>
  <c r="I1470" i="28"/>
  <c r="M1470" i="28"/>
  <c r="N1470" i="28"/>
  <c r="K1471" i="28"/>
  <c r="H1496" i="28" l="1"/>
  <c r="R1494" i="28" s="1"/>
  <c r="J1470" i="28"/>
  <c r="I1471" i="28"/>
  <c r="N1471" i="28"/>
  <c r="M1471" i="28"/>
  <c r="K1472" i="28"/>
  <c r="H1497" i="28" l="1"/>
  <c r="R1495" i="28" s="1"/>
  <c r="J1471" i="28"/>
  <c r="I1472" i="28"/>
  <c r="N1472" i="28"/>
  <c r="M1472" i="28"/>
  <c r="K1473" i="28"/>
  <c r="H1498" i="28" l="1"/>
  <c r="R1496" i="28" s="1"/>
  <c r="J1472" i="28"/>
  <c r="I1473" i="28"/>
  <c r="N1473" i="28"/>
  <c r="M1473" i="28"/>
  <c r="K1474" i="28"/>
  <c r="H1499" i="28" l="1"/>
  <c r="R1497" i="28" s="1"/>
  <c r="J1473" i="28"/>
  <c r="I1474" i="28"/>
  <c r="N1474" i="28"/>
  <c r="M1474" i="28"/>
  <c r="K1475" i="28"/>
  <c r="H1500" i="28" l="1"/>
  <c r="R1498" i="28" s="1"/>
  <c r="J1474" i="28"/>
  <c r="I1475" i="28"/>
  <c r="N1475" i="28"/>
  <c r="M1475" i="28"/>
  <c r="K1476" i="28"/>
  <c r="H1501" i="28" l="1"/>
  <c r="R1499" i="28" s="1"/>
  <c r="J1475" i="28"/>
  <c r="I1476" i="28"/>
  <c r="M1476" i="28"/>
  <c r="N1476" i="28"/>
  <c r="K1477" i="28"/>
  <c r="H1502" i="28" l="1"/>
  <c r="R1500" i="28" s="1"/>
  <c r="J1476" i="28"/>
  <c r="I1477" i="28"/>
  <c r="M1477" i="28"/>
  <c r="N1477" i="28"/>
  <c r="K1478" i="28"/>
  <c r="H1503" i="28" l="1"/>
  <c r="R1501" i="28" s="1"/>
  <c r="J1477" i="28"/>
  <c r="I1478" i="28"/>
  <c r="M1478" i="28"/>
  <c r="N1478" i="28"/>
  <c r="K1479" i="28"/>
  <c r="H1504" i="28" l="1"/>
  <c r="R1502" i="28" s="1"/>
  <c r="J1478" i="28"/>
  <c r="I1479" i="28"/>
  <c r="N1479" i="28"/>
  <c r="M1479" i="28"/>
  <c r="K1480" i="28"/>
  <c r="H1505" i="28" l="1"/>
  <c r="R1503" i="28" s="1"/>
  <c r="J1479" i="28"/>
  <c r="I1480" i="28"/>
  <c r="N1480" i="28"/>
  <c r="M1480" i="28"/>
  <c r="K1481" i="28"/>
  <c r="H1506" i="28" l="1"/>
  <c r="R1504" i="28" s="1"/>
  <c r="J1480" i="28"/>
  <c r="I1481" i="28"/>
  <c r="N1481" i="28"/>
  <c r="M1481" i="28"/>
  <c r="K1482" i="28"/>
  <c r="H1507" i="28" l="1"/>
  <c r="R1505" i="28" s="1"/>
  <c r="J1481" i="28"/>
  <c r="I1482" i="28"/>
  <c r="N1482" i="28"/>
  <c r="M1482" i="28"/>
  <c r="K1483" i="28"/>
  <c r="H1508" i="28" l="1"/>
  <c r="R1506" i="28" s="1"/>
  <c r="J1482" i="28"/>
  <c r="I1483" i="28"/>
  <c r="N1483" i="28"/>
  <c r="M1483" i="28"/>
  <c r="K1484" i="28"/>
  <c r="H1509" i="28" l="1"/>
  <c r="R1507" i="28" s="1"/>
  <c r="J1483" i="28"/>
  <c r="I1484" i="28"/>
  <c r="M1484" i="28"/>
  <c r="N1484" i="28"/>
  <c r="K1485" i="28"/>
  <c r="H1510" i="28" l="1"/>
  <c r="R1508" i="28" s="1"/>
  <c r="J1484" i="28"/>
  <c r="I1485" i="28"/>
  <c r="M1485" i="28"/>
  <c r="N1485" i="28"/>
  <c r="K1486" i="28"/>
  <c r="H1511" i="28" l="1"/>
  <c r="R1509" i="28" s="1"/>
  <c r="J1485" i="28"/>
  <c r="I1486" i="28"/>
  <c r="N1486" i="28"/>
  <c r="M1486" i="28"/>
  <c r="K1487" i="28"/>
  <c r="H1512" i="28" l="1"/>
  <c r="R1510" i="28" s="1"/>
  <c r="J1486" i="28"/>
  <c r="I1487" i="28"/>
  <c r="N1487" i="28"/>
  <c r="M1487" i="28"/>
  <c r="K1488" i="28"/>
  <c r="H1513" i="28" l="1"/>
  <c r="R1511" i="28" s="1"/>
  <c r="J1487" i="28"/>
  <c r="I1488" i="28"/>
  <c r="N1488" i="28"/>
  <c r="M1488" i="28"/>
  <c r="K1489" i="28"/>
  <c r="H1514" i="28" l="1"/>
  <c r="R1512" i="28" s="1"/>
  <c r="J1488" i="28"/>
  <c r="I1489" i="28"/>
  <c r="K1490" i="28"/>
  <c r="N1489" i="28"/>
  <c r="M1489" i="28"/>
  <c r="H1515" i="28" l="1"/>
  <c r="R1513" i="28" s="1"/>
  <c r="J1489" i="28"/>
  <c r="I1490" i="28"/>
  <c r="K1491" i="28"/>
  <c r="M1490" i="28"/>
  <c r="N1490" i="28"/>
  <c r="H1516" i="28" l="1"/>
  <c r="R1514" i="28" s="1"/>
  <c r="J1490" i="28"/>
  <c r="I1491" i="28"/>
  <c r="K1492" i="28"/>
  <c r="M1491" i="28"/>
  <c r="N1491" i="28"/>
  <c r="H1517" i="28" l="1"/>
  <c r="R1515" i="28" s="1"/>
  <c r="J1491" i="28"/>
  <c r="I1492" i="28"/>
  <c r="N1492" i="28"/>
  <c r="K1493" i="28"/>
  <c r="M1492" i="28"/>
  <c r="H1518" i="28" l="1"/>
  <c r="R1516" i="28" s="1"/>
  <c r="J1492" i="28"/>
  <c r="K1494" i="28"/>
  <c r="I1493" i="28"/>
  <c r="M1493" i="28"/>
  <c r="N1493" i="28"/>
  <c r="M1494" i="28"/>
  <c r="K1495" i="28"/>
  <c r="H1519" i="28" l="1"/>
  <c r="R1517" i="28" s="1"/>
  <c r="J1493" i="28"/>
  <c r="N1494" i="28"/>
  <c r="J1494" i="28" s="1"/>
  <c r="I1494" i="28"/>
  <c r="I1495" i="28"/>
  <c r="N1495" i="28"/>
  <c r="M1495" i="28"/>
  <c r="K1496" i="28"/>
  <c r="H1520" i="28" l="1"/>
  <c r="R1518" i="28" s="1"/>
  <c r="J1495" i="28"/>
  <c r="I1496" i="28"/>
  <c r="N1496" i="28"/>
  <c r="M1496" i="28"/>
  <c r="K1497" i="28"/>
  <c r="H1521" i="28" l="1"/>
  <c r="R1519" i="28" s="1"/>
  <c r="J1496" i="28"/>
  <c r="I1497" i="28"/>
  <c r="N1497" i="28"/>
  <c r="M1497" i="28"/>
  <c r="K1498" i="28"/>
  <c r="H1522" i="28" l="1"/>
  <c r="R1520" i="28" s="1"/>
  <c r="J1497" i="28"/>
  <c r="I1498" i="28"/>
  <c r="N1498" i="28"/>
  <c r="M1498" i="28"/>
  <c r="K1499" i="28"/>
  <c r="H1523" i="28" l="1"/>
  <c r="R1521" i="28" s="1"/>
  <c r="J1498" i="28"/>
  <c r="I1499" i="28"/>
  <c r="N1499" i="28"/>
  <c r="M1499" i="28"/>
  <c r="K1500" i="28"/>
  <c r="H1524" i="28" l="1"/>
  <c r="R1522" i="28" s="1"/>
  <c r="J1499" i="28"/>
  <c r="I1500" i="28"/>
  <c r="K1501" i="28"/>
  <c r="M1500" i="28"/>
  <c r="N1500" i="28"/>
  <c r="H1525" i="28" l="1"/>
  <c r="R1523" i="28" s="1"/>
  <c r="J1500" i="28"/>
  <c r="I1501" i="28"/>
  <c r="K1502" i="28"/>
  <c r="M1501" i="28"/>
  <c r="N1501" i="28"/>
  <c r="H1526" i="28" l="1"/>
  <c r="R1524" i="28" s="1"/>
  <c r="J1501" i="28"/>
  <c r="I1502" i="28"/>
  <c r="K1503" i="28"/>
  <c r="M1502" i="28"/>
  <c r="N1502" i="28"/>
  <c r="H1527" i="28" l="1"/>
  <c r="R1525" i="28" s="1"/>
  <c r="J1502" i="28"/>
  <c r="I1503" i="28"/>
  <c r="K1504" i="28"/>
  <c r="M1503" i="28"/>
  <c r="N1503" i="28"/>
  <c r="H1528" i="28" l="1"/>
  <c r="R1526" i="28" s="1"/>
  <c r="J1503" i="28"/>
  <c r="I1504" i="28"/>
  <c r="K1505" i="28"/>
  <c r="M1504" i="28"/>
  <c r="N1504" i="28"/>
  <c r="H1529" i="28" l="1"/>
  <c r="R1527" i="28" s="1"/>
  <c r="J1504" i="28"/>
  <c r="N1505" i="28"/>
  <c r="M1505" i="28"/>
  <c r="K1506" i="28"/>
  <c r="I1505" i="28"/>
  <c r="H1530" i="28" l="1"/>
  <c r="R1528" i="28" s="1"/>
  <c r="J1505" i="28"/>
  <c r="M1506" i="28"/>
  <c r="N1506" i="28"/>
  <c r="K1507" i="28"/>
  <c r="I1506" i="28"/>
  <c r="I1507" i="28"/>
  <c r="M1507" i="28"/>
  <c r="K1508" i="28"/>
  <c r="H1531" i="28" l="1"/>
  <c r="R1529" i="28" s="1"/>
  <c r="J1506" i="28"/>
  <c r="N1507" i="28"/>
  <c r="J1507" i="28" s="1"/>
  <c r="I1508" i="28"/>
  <c r="M1508" i="28"/>
  <c r="N1508" i="28"/>
  <c r="K1509" i="28"/>
  <c r="H1532" i="28" l="1"/>
  <c r="R1530" i="28" s="1"/>
  <c r="J1508" i="28"/>
  <c r="I1509" i="28"/>
  <c r="N1509" i="28"/>
  <c r="M1509" i="28"/>
  <c r="K1510" i="28"/>
  <c r="H1533" i="28" l="1"/>
  <c r="R1531" i="28" s="1"/>
  <c r="J1509" i="28"/>
  <c r="I1510" i="28"/>
  <c r="N1510" i="28"/>
  <c r="M1510" i="28"/>
  <c r="K1511" i="28"/>
  <c r="H1534" i="28" l="1"/>
  <c r="R1532" i="28" s="1"/>
  <c r="J1510" i="28"/>
  <c r="I1511" i="28"/>
  <c r="M1511" i="28"/>
  <c r="N1511" i="28"/>
  <c r="K1512" i="28"/>
  <c r="H1535" i="28" l="1"/>
  <c r="R1533" i="28" s="1"/>
  <c r="J1511" i="28"/>
  <c r="I1512" i="28"/>
  <c r="N1512" i="28"/>
  <c r="M1512" i="28"/>
  <c r="K1513" i="28"/>
  <c r="H1536" i="28" l="1"/>
  <c r="R1534" i="28" s="1"/>
  <c r="J1512" i="28"/>
  <c r="I1513" i="28"/>
  <c r="N1513" i="28"/>
  <c r="M1513" i="28"/>
  <c r="K1514" i="28"/>
  <c r="H1537" i="28" l="1"/>
  <c r="R1535" i="28" s="1"/>
  <c r="J1513" i="28"/>
  <c r="I1514" i="28"/>
  <c r="N1514" i="28"/>
  <c r="M1514" i="28"/>
  <c r="K1515" i="28"/>
  <c r="H1538" i="28" l="1"/>
  <c r="R1536" i="28" s="1"/>
  <c r="J1514" i="28"/>
  <c r="I1515" i="28"/>
  <c r="M1515" i="28"/>
  <c r="N1515" i="28"/>
  <c r="K1516" i="28"/>
  <c r="H1539" i="28" l="1"/>
  <c r="R1537" i="28" s="1"/>
  <c r="J1515" i="28"/>
  <c r="I1516" i="28"/>
  <c r="N1516" i="28"/>
  <c r="M1516" i="28"/>
  <c r="K1517" i="28"/>
  <c r="H1540" i="28" l="1"/>
  <c r="R1538" i="28" s="1"/>
  <c r="J1516" i="28"/>
  <c r="I1517" i="28"/>
  <c r="N1517" i="28"/>
  <c r="M1517" i="28"/>
  <c r="K1518" i="28"/>
  <c r="H1541" i="28" l="1"/>
  <c r="R1539" i="28" s="1"/>
  <c r="J1517" i="28"/>
  <c r="I1518" i="28"/>
  <c r="N1518" i="28"/>
  <c r="M1518" i="28"/>
  <c r="K1519" i="28"/>
  <c r="H1542" i="28" l="1"/>
  <c r="R1540" i="28" s="1"/>
  <c r="J1518" i="28"/>
  <c r="I1519" i="28"/>
  <c r="M1519" i="28"/>
  <c r="N1519" i="28"/>
  <c r="K1520" i="28"/>
  <c r="H1543" i="28" l="1"/>
  <c r="R1541" i="28" s="1"/>
  <c r="J1519" i="28"/>
  <c r="I1520" i="28"/>
  <c r="M1520" i="28"/>
  <c r="N1520" i="28"/>
  <c r="K1521" i="28"/>
  <c r="H1544" i="28" l="1"/>
  <c r="R1542" i="28" s="1"/>
  <c r="J1520" i="28"/>
  <c r="I1521" i="28"/>
  <c r="N1521" i="28"/>
  <c r="M1521" i="28"/>
  <c r="K1522" i="28"/>
  <c r="H1545" i="28" l="1"/>
  <c r="R1543" i="28" s="1"/>
  <c r="J1521" i="28"/>
  <c r="I1522" i="28"/>
  <c r="N1522" i="28"/>
  <c r="M1522" i="28"/>
  <c r="K1523" i="28"/>
  <c r="H1546" i="28" l="1"/>
  <c r="R1544" i="28" s="1"/>
  <c r="J1522" i="28"/>
  <c r="I1523" i="28"/>
  <c r="M1523" i="28"/>
  <c r="N1523" i="28"/>
  <c r="K1524" i="28"/>
  <c r="H1547" i="28" l="1"/>
  <c r="R1545" i="28" s="1"/>
  <c r="J1523" i="28"/>
  <c r="I1524" i="28"/>
  <c r="N1524" i="28"/>
  <c r="M1524" i="28"/>
  <c r="K1525" i="28"/>
  <c r="H1548" i="28" l="1"/>
  <c r="R1546" i="28" s="1"/>
  <c r="J1524" i="28"/>
  <c r="I1525" i="28"/>
  <c r="N1525" i="28"/>
  <c r="M1525" i="28"/>
  <c r="K1526" i="28"/>
  <c r="H1549" i="28" l="1"/>
  <c r="R1547" i="28" s="1"/>
  <c r="J1525" i="28"/>
  <c r="I1526" i="28"/>
  <c r="N1526" i="28"/>
  <c r="M1526" i="28"/>
  <c r="K1527" i="28"/>
  <c r="H1550" i="28" l="1"/>
  <c r="R1548" i="28" s="1"/>
  <c r="J1526" i="28"/>
  <c r="I1527" i="28"/>
  <c r="M1527" i="28"/>
  <c r="N1527" i="28"/>
  <c r="K1528" i="28"/>
  <c r="H1551" i="28" l="1"/>
  <c r="R1549" i="28" s="1"/>
  <c r="J1527" i="28"/>
  <c r="I1528" i="28"/>
  <c r="N1528" i="28"/>
  <c r="M1528" i="28"/>
  <c r="K1529" i="28"/>
  <c r="H1552" i="28" l="1"/>
  <c r="R1550" i="28" s="1"/>
  <c r="J1528" i="28"/>
  <c r="I1529" i="28"/>
  <c r="N1529" i="28"/>
  <c r="M1529" i="28"/>
  <c r="K1530" i="28"/>
  <c r="H1553" i="28" l="1"/>
  <c r="R1551" i="28" s="1"/>
  <c r="J1529" i="28"/>
  <c r="I1530" i="28"/>
  <c r="N1530" i="28"/>
  <c r="M1530" i="28"/>
  <c r="K1531" i="28"/>
  <c r="H1554" i="28" l="1"/>
  <c r="R1552" i="28" s="1"/>
  <c r="J1530" i="28"/>
  <c r="I1531" i="28"/>
  <c r="M1531" i="28"/>
  <c r="N1531" i="28"/>
  <c r="K1532" i="28"/>
  <c r="H1555" i="28" l="1"/>
  <c r="R1553" i="28" s="1"/>
  <c r="J1531" i="28"/>
  <c r="I1532" i="28"/>
  <c r="M1532" i="28"/>
  <c r="N1532" i="28"/>
  <c r="K1533" i="28"/>
  <c r="H1556" i="28" l="1"/>
  <c r="R1554" i="28" s="1"/>
  <c r="J1532" i="28"/>
  <c r="I1533" i="28"/>
  <c r="N1533" i="28"/>
  <c r="M1533" i="28"/>
  <c r="K1534" i="28"/>
  <c r="H1557" i="28" l="1"/>
  <c r="R1555" i="28" s="1"/>
  <c r="J1533" i="28"/>
  <c r="I1534" i="28"/>
  <c r="N1534" i="28"/>
  <c r="M1534" i="28"/>
  <c r="K1535" i="28"/>
  <c r="H1558" i="28" l="1"/>
  <c r="R1556" i="28" s="1"/>
  <c r="J1534" i="28"/>
  <c r="I1535" i="28"/>
  <c r="N1535" i="28"/>
  <c r="M1535" i="28"/>
  <c r="K1536" i="28"/>
  <c r="H1559" i="28" l="1"/>
  <c r="R1557" i="28" s="1"/>
  <c r="J1535" i="28"/>
  <c r="I1536" i="28"/>
  <c r="N1536" i="28"/>
  <c r="M1536" i="28"/>
  <c r="K1537" i="28"/>
  <c r="H1560" i="28" l="1"/>
  <c r="R1558" i="28" s="1"/>
  <c r="J1536" i="28"/>
  <c r="I1537" i="28"/>
  <c r="M1537" i="28"/>
  <c r="N1537" i="28"/>
  <c r="K1538" i="28"/>
  <c r="H1561" i="28" l="1"/>
  <c r="R1559" i="28" s="1"/>
  <c r="J1537" i="28"/>
  <c r="I1538" i="28"/>
  <c r="N1538" i="28"/>
  <c r="M1538" i="28"/>
  <c r="K1539" i="28"/>
  <c r="H1562" i="28" l="1"/>
  <c r="R1560" i="28" s="1"/>
  <c r="J1538" i="28"/>
  <c r="I1539" i="28"/>
  <c r="M1539" i="28"/>
  <c r="N1539" i="28"/>
  <c r="K1540" i="28"/>
  <c r="H1563" i="28" l="1"/>
  <c r="R1561" i="28" s="1"/>
  <c r="J1539" i="28"/>
  <c r="I1540" i="28"/>
  <c r="N1540" i="28"/>
  <c r="M1540" i="28"/>
  <c r="K1541" i="28"/>
  <c r="H1564" i="28" l="1"/>
  <c r="R1562" i="28" s="1"/>
  <c r="J1540" i="28"/>
  <c r="I1541" i="28"/>
  <c r="N1541" i="28"/>
  <c r="M1541" i="28"/>
  <c r="K1542" i="28"/>
  <c r="H1565" i="28" l="1"/>
  <c r="R1563" i="28" s="1"/>
  <c r="J1541" i="28"/>
  <c r="I1542" i="28"/>
  <c r="N1542" i="28"/>
  <c r="M1542" i="28"/>
  <c r="K1543" i="28"/>
  <c r="H1566" i="28" l="1"/>
  <c r="R1564" i="28" s="1"/>
  <c r="J1542" i="28"/>
  <c r="I1543" i="28"/>
  <c r="N1543" i="28"/>
  <c r="M1543" i="28"/>
  <c r="K1544" i="28"/>
  <c r="H1567" i="28" l="1"/>
  <c r="R1565" i="28" s="1"/>
  <c r="J1543" i="28"/>
  <c r="I1544" i="28"/>
  <c r="N1544" i="28"/>
  <c r="M1544" i="28"/>
  <c r="K1545" i="28"/>
  <c r="H1568" i="28" l="1"/>
  <c r="R1566" i="28" s="1"/>
  <c r="J1544" i="28"/>
  <c r="I1545" i="28"/>
  <c r="M1545" i="28"/>
  <c r="N1545" i="28"/>
  <c r="K1546" i="28"/>
  <c r="H1569" i="28" l="1"/>
  <c r="R1567" i="28" s="1"/>
  <c r="J1545" i="28"/>
  <c r="I1546" i="28"/>
  <c r="N1546" i="28"/>
  <c r="M1546" i="28"/>
  <c r="K1547" i="28"/>
  <c r="H1570" i="28" l="1"/>
  <c r="R1568" i="28" s="1"/>
  <c r="J1546" i="28"/>
  <c r="I1547" i="28"/>
  <c r="M1547" i="28"/>
  <c r="N1547" i="28"/>
  <c r="K1548" i="28"/>
  <c r="H1571" i="28" l="1"/>
  <c r="R1569" i="28" s="1"/>
  <c r="J1547" i="28"/>
  <c r="I1548" i="28"/>
  <c r="N1548" i="28"/>
  <c r="M1548" i="28"/>
  <c r="K1549" i="28"/>
  <c r="H1572" i="28" l="1"/>
  <c r="R1570" i="28" s="1"/>
  <c r="J1548" i="28"/>
  <c r="I1549" i="28"/>
  <c r="N1549" i="28"/>
  <c r="M1549" i="28"/>
  <c r="K1550" i="28"/>
  <c r="H1573" i="28" l="1"/>
  <c r="R1571" i="28" s="1"/>
  <c r="J1549" i="28"/>
  <c r="I1550" i="28"/>
  <c r="N1550" i="28"/>
  <c r="M1550" i="28"/>
  <c r="K1551" i="28"/>
  <c r="H1574" i="28" l="1"/>
  <c r="R1572" i="28" s="1"/>
  <c r="J1550" i="28"/>
  <c r="I1551" i="28"/>
  <c r="N1551" i="28"/>
  <c r="M1551" i="28"/>
  <c r="K1552" i="28"/>
  <c r="H1575" i="28" l="1"/>
  <c r="R1573" i="28" s="1"/>
  <c r="J1551" i="28"/>
  <c r="I1552" i="28"/>
  <c r="M1552" i="28"/>
  <c r="N1552" i="28"/>
  <c r="K1553" i="28"/>
  <c r="H1576" i="28" l="1"/>
  <c r="R1574" i="28" s="1"/>
  <c r="J1552" i="28"/>
  <c r="I1553" i="28"/>
  <c r="M1553" i="28"/>
  <c r="N1553" i="28"/>
  <c r="K1554" i="28"/>
  <c r="H1577" i="28" l="1"/>
  <c r="R1575" i="28" s="1"/>
  <c r="J1553" i="28"/>
  <c r="I1554" i="28"/>
  <c r="N1554" i="28"/>
  <c r="M1554" i="28"/>
  <c r="K1555" i="28"/>
  <c r="H1578" i="28" l="1"/>
  <c r="R1576" i="28" s="1"/>
  <c r="J1554" i="28"/>
  <c r="I1555" i="28"/>
  <c r="N1555" i="28"/>
  <c r="M1555" i="28"/>
  <c r="K1556" i="28"/>
  <c r="H1579" i="28" l="1"/>
  <c r="R1577" i="28" s="1"/>
  <c r="J1555" i="28"/>
  <c r="I1556" i="28"/>
  <c r="N1556" i="28"/>
  <c r="M1556" i="28"/>
  <c r="K1557" i="28"/>
  <c r="H1580" i="28" l="1"/>
  <c r="R1578" i="28" s="1"/>
  <c r="J1556" i="28"/>
  <c r="I1557" i="28"/>
  <c r="N1557" i="28"/>
  <c r="M1557" i="28"/>
  <c r="K1558" i="28"/>
  <c r="H1581" i="28" l="1"/>
  <c r="R1579" i="28" s="1"/>
  <c r="J1557" i="28"/>
  <c r="I1558" i="28"/>
  <c r="N1558" i="28"/>
  <c r="M1558" i="28"/>
  <c r="K1559" i="28"/>
  <c r="H1582" i="28" l="1"/>
  <c r="R1580" i="28" s="1"/>
  <c r="J1558" i="28"/>
  <c r="I1559" i="28"/>
  <c r="N1559" i="28"/>
  <c r="M1559" i="28"/>
  <c r="K1560" i="28"/>
  <c r="H1583" i="28" l="1"/>
  <c r="R1581" i="28" s="1"/>
  <c r="J1559" i="28"/>
  <c r="I1560" i="28"/>
  <c r="M1560" i="28"/>
  <c r="N1560" i="28"/>
  <c r="K1561" i="28"/>
  <c r="H1584" i="28" l="1"/>
  <c r="R1582" i="28" s="1"/>
  <c r="J1560" i="28"/>
  <c r="H1585" i="28"/>
  <c r="R1583" i="28" s="1"/>
  <c r="I1561" i="28"/>
  <c r="M1561" i="28"/>
  <c r="N1561" i="28"/>
  <c r="K1562" i="28"/>
  <c r="J1561" i="28" l="1"/>
  <c r="H1586" i="28"/>
  <c r="R1584" i="28" s="1"/>
  <c r="I1562" i="28"/>
  <c r="N1562" i="28"/>
  <c r="M1562" i="28"/>
  <c r="K1563" i="28"/>
  <c r="J1562" i="28" l="1"/>
  <c r="H1587" i="28"/>
  <c r="R1585" i="28" s="1"/>
  <c r="I1563" i="28"/>
  <c r="N1563" i="28"/>
  <c r="M1563" i="28"/>
  <c r="K1564" i="28"/>
  <c r="J1563" i="28" l="1"/>
  <c r="H1588" i="28"/>
  <c r="R1586" i="28" s="1"/>
  <c r="I1564" i="28"/>
  <c r="N1564" i="28"/>
  <c r="M1564" i="28"/>
  <c r="K1565" i="28"/>
  <c r="J1564" i="28" l="1"/>
  <c r="H1589" i="28"/>
  <c r="R1587" i="28" s="1"/>
  <c r="I1565" i="28"/>
  <c r="N1565" i="28"/>
  <c r="M1565" i="28"/>
  <c r="K1566" i="28"/>
  <c r="J1565" i="28" l="1"/>
  <c r="H1590" i="28"/>
  <c r="R1588" i="28" s="1"/>
  <c r="I1566" i="28"/>
  <c r="N1566" i="28"/>
  <c r="M1566" i="28"/>
  <c r="K1567" i="28"/>
  <c r="J1566" i="28" l="1"/>
  <c r="H1591" i="28"/>
  <c r="R1589" i="28" s="1"/>
  <c r="I1567" i="28"/>
  <c r="N1567" i="28"/>
  <c r="M1567" i="28"/>
  <c r="K1568" i="28"/>
  <c r="J1567" i="28" l="1"/>
  <c r="H1592" i="28"/>
  <c r="R1590" i="28" s="1"/>
  <c r="I1568" i="28"/>
  <c r="M1568" i="28"/>
  <c r="N1568" i="28"/>
  <c r="K1569" i="28"/>
  <c r="J1568" i="28" l="1"/>
  <c r="H1593" i="28"/>
  <c r="R1591" i="28" s="1"/>
  <c r="I1569" i="28"/>
  <c r="M1569" i="28"/>
  <c r="N1569" i="28"/>
  <c r="K1570" i="28"/>
  <c r="J1569" i="28" l="1"/>
  <c r="H1594" i="28"/>
  <c r="R1592" i="28" s="1"/>
  <c r="I1570" i="28"/>
  <c r="N1570" i="28"/>
  <c r="M1570" i="28"/>
  <c r="K1571" i="28"/>
  <c r="J1570" i="28" l="1"/>
  <c r="H1595" i="28"/>
  <c r="R1593" i="28" s="1"/>
  <c r="I1571" i="28"/>
  <c r="N1571" i="28"/>
  <c r="M1571" i="28"/>
  <c r="K1572" i="28"/>
  <c r="J1571" i="28" l="1"/>
  <c r="H1596" i="28"/>
  <c r="R1594" i="28" s="1"/>
  <c r="I1572" i="28"/>
  <c r="N1572" i="28"/>
  <c r="M1572" i="28"/>
  <c r="K1573" i="28"/>
  <c r="J1572" i="28" l="1"/>
  <c r="H1597" i="28"/>
  <c r="R1595" i="28" s="1"/>
  <c r="I1573" i="28"/>
  <c r="N1573" i="28"/>
  <c r="M1573" i="28"/>
  <c r="K1574" i="28"/>
  <c r="J1573" i="28" l="1"/>
  <c r="H1598" i="28"/>
  <c r="R1596" i="28" s="1"/>
  <c r="I1574" i="28"/>
  <c r="N1574" i="28"/>
  <c r="M1574" i="28"/>
  <c r="K1575" i="28"/>
  <c r="J1574" i="28" l="1"/>
  <c r="H1599" i="28"/>
  <c r="R1597" i="28" s="1"/>
  <c r="I1575" i="28"/>
  <c r="N1575" i="28"/>
  <c r="M1575" i="28"/>
  <c r="K1576" i="28"/>
  <c r="J1575" i="28" l="1"/>
  <c r="H1600" i="28"/>
  <c r="R1598" i="28" s="1"/>
  <c r="I1576" i="28"/>
  <c r="N1576" i="28"/>
  <c r="M1576" i="28"/>
  <c r="K1577" i="28"/>
  <c r="J1576" i="28" l="1"/>
  <c r="H1601" i="28"/>
  <c r="R1599" i="28" s="1"/>
  <c r="I1577" i="28"/>
  <c r="M1577" i="28"/>
  <c r="N1577" i="28"/>
  <c r="K1578" i="28"/>
  <c r="J1577" i="28" l="1"/>
  <c r="H1602" i="28"/>
  <c r="R1600" i="28" s="1"/>
  <c r="I1578" i="28"/>
  <c r="N1578" i="28"/>
  <c r="M1578" i="28"/>
  <c r="K1579" i="28"/>
  <c r="J1578" i="28" l="1"/>
  <c r="H1603" i="28"/>
  <c r="R1601" i="28" s="1"/>
  <c r="I1579" i="28"/>
  <c r="N1579" i="28"/>
  <c r="M1579" i="28"/>
  <c r="K1580" i="28"/>
  <c r="J1579" i="28" l="1"/>
  <c r="H1604" i="28"/>
  <c r="R1602" i="28" s="1"/>
  <c r="I1580" i="28"/>
  <c r="N1580" i="28"/>
  <c r="M1580" i="28"/>
  <c r="K1581" i="28"/>
  <c r="J1580" i="28" l="1"/>
  <c r="H1605" i="28"/>
  <c r="R1603" i="28" s="1"/>
  <c r="I1581" i="28"/>
  <c r="N1581" i="28"/>
  <c r="M1581" i="28"/>
  <c r="K1582" i="28"/>
  <c r="J1581" i="28" l="1"/>
  <c r="H1606" i="28"/>
  <c r="R1604" i="28" s="1"/>
  <c r="I1582" i="28"/>
  <c r="M1582" i="28"/>
  <c r="N1582" i="28"/>
  <c r="K1583" i="28"/>
  <c r="J1582" i="28" l="1"/>
  <c r="H1607" i="28"/>
  <c r="R1605" i="28" s="1"/>
  <c r="I1583" i="28"/>
  <c r="N1583" i="28"/>
  <c r="M1583" i="28"/>
  <c r="K1584" i="28"/>
  <c r="J1583" i="28" l="1"/>
  <c r="H1608" i="28"/>
  <c r="R1606" i="28" s="1"/>
  <c r="I1584" i="28"/>
  <c r="N1584" i="28"/>
  <c r="M1584" i="28"/>
  <c r="K1585" i="28"/>
  <c r="J1584" i="28" l="1"/>
  <c r="H1609" i="28"/>
  <c r="R1607" i="28" s="1"/>
  <c r="I1585" i="28"/>
  <c r="N1585" i="28"/>
  <c r="M1585" i="28"/>
  <c r="K1586" i="28"/>
  <c r="J1585" i="28" l="1"/>
  <c r="H1610" i="28"/>
  <c r="R1608" i="28" s="1"/>
  <c r="I1586" i="28"/>
  <c r="N1586" i="28"/>
  <c r="M1586" i="28"/>
  <c r="K1587" i="28"/>
  <c r="J1586" i="28" l="1"/>
  <c r="H1611" i="28"/>
  <c r="R1609" i="28" s="1"/>
  <c r="I1587" i="28"/>
  <c r="N1587" i="28"/>
  <c r="M1587" i="28"/>
  <c r="K1588" i="28"/>
  <c r="J1587" i="28" l="1"/>
  <c r="H1612" i="28"/>
  <c r="R1610" i="28" s="1"/>
  <c r="I1588" i="28"/>
  <c r="M1588" i="28"/>
  <c r="N1588" i="28"/>
  <c r="K1589" i="28"/>
  <c r="J1588" i="28" l="1"/>
  <c r="H1613" i="28"/>
  <c r="R1611" i="28" s="1"/>
  <c r="I1589" i="28"/>
  <c r="M1589" i="28"/>
  <c r="N1589" i="28"/>
  <c r="K1590" i="28"/>
  <c r="J1589" i="28" l="1"/>
  <c r="H1614" i="28"/>
  <c r="R1612" i="28" s="1"/>
  <c r="I1590" i="28"/>
  <c r="M1590" i="28"/>
  <c r="N1590" i="28"/>
  <c r="K1591" i="28"/>
  <c r="J1590" i="28" l="1"/>
  <c r="H1615" i="28"/>
  <c r="R1613" i="28" s="1"/>
  <c r="I1591" i="28"/>
  <c r="N1591" i="28"/>
  <c r="M1591" i="28"/>
  <c r="K1592" i="28"/>
  <c r="J1591" i="28" l="1"/>
  <c r="H1616" i="28"/>
  <c r="R1614" i="28" s="1"/>
  <c r="I1592" i="28"/>
  <c r="N1592" i="28"/>
  <c r="M1592" i="28"/>
  <c r="K1593" i="28"/>
  <c r="J1592" i="28" l="1"/>
  <c r="H1617" i="28"/>
  <c r="R1615" i="28" s="1"/>
  <c r="I1593" i="28"/>
  <c r="N1593" i="28"/>
  <c r="M1593" i="28"/>
  <c r="K1594" i="28"/>
  <c r="J1593" i="28" l="1"/>
  <c r="H1618" i="28"/>
  <c r="R1616" i="28" s="1"/>
  <c r="I1594" i="28"/>
  <c r="N1594" i="28"/>
  <c r="M1594" i="28"/>
  <c r="K1595" i="28"/>
  <c r="J1594" i="28" l="1"/>
  <c r="H1619" i="28"/>
  <c r="R1617" i="28" s="1"/>
  <c r="I1595" i="28"/>
  <c r="N1595" i="28"/>
  <c r="M1595" i="28"/>
  <c r="K1596" i="28"/>
  <c r="J1595" i="28" l="1"/>
  <c r="H1620" i="28"/>
  <c r="R1618" i="28" s="1"/>
  <c r="I1596" i="28"/>
  <c r="M1596" i="28"/>
  <c r="N1596" i="28"/>
  <c r="K1597" i="28"/>
  <c r="J1596" i="28" l="1"/>
  <c r="H1621" i="28"/>
  <c r="R1619" i="28" s="1"/>
  <c r="I1597" i="28"/>
  <c r="M1597" i="28"/>
  <c r="N1597" i="28"/>
  <c r="K1598" i="28"/>
  <c r="J1597" i="28" l="1"/>
  <c r="H1622" i="28"/>
  <c r="R1620" i="28" s="1"/>
  <c r="I1598" i="28"/>
  <c r="M1598" i="28"/>
  <c r="N1598" i="28"/>
  <c r="K1599" i="28"/>
  <c r="J1598" i="28" l="1"/>
  <c r="H1623" i="28"/>
  <c r="R1621" i="28" s="1"/>
  <c r="I1599" i="28"/>
  <c r="N1599" i="28"/>
  <c r="M1599" i="28"/>
  <c r="K1600" i="28"/>
  <c r="J1599" i="28" l="1"/>
  <c r="H1624" i="28"/>
  <c r="R1622" i="28" s="1"/>
  <c r="I1600" i="28"/>
  <c r="N1600" i="28"/>
  <c r="M1600" i="28"/>
  <c r="K1601" i="28"/>
  <c r="J1600" i="28" l="1"/>
  <c r="H1625" i="28"/>
  <c r="R1623" i="28" s="1"/>
  <c r="I1601" i="28"/>
  <c r="N1601" i="28"/>
  <c r="M1601" i="28"/>
  <c r="K1602" i="28"/>
  <c r="J1601" i="28" l="1"/>
  <c r="H1626" i="28"/>
  <c r="R1624" i="28" s="1"/>
  <c r="I1602" i="28"/>
  <c r="N1602" i="28"/>
  <c r="M1602" i="28"/>
  <c r="K1603" i="28"/>
  <c r="J1602" i="28" l="1"/>
  <c r="H1627" i="28"/>
  <c r="R1625" i="28" s="1"/>
  <c r="I1603" i="28"/>
  <c r="M1603" i="28"/>
  <c r="N1603" i="28"/>
  <c r="K1604" i="28"/>
  <c r="J1603" i="28" l="1"/>
  <c r="H1628" i="28"/>
  <c r="R1626" i="28" s="1"/>
  <c r="I1604" i="28"/>
  <c r="M1604" i="28"/>
  <c r="N1604" i="28"/>
  <c r="K1605" i="28"/>
  <c r="J1604" i="28" l="1"/>
  <c r="H1629" i="28"/>
  <c r="R1627" i="28" s="1"/>
  <c r="I1605" i="28"/>
  <c r="M1605" i="28"/>
  <c r="N1605" i="28"/>
  <c r="K1606" i="28"/>
  <c r="J1605" i="28" l="1"/>
  <c r="H1630" i="28"/>
  <c r="R1628" i="28" s="1"/>
  <c r="I1606" i="28"/>
  <c r="K1607" i="28"/>
  <c r="N1606" i="28"/>
  <c r="M1606" i="28"/>
  <c r="J1606" i="28" l="1"/>
  <c r="H1631" i="28"/>
  <c r="R1629" i="28" s="1"/>
  <c r="I1607" i="28"/>
  <c r="K1608" i="28"/>
  <c r="N1607" i="28"/>
  <c r="M1607" i="28"/>
  <c r="J1607" i="28" l="1"/>
  <c r="H1632" i="28"/>
  <c r="R1630" i="28" s="1"/>
  <c r="K1609" i="28"/>
  <c r="I1608" i="28"/>
  <c r="M1608" i="28"/>
  <c r="N1608" i="28"/>
  <c r="N1609" i="28"/>
  <c r="M1609" i="28"/>
  <c r="K1610" i="28"/>
  <c r="J1609" i="28" l="1"/>
  <c r="J1608" i="28"/>
  <c r="H1633" i="28"/>
  <c r="R1631" i="28" s="1"/>
  <c r="I1609" i="28"/>
  <c r="I1610" i="28"/>
  <c r="N1610" i="28"/>
  <c r="M1610" i="28"/>
  <c r="K1611" i="28"/>
  <c r="J1610" i="28" l="1"/>
  <c r="H1634" i="28"/>
  <c r="R1632" i="28" s="1"/>
  <c r="I1611" i="28"/>
  <c r="M1611" i="28"/>
  <c r="N1611" i="28"/>
  <c r="K1612" i="28"/>
  <c r="J1611" i="28" l="1"/>
  <c r="H1635" i="28"/>
  <c r="R1633" i="28" s="1"/>
  <c r="I1612" i="28"/>
  <c r="M1612" i="28"/>
  <c r="N1612" i="28"/>
  <c r="K1613" i="28"/>
  <c r="J1612" i="28" l="1"/>
  <c r="H1636" i="28"/>
  <c r="R1634" i="28" s="1"/>
  <c r="I1613" i="28"/>
  <c r="M1613" i="28"/>
  <c r="N1613" i="28"/>
  <c r="K1614" i="28"/>
  <c r="J1613" i="28" l="1"/>
  <c r="H1637" i="28"/>
  <c r="R1635" i="28" s="1"/>
  <c r="I1614" i="28"/>
  <c r="N1614" i="28"/>
  <c r="M1614" i="28"/>
  <c r="K1615" i="28"/>
  <c r="J1614" i="28" l="1"/>
  <c r="H1638" i="28"/>
  <c r="R1636" i="28" s="1"/>
  <c r="I1615" i="28"/>
  <c r="N1615" i="28"/>
  <c r="M1615" i="28"/>
  <c r="K1616" i="28"/>
  <c r="J1615" i="28" l="1"/>
  <c r="H1639" i="28"/>
  <c r="R1637" i="28" s="1"/>
  <c r="I1616" i="28"/>
  <c r="N1616" i="28"/>
  <c r="M1616" i="28"/>
  <c r="K1617" i="28"/>
  <c r="J1616" i="28" l="1"/>
  <c r="H1640" i="28"/>
  <c r="R1638" i="28" s="1"/>
  <c r="I1617" i="28"/>
  <c r="N1617" i="28"/>
  <c r="M1617" i="28"/>
  <c r="K1618" i="28"/>
  <c r="J1617" i="28" l="1"/>
  <c r="H1641" i="28"/>
  <c r="R1639" i="28" s="1"/>
  <c r="I1618" i="28"/>
  <c r="N1618" i="28"/>
  <c r="M1618" i="28"/>
  <c r="K1619" i="28"/>
  <c r="J1618" i="28" l="1"/>
  <c r="H1642" i="28"/>
  <c r="R1640" i="28" s="1"/>
  <c r="I1619" i="28"/>
  <c r="M1619" i="28"/>
  <c r="N1619" i="28"/>
  <c r="K1620" i="28"/>
  <c r="J1619" i="28" l="1"/>
  <c r="H1643" i="28"/>
  <c r="R1641" i="28" s="1"/>
  <c r="I1620" i="28"/>
  <c r="M1620" i="28"/>
  <c r="N1620" i="28"/>
  <c r="K1621" i="28"/>
  <c r="J1620" i="28" l="1"/>
  <c r="H1644" i="28"/>
  <c r="R1642" i="28" s="1"/>
  <c r="I1621" i="28"/>
  <c r="M1621" i="28"/>
  <c r="N1621" i="28"/>
  <c r="K1622" i="28"/>
  <c r="J1621" i="28" l="1"/>
  <c r="H1645" i="28"/>
  <c r="R1643" i="28" s="1"/>
  <c r="I1622" i="28"/>
  <c r="N1622" i="28"/>
  <c r="M1622" i="28"/>
  <c r="K1623" i="28"/>
  <c r="J1622" i="28" l="1"/>
  <c r="H1646" i="28"/>
  <c r="R1644" i="28" s="1"/>
  <c r="I1623" i="28"/>
  <c r="N1623" i="28"/>
  <c r="M1623" i="28"/>
  <c r="K1624" i="28"/>
  <c r="J1623" i="28" l="1"/>
  <c r="H1647" i="28"/>
  <c r="R1645" i="28" s="1"/>
  <c r="I1624" i="28"/>
  <c r="M1624" i="28"/>
  <c r="N1624" i="28"/>
  <c r="K1625" i="28"/>
  <c r="J1624" i="28" l="1"/>
  <c r="H1648" i="28"/>
  <c r="R1646" i="28" s="1"/>
  <c r="I1625" i="28"/>
  <c r="N1625" i="28"/>
  <c r="M1625" i="28"/>
  <c r="K1626" i="28"/>
  <c r="J1625" i="28" l="1"/>
  <c r="H1649" i="28"/>
  <c r="R1647" i="28" s="1"/>
  <c r="I1626" i="28"/>
  <c r="N1626" i="28"/>
  <c r="M1626" i="28"/>
  <c r="K1627" i="28"/>
  <c r="J1626" i="28" l="1"/>
  <c r="H1650" i="28"/>
  <c r="R1648" i="28" s="1"/>
  <c r="I1627" i="28"/>
  <c r="N1627" i="28"/>
  <c r="M1627" i="28"/>
  <c r="K1628" i="28"/>
  <c r="J1627" i="28" l="1"/>
  <c r="H1651" i="28"/>
  <c r="R1649" i="28" s="1"/>
  <c r="I1628" i="28"/>
  <c r="M1628" i="28"/>
  <c r="N1628" i="28"/>
  <c r="K1629" i="28"/>
  <c r="J1628" i="28" l="1"/>
  <c r="H1652" i="28"/>
  <c r="R1650" i="28" s="1"/>
  <c r="I1629" i="28"/>
  <c r="M1629" i="28"/>
  <c r="N1629" i="28"/>
  <c r="K1630" i="28"/>
  <c r="J1629" i="28" l="1"/>
  <c r="H1653" i="28"/>
  <c r="R1651" i="28" s="1"/>
  <c r="I1630" i="28"/>
  <c r="N1630" i="28"/>
  <c r="M1630" i="28"/>
  <c r="K1631" i="28"/>
  <c r="J1630" i="28" l="1"/>
  <c r="H1654" i="28"/>
  <c r="R1652" i="28" s="1"/>
  <c r="I1631" i="28"/>
  <c r="N1631" i="28"/>
  <c r="M1631" i="28"/>
  <c r="K1632" i="28"/>
  <c r="J1631" i="28" l="1"/>
  <c r="H1655" i="28"/>
  <c r="R1653" i="28" s="1"/>
  <c r="I1632" i="28"/>
  <c r="M1632" i="28"/>
  <c r="N1632" i="28"/>
  <c r="K1633" i="28"/>
  <c r="J1632" i="28" l="1"/>
  <c r="H1656" i="28"/>
  <c r="R1654" i="28" s="1"/>
  <c r="I1633" i="28"/>
  <c r="N1633" i="28"/>
  <c r="M1633" i="28"/>
  <c r="K1634" i="28"/>
  <c r="J1633" i="28" l="1"/>
  <c r="H1657" i="28"/>
  <c r="R1655" i="28" s="1"/>
  <c r="I1634" i="28"/>
  <c r="N1634" i="28"/>
  <c r="M1634" i="28"/>
  <c r="K1635" i="28"/>
  <c r="J1634" i="28" l="1"/>
  <c r="H1658" i="28"/>
  <c r="R1656" i="28" s="1"/>
  <c r="I1635" i="28"/>
  <c r="N1635" i="28"/>
  <c r="M1635" i="28"/>
  <c r="K1636" i="28"/>
  <c r="J1635" i="28" l="1"/>
  <c r="H1659" i="28"/>
  <c r="R1657" i="28" s="1"/>
  <c r="I1636" i="28"/>
  <c r="M1636" i="28"/>
  <c r="N1636" i="28"/>
  <c r="K1637" i="28"/>
  <c r="J1636" i="28" l="1"/>
  <c r="H1660" i="28"/>
  <c r="R1658" i="28" s="1"/>
  <c r="I1637" i="28"/>
  <c r="M1637" i="28"/>
  <c r="N1637" i="28"/>
  <c r="K1638" i="28"/>
  <c r="J1637" i="28" l="1"/>
  <c r="H1661" i="28"/>
  <c r="R1659" i="28" s="1"/>
  <c r="I1638" i="28"/>
  <c r="N1638" i="28"/>
  <c r="M1638" i="28"/>
  <c r="K1639" i="28"/>
  <c r="J1638" i="28" l="1"/>
  <c r="H1662" i="28"/>
  <c r="R1660" i="28" s="1"/>
  <c r="I1639" i="28"/>
  <c r="N1639" i="28"/>
  <c r="M1639" i="28"/>
  <c r="K1640" i="28"/>
  <c r="J1639" i="28" l="1"/>
  <c r="H1663" i="28"/>
  <c r="R1661" i="28" s="1"/>
  <c r="I1640" i="28"/>
  <c r="M1640" i="28"/>
  <c r="N1640" i="28"/>
  <c r="K1641" i="28"/>
  <c r="J1640" i="28" l="1"/>
  <c r="H1664" i="28"/>
  <c r="R1662" i="28" s="1"/>
  <c r="I1641" i="28"/>
  <c r="N1641" i="28"/>
  <c r="M1641" i="28"/>
  <c r="K1642" i="28"/>
  <c r="J1641" i="28" l="1"/>
  <c r="H1665" i="28"/>
  <c r="R1663" i="28" s="1"/>
  <c r="I1642" i="28"/>
  <c r="N1642" i="28"/>
  <c r="M1642" i="28"/>
  <c r="K1643" i="28"/>
  <c r="J1642" i="28" l="1"/>
  <c r="H1666" i="28"/>
  <c r="R1664" i="28" s="1"/>
  <c r="I1643" i="28"/>
  <c r="N1643" i="28"/>
  <c r="M1643" i="28"/>
  <c r="K1644" i="28"/>
  <c r="J1643" i="28" l="1"/>
  <c r="H1667" i="28"/>
  <c r="R1665" i="28" s="1"/>
  <c r="I1644" i="28"/>
  <c r="N1644" i="28"/>
  <c r="M1644" i="28"/>
  <c r="K1645" i="28"/>
  <c r="J1644" i="28" l="1"/>
  <c r="H1668" i="28"/>
  <c r="R1666" i="28" s="1"/>
  <c r="I1645" i="28"/>
  <c r="M1645" i="28"/>
  <c r="N1645" i="28"/>
  <c r="K1646" i="28"/>
  <c r="J1645" i="28" l="1"/>
  <c r="H1669" i="28"/>
  <c r="R1667" i="28" s="1"/>
  <c r="I1646" i="28"/>
  <c r="N1646" i="28"/>
  <c r="M1646" i="28"/>
  <c r="K1647" i="28"/>
  <c r="J1646" i="28" l="1"/>
  <c r="H1670" i="28"/>
  <c r="R1668" i="28" s="1"/>
  <c r="I1647" i="28"/>
  <c r="N1647" i="28"/>
  <c r="M1647" i="28"/>
  <c r="K1648" i="28"/>
  <c r="J1647" i="28" l="1"/>
  <c r="H1671" i="28"/>
  <c r="R1669" i="28" s="1"/>
  <c r="I1648" i="28"/>
  <c r="M1648" i="28"/>
  <c r="N1648" i="28"/>
  <c r="K1649" i="28"/>
  <c r="J1648" i="28" l="1"/>
  <c r="H1672" i="28"/>
  <c r="R1670" i="28" s="1"/>
  <c r="I1649" i="28"/>
  <c r="N1649" i="28"/>
  <c r="M1649" i="28"/>
  <c r="K1650" i="28"/>
  <c r="J1649" i="28" l="1"/>
  <c r="H1673" i="28"/>
  <c r="R1671" i="28" s="1"/>
  <c r="I1650" i="28"/>
  <c r="N1650" i="28"/>
  <c r="M1650" i="28"/>
  <c r="K1651" i="28"/>
  <c r="J1650" i="28" l="1"/>
  <c r="H1674" i="28"/>
  <c r="R1672" i="28" s="1"/>
  <c r="I1651" i="28"/>
  <c r="N1651" i="28"/>
  <c r="M1651" i="28"/>
  <c r="K1652" i="28"/>
  <c r="J1651" i="28" l="1"/>
  <c r="H1675" i="28"/>
  <c r="R1673" i="28" s="1"/>
  <c r="I1652" i="28"/>
  <c r="N1652" i="28"/>
  <c r="M1652" i="28"/>
  <c r="K1653" i="28"/>
  <c r="J1652" i="28" l="1"/>
  <c r="H1676" i="28"/>
  <c r="R1674" i="28" s="1"/>
  <c r="I1653" i="28"/>
  <c r="M1653" i="28"/>
  <c r="N1653" i="28"/>
  <c r="K1654" i="28"/>
  <c r="J1653" i="28" l="1"/>
  <c r="H1677" i="28"/>
  <c r="R1675" i="28" s="1"/>
  <c r="I1654" i="28"/>
  <c r="N1654" i="28"/>
  <c r="M1654" i="28"/>
  <c r="K1655" i="28"/>
  <c r="J1654" i="28" l="1"/>
  <c r="H1678" i="28"/>
  <c r="R1676" i="28" s="1"/>
  <c r="I1655" i="28"/>
  <c r="N1655" i="28"/>
  <c r="M1655" i="28"/>
  <c r="K1656" i="28"/>
  <c r="J1655" i="28" l="1"/>
  <c r="H1679" i="28"/>
  <c r="R1677" i="28" s="1"/>
  <c r="I1656" i="28"/>
  <c r="M1656" i="28"/>
  <c r="N1656" i="28"/>
  <c r="K1657" i="28"/>
  <c r="J1656" i="28" l="1"/>
  <c r="H1680" i="28"/>
  <c r="R1678" i="28" s="1"/>
  <c r="I1657" i="28"/>
  <c r="N1657" i="28"/>
  <c r="M1657" i="28"/>
  <c r="K1658" i="28"/>
  <c r="J1657" i="28" l="1"/>
  <c r="H1681" i="28"/>
  <c r="R1679" i="28" s="1"/>
  <c r="I1658" i="28"/>
  <c r="N1658" i="28"/>
  <c r="M1658" i="28"/>
  <c r="K1659" i="28"/>
  <c r="J1658" i="28" l="1"/>
  <c r="H1682" i="28"/>
  <c r="R1680" i="28" s="1"/>
  <c r="I1659" i="28"/>
  <c r="N1659" i="28"/>
  <c r="M1659" i="28"/>
  <c r="K1660" i="28"/>
  <c r="J1659" i="28" l="1"/>
  <c r="H1683" i="28"/>
  <c r="R1681" i="28" s="1"/>
  <c r="I1660" i="28"/>
  <c r="N1660" i="28"/>
  <c r="M1660" i="28"/>
  <c r="K1661" i="28"/>
  <c r="J1660" i="28" l="1"/>
  <c r="H1684" i="28"/>
  <c r="R1682" i="28" s="1"/>
  <c r="I1661" i="28"/>
  <c r="M1661" i="28"/>
  <c r="N1661" i="28"/>
  <c r="K1662" i="28"/>
  <c r="J1661" i="28" l="1"/>
  <c r="H1685" i="28"/>
  <c r="R1683" i="28" s="1"/>
  <c r="I1662" i="28"/>
  <c r="N1662" i="28"/>
  <c r="M1662" i="28"/>
  <c r="K1663" i="28"/>
  <c r="J1662" i="28" l="1"/>
  <c r="H1686" i="28"/>
  <c r="R1684" i="28" s="1"/>
  <c r="I1663" i="28"/>
  <c r="N1663" i="28"/>
  <c r="M1663" i="28"/>
  <c r="K1664" i="28"/>
  <c r="J1663" i="28" l="1"/>
  <c r="H1687" i="28"/>
  <c r="R1685" i="28" s="1"/>
  <c r="I1664" i="28"/>
  <c r="M1664" i="28"/>
  <c r="N1664" i="28"/>
  <c r="K1665" i="28"/>
  <c r="J1664" i="28" l="1"/>
  <c r="H1688" i="28"/>
  <c r="R1686" i="28" s="1"/>
  <c r="I1665" i="28"/>
  <c r="N1665" i="28"/>
  <c r="M1665" i="28"/>
  <c r="K1666" i="28"/>
  <c r="J1665" i="28" l="1"/>
  <c r="H1689" i="28"/>
  <c r="R1687" i="28" s="1"/>
  <c r="I1666" i="28"/>
  <c r="M1666" i="28"/>
  <c r="N1666" i="28"/>
  <c r="K1667" i="28"/>
  <c r="J1666" i="28" l="1"/>
  <c r="H1690" i="28"/>
  <c r="R1688" i="28" s="1"/>
  <c r="I1667" i="28"/>
  <c r="N1667" i="28"/>
  <c r="M1667" i="28"/>
  <c r="K1668" i="28"/>
  <c r="J1667" i="28" l="1"/>
  <c r="H1691" i="28"/>
  <c r="R1689" i="28" s="1"/>
  <c r="I1668" i="28"/>
  <c r="N1668" i="28"/>
  <c r="M1668" i="28"/>
  <c r="K1669" i="28"/>
  <c r="J1668" i="28" l="1"/>
  <c r="H1692" i="28"/>
  <c r="R1690" i="28" s="1"/>
  <c r="I1669" i="28"/>
  <c r="N1669" i="28"/>
  <c r="M1669" i="28"/>
  <c r="K1670" i="28"/>
  <c r="J1669" i="28" l="1"/>
  <c r="H1693" i="28"/>
  <c r="R1691" i="28" s="1"/>
  <c r="I1670" i="28"/>
  <c r="N1670" i="28"/>
  <c r="M1670" i="28"/>
  <c r="K1671" i="28"/>
  <c r="J1670" i="28" l="1"/>
  <c r="H1694" i="28"/>
  <c r="R1692" i="28" s="1"/>
  <c r="I1671" i="28"/>
  <c r="N1671" i="28"/>
  <c r="M1671" i="28"/>
  <c r="K1672" i="28"/>
  <c r="J1671" i="28" l="1"/>
  <c r="H1695" i="28"/>
  <c r="R1693" i="28" s="1"/>
  <c r="I1672" i="28"/>
  <c r="N1672" i="28"/>
  <c r="M1672" i="28"/>
  <c r="K1673" i="28"/>
  <c r="J1672" i="28" l="1"/>
  <c r="H1696" i="28"/>
  <c r="R1694" i="28" s="1"/>
  <c r="I1673" i="28"/>
  <c r="N1673" i="28"/>
  <c r="M1673" i="28"/>
  <c r="K1674" i="28"/>
  <c r="J1673" i="28" l="1"/>
  <c r="H1697" i="28"/>
  <c r="R1695" i="28" s="1"/>
  <c r="I1674" i="28"/>
  <c r="M1674" i="28"/>
  <c r="N1674" i="28"/>
  <c r="K1675" i="28"/>
  <c r="J1674" i="28" l="1"/>
  <c r="H1698" i="28"/>
  <c r="R1696" i="28" s="1"/>
  <c r="I1675" i="28"/>
  <c r="N1675" i="28"/>
  <c r="M1675" i="28"/>
  <c r="K1676" i="28"/>
  <c r="J1675" i="28" l="1"/>
  <c r="H1699" i="28"/>
  <c r="R1697" i="28" s="1"/>
  <c r="I1676" i="28"/>
  <c r="N1676" i="28"/>
  <c r="M1676" i="28"/>
  <c r="K1677" i="28"/>
  <c r="J1676" i="28" l="1"/>
  <c r="H1700" i="28"/>
  <c r="R1698" i="28" s="1"/>
  <c r="I1677" i="28"/>
  <c r="N1677" i="28"/>
  <c r="M1677" i="28"/>
  <c r="K1678" i="28"/>
  <c r="J1677" i="28" l="1"/>
  <c r="H1701" i="28"/>
  <c r="R1699" i="28" s="1"/>
  <c r="I1678" i="28"/>
  <c r="N1678" i="28"/>
  <c r="M1678" i="28"/>
  <c r="K1679" i="28"/>
  <c r="J1678" i="28" l="1"/>
  <c r="H1702" i="28"/>
  <c r="R1700" i="28" s="1"/>
  <c r="I1679" i="28"/>
  <c r="N1679" i="28"/>
  <c r="M1679" i="28"/>
  <c r="K1680" i="28"/>
  <c r="J1679" i="28" l="1"/>
  <c r="H1703" i="28"/>
  <c r="R1701" i="28" s="1"/>
  <c r="I1680" i="28"/>
  <c r="M1680" i="28"/>
  <c r="N1680" i="28"/>
  <c r="K1681" i="28"/>
  <c r="J1680" i="28" l="1"/>
  <c r="H1704" i="28"/>
  <c r="R1702" i="28" s="1"/>
  <c r="I1681" i="28"/>
  <c r="M1681" i="28"/>
  <c r="N1681" i="28"/>
  <c r="K1682" i="28"/>
  <c r="J1681" i="28" l="1"/>
  <c r="H1705" i="28"/>
  <c r="R1703" i="28" s="1"/>
  <c r="I1682" i="28"/>
  <c r="M1682" i="28"/>
  <c r="N1682" i="28"/>
  <c r="K1683" i="28"/>
  <c r="J1682" i="28" l="1"/>
  <c r="H1706" i="28"/>
  <c r="R1704" i="28" s="1"/>
  <c r="I1683" i="28"/>
  <c r="N1683" i="28"/>
  <c r="M1683" i="28"/>
  <c r="K1684" i="28"/>
  <c r="J1683" i="28" l="1"/>
  <c r="H1707" i="28"/>
  <c r="R1705" i="28" s="1"/>
  <c r="I1684" i="28"/>
  <c r="N1684" i="28"/>
  <c r="M1684" i="28"/>
  <c r="K1685" i="28"/>
  <c r="J1684" i="28" l="1"/>
  <c r="H1708" i="28"/>
  <c r="R1706" i="28" s="1"/>
  <c r="I1685" i="28"/>
  <c r="N1685" i="28"/>
  <c r="M1685" i="28"/>
  <c r="K1686" i="28"/>
  <c r="J1685" i="28" l="1"/>
  <c r="H1709" i="28"/>
  <c r="R1707" i="28" s="1"/>
  <c r="I1686" i="28"/>
  <c r="M1686" i="28"/>
  <c r="N1686" i="28"/>
  <c r="K1687" i="28"/>
  <c r="J1686" i="28" l="1"/>
  <c r="H1710" i="28"/>
  <c r="R1708" i="28" s="1"/>
  <c r="I1687" i="28"/>
  <c r="M1687" i="28"/>
  <c r="N1687" i="28"/>
  <c r="K1688" i="28"/>
  <c r="J1687" i="28" l="1"/>
  <c r="H1711" i="28"/>
  <c r="R1709" i="28" s="1"/>
  <c r="I1688" i="28"/>
  <c r="M1688" i="28"/>
  <c r="N1688" i="28"/>
  <c r="K1689" i="28"/>
  <c r="J1688" i="28" l="1"/>
  <c r="H1712" i="28"/>
  <c r="R1710" i="28" s="1"/>
  <c r="I1689" i="28"/>
  <c r="N1689" i="28"/>
  <c r="M1689" i="28"/>
  <c r="K1690" i="28"/>
  <c r="J1689" i="28" l="1"/>
  <c r="H1713" i="28"/>
  <c r="R1711" i="28" s="1"/>
  <c r="I1690" i="28"/>
  <c r="N1690" i="28"/>
  <c r="M1690" i="28"/>
  <c r="K1691" i="28"/>
  <c r="J1690" i="28" l="1"/>
  <c r="H1714" i="28"/>
  <c r="R1712" i="28" s="1"/>
  <c r="I1691" i="28"/>
  <c r="N1691" i="28"/>
  <c r="M1691" i="28"/>
  <c r="K1692" i="28"/>
  <c r="J1691" i="28" l="1"/>
  <c r="H1715" i="28"/>
  <c r="R1713" i="28" s="1"/>
  <c r="I1692" i="28"/>
  <c r="N1692" i="28"/>
  <c r="M1692" i="28"/>
  <c r="K1693" i="28"/>
  <c r="J1692" i="28" l="1"/>
  <c r="H1716" i="28"/>
  <c r="R1714" i="28" s="1"/>
  <c r="I1693" i="28"/>
  <c r="N1693" i="28"/>
  <c r="M1693" i="28"/>
  <c r="K1694" i="28"/>
  <c r="J1693" i="28" l="1"/>
  <c r="H1717" i="28"/>
  <c r="R1715" i="28" s="1"/>
  <c r="I1694" i="28"/>
  <c r="M1694" i="28"/>
  <c r="N1694" i="28"/>
  <c r="K1695" i="28"/>
  <c r="J1694" i="28" l="1"/>
  <c r="H1718" i="28"/>
  <c r="R1716" i="28" s="1"/>
  <c r="I1695" i="28"/>
  <c r="M1695" i="28"/>
  <c r="N1695" i="28"/>
  <c r="K1696" i="28"/>
  <c r="J1695" i="28" l="1"/>
  <c r="H1719" i="28"/>
  <c r="R1717" i="28" s="1"/>
  <c r="I1696" i="28"/>
  <c r="M1696" i="28"/>
  <c r="N1696" i="28"/>
  <c r="K1697" i="28"/>
  <c r="J1696" i="28" l="1"/>
  <c r="H1720" i="28"/>
  <c r="R1718" i="28" s="1"/>
  <c r="I1697" i="28"/>
  <c r="N1697" i="28"/>
  <c r="M1697" i="28"/>
  <c r="K1698" i="28"/>
  <c r="J1697" i="28" l="1"/>
  <c r="H1721" i="28"/>
  <c r="R1719" i="28" s="1"/>
  <c r="I1698" i="28"/>
  <c r="N1698" i="28"/>
  <c r="M1698" i="28"/>
  <c r="K1699" i="28"/>
  <c r="J1698" i="28" l="1"/>
  <c r="H1722" i="28"/>
  <c r="R1720" i="28" s="1"/>
  <c r="I1699" i="28"/>
  <c r="N1699" i="28"/>
  <c r="M1699" i="28"/>
  <c r="K1700" i="28"/>
  <c r="J1699" i="28" l="1"/>
  <c r="H1723" i="28"/>
  <c r="R1721" i="28" s="1"/>
  <c r="I1700" i="28"/>
  <c r="N1700" i="28"/>
  <c r="M1700" i="28"/>
  <c r="K1701" i="28"/>
  <c r="J1700" i="28" l="1"/>
  <c r="H1724" i="28"/>
  <c r="R1722" i="28" s="1"/>
  <c r="I1701" i="28"/>
  <c r="N1701" i="28"/>
  <c r="M1701" i="28"/>
  <c r="K1702" i="28"/>
  <c r="J1701" i="28" l="1"/>
  <c r="H1725" i="28"/>
  <c r="R1723" i="28" s="1"/>
  <c r="I1702" i="28"/>
  <c r="M1702" i="28"/>
  <c r="N1702" i="28"/>
  <c r="K1703" i="28"/>
  <c r="J1702" i="28" l="1"/>
  <c r="H1726" i="28"/>
  <c r="R1724" i="28" s="1"/>
  <c r="I1703" i="28"/>
  <c r="M1703" i="28"/>
  <c r="N1703" i="28"/>
  <c r="K1704" i="28"/>
  <c r="J1703" i="28" l="1"/>
  <c r="H1727" i="28"/>
  <c r="R1725" i="28" s="1"/>
  <c r="I1704" i="28"/>
  <c r="M1704" i="28"/>
  <c r="N1704" i="28"/>
  <c r="K1705" i="28"/>
  <c r="J1704" i="28" l="1"/>
  <c r="H1728" i="28"/>
  <c r="R1726" i="28" s="1"/>
  <c r="I1705" i="28"/>
  <c r="N1705" i="28"/>
  <c r="M1705" i="28"/>
  <c r="K1706" i="28"/>
  <c r="J1705" i="28" l="1"/>
  <c r="H1729" i="28"/>
  <c r="R1727" i="28" s="1"/>
  <c r="I1706" i="28"/>
  <c r="N1706" i="28"/>
  <c r="M1706" i="28"/>
  <c r="K1707" i="28"/>
  <c r="J1706" i="28" l="1"/>
  <c r="H1730" i="28"/>
  <c r="R1728" i="28" s="1"/>
  <c r="I1707" i="28"/>
  <c r="N1707" i="28"/>
  <c r="M1707" i="28"/>
  <c r="K1708" i="28"/>
  <c r="J1707" i="28" l="1"/>
  <c r="H1731" i="28"/>
  <c r="R1729" i="28" s="1"/>
  <c r="I1708" i="28"/>
  <c r="N1708" i="28"/>
  <c r="M1708" i="28"/>
  <c r="K1709" i="28"/>
  <c r="J1708" i="28" l="1"/>
  <c r="H1732" i="28"/>
  <c r="R1730" i="28" s="1"/>
  <c r="I1709" i="28"/>
  <c r="N1709" i="28"/>
  <c r="M1709" i="28"/>
  <c r="K1710" i="28"/>
  <c r="J1709" i="28" l="1"/>
  <c r="H1733" i="28"/>
  <c r="R1731" i="28" s="1"/>
  <c r="I1710" i="28"/>
  <c r="N1710" i="28"/>
  <c r="M1710" i="28"/>
  <c r="K1711" i="28"/>
  <c r="J1710" i="28" l="1"/>
  <c r="H1734" i="28"/>
  <c r="R1732" i="28" s="1"/>
  <c r="I1711" i="28"/>
  <c r="N1711" i="28"/>
  <c r="M1711" i="28"/>
  <c r="K1712" i="28"/>
  <c r="J1711" i="28" l="1"/>
  <c r="H1735" i="28"/>
  <c r="R1733" i="28" s="1"/>
  <c r="I1712" i="28"/>
  <c r="M1712" i="28"/>
  <c r="N1712" i="28"/>
  <c r="K1713" i="28"/>
  <c r="J1712" i="28" l="1"/>
  <c r="H1736" i="28"/>
  <c r="R1734" i="28" s="1"/>
  <c r="I1713" i="28"/>
  <c r="N1713" i="28"/>
  <c r="M1713" i="28"/>
  <c r="K1714" i="28"/>
  <c r="J1713" i="28" l="1"/>
  <c r="H1737" i="28"/>
  <c r="R1735" i="28" s="1"/>
  <c r="I1714" i="28"/>
  <c r="N1714" i="28"/>
  <c r="M1714" i="28"/>
  <c r="K1715" i="28"/>
  <c r="J1714" i="28" l="1"/>
  <c r="H1738" i="28"/>
  <c r="R1736" i="28" s="1"/>
  <c r="I1715" i="28"/>
  <c r="M1715" i="28"/>
  <c r="N1715" i="28"/>
  <c r="K1716" i="28"/>
  <c r="J1715" i="28" l="1"/>
  <c r="H1739" i="28"/>
  <c r="R1737" i="28" s="1"/>
  <c r="I1716" i="28"/>
  <c r="N1716" i="28"/>
  <c r="M1716" i="28"/>
  <c r="K1717" i="28"/>
  <c r="J1716" i="28" l="1"/>
  <c r="H1740" i="28"/>
  <c r="R1738" i="28" s="1"/>
  <c r="I1717" i="28"/>
  <c r="N1717" i="28"/>
  <c r="M1717" i="28"/>
  <c r="K1718" i="28"/>
  <c r="J1717" i="28" l="1"/>
  <c r="H1741" i="28"/>
  <c r="R1739" i="28" s="1"/>
  <c r="I1718" i="28"/>
  <c r="N1718" i="28"/>
  <c r="M1718" i="28"/>
  <c r="K1719" i="28"/>
  <c r="J1718" i="28" l="1"/>
  <c r="H1742" i="28"/>
  <c r="R1740" i="28" s="1"/>
  <c r="I1719" i="28"/>
  <c r="N1719" i="28"/>
  <c r="M1719" i="28"/>
  <c r="K1720" i="28"/>
  <c r="J1719" i="28" l="1"/>
  <c r="H1743" i="28"/>
  <c r="R1741" i="28" s="1"/>
  <c r="I1720" i="28"/>
  <c r="M1720" i="28"/>
  <c r="N1720" i="28"/>
  <c r="K1721" i="28"/>
  <c r="J1720" i="28" l="1"/>
  <c r="H1744" i="28"/>
  <c r="R1742" i="28" s="1"/>
  <c r="I1721" i="28"/>
  <c r="N1721" i="28"/>
  <c r="M1721" i="28"/>
  <c r="K1722" i="28"/>
  <c r="J1721" i="28" l="1"/>
  <c r="H1745" i="28"/>
  <c r="R1743" i="28" s="1"/>
  <c r="I1722" i="28"/>
  <c r="N1722" i="28"/>
  <c r="M1722" i="28"/>
  <c r="K1723" i="28"/>
  <c r="J1722" i="28" l="1"/>
  <c r="H1746" i="28"/>
  <c r="R1744" i="28" s="1"/>
  <c r="I1723" i="28"/>
  <c r="M1723" i="28"/>
  <c r="N1723" i="28"/>
  <c r="K1724" i="28"/>
  <c r="J1723" i="28" l="1"/>
  <c r="H1747" i="28"/>
  <c r="R1745" i="28" s="1"/>
  <c r="I1724" i="28"/>
  <c r="N1724" i="28"/>
  <c r="M1724" i="28"/>
  <c r="K1725" i="28"/>
  <c r="J1724" i="28" l="1"/>
  <c r="H1748" i="28"/>
  <c r="R1746" i="28" s="1"/>
  <c r="I1725" i="28"/>
  <c r="K1726" i="28"/>
  <c r="N1725" i="28"/>
  <c r="M1725" i="28"/>
  <c r="J1725" i="28" l="1"/>
  <c r="H1749" i="28"/>
  <c r="R1747" i="28" s="1"/>
  <c r="I1726" i="28"/>
  <c r="K1727" i="28"/>
  <c r="M1726" i="28"/>
  <c r="N1726" i="28"/>
  <c r="J1726" i="28" l="1"/>
  <c r="H1750" i="28"/>
  <c r="R1748" i="28" s="1"/>
  <c r="I1727" i="28"/>
  <c r="K1728" i="28"/>
  <c r="M1727" i="28"/>
  <c r="N1727" i="28"/>
  <c r="M1728" i="28"/>
  <c r="N1728" i="28"/>
  <c r="J1728" i="28" l="1"/>
  <c r="J1727" i="28"/>
  <c r="H1751" i="28"/>
  <c r="R1749" i="28" s="1"/>
  <c r="K1729" i="28"/>
  <c r="I1728" i="28"/>
  <c r="H1752" i="28" l="1"/>
  <c r="R1750" i="28" s="1"/>
  <c r="K1730" i="28"/>
  <c r="I1729" i="28"/>
  <c r="M1729" i="28"/>
  <c r="N1729" i="28"/>
  <c r="N1730" i="28"/>
  <c r="M1730" i="28"/>
  <c r="K1731" i="28"/>
  <c r="J1729" i="28" l="1"/>
  <c r="J1730" i="28"/>
  <c r="H1753" i="28"/>
  <c r="R1751" i="28" s="1"/>
  <c r="I1730" i="28"/>
  <c r="I1731" i="28"/>
  <c r="N1731" i="28"/>
  <c r="M1731" i="28"/>
  <c r="K1732" i="28"/>
  <c r="J1731" i="28" l="1"/>
  <c r="H1754" i="28"/>
  <c r="R1752" i="28" s="1"/>
  <c r="I1732" i="28"/>
  <c r="N1732" i="28"/>
  <c r="M1732" i="28"/>
  <c r="K1733" i="28"/>
  <c r="J1732" i="28" l="1"/>
  <c r="H1755" i="28"/>
  <c r="R1753" i="28" s="1"/>
  <c r="I1733" i="28"/>
  <c r="N1733" i="28"/>
  <c r="M1733" i="28"/>
  <c r="K1734" i="28"/>
  <c r="J1733" i="28" l="1"/>
  <c r="H1756" i="28"/>
  <c r="R1754" i="28" s="1"/>
  <c r="I1734" i="28"/>
  <c r="N1734" i="28"/>
  <c r="M1734" i="28"/>
  <c r="K1735" i="28"/>
  <c r="J1734" i="28" l="1"/>
  <c r="H1757" i="28"/>
  <c r="R1755" i="28" s="1"/>
  <c r="I1735" i="28"/>
  <c r="M1735" i="28"/>
  <c r="N1735" i="28"/>
  <c r="J1735" i="28" s="1"/>
  <c r="K1736" i="28"/>
  <c r="H1758" i="28" l="1"/>
  <c r="R1756" i="28" s="1"/>
  <c r="I1736" i="28"/>
  <c r="M1736" i="28"/>
  <c r="N1736" i="28"/>
  <c r="K1737" i="28"/>
  <c r="J1736" i="28" l="1"/>
  <c r="H1759" i="28"/>
  <c r="R1757" i="28" s="1"/>
  <c r="I1737" i="28"/>
  <c r="N1737" i="28"/>
  <c r="M1737" i="28"/>
  <c r="K1738" i="28"/>
  <c r="J1737" i="28" l="1"/>
  <c r="H1760" i="28"/>
  <c r="R1758" i="28" s="1"/>
  <c r="I1738" i="28"/>
  <c r="M1738" i="28"/>
  <c r="N1738" i="28"/>
  <c r="K1739" i="28"/>
  <c r="J1738" i="28" l="1"/>
  <c r="H1761" i="28"/>
  <c r="R1759" i="28" s="1"/>
  <c r="I1739" i="28"/>
  <c r="N1739" i="28"/>
  <c r="M1739" i="28"/>
  <c r="K1740" i="28"/>
  <c r="J1739" i="28" l="1"/>
  <c r="H1762" i="28"/>
  <c r="R1760" i="28" s="1"/>
  <c r="I1740" i="28"/>
  <c r="M1740" i="28"/>
  <c r="N1740" i="28"/>
  <c r="K1741" i="28"/>
  <c r="J1740" i="28" l="1"/>
  <c r="H1763" i="28"/>
  <c r="R1761" i="28" s="1"/>
  <c r="I1741" i="28"/>
  <c r="N1741" i="28"/>
  <c r="M1741" i="28"/>
  <c r="K1742" i="28"/>
  <c r="J1741" i="28" l="1"/>
  <c r="H1764" i="28"/>
  <c r="R1762" i="28" s="1"/>
  <c r="I1742" i="28"/>
  <c r="N1742" i="28"/>
  <c r="M1742" i="28"/>
  <c r="K1743" i="28"/>
  <c r="J1742" i="28" l="1"/>
  <c r="H1765" i="28"/>
  <c r="R1763" i="28" s="1"/>
  <c r="I1743" i="28"/>
  <c r="N1743" i="28"/>
  <c r="M1743" i="28"/>
  <c r="K1744" i="28"/>
  <c r="J1743" i="28" l="1"/>
  <c r="H1766" i="28"/>
  <c r="R1764" i="28" s="1"/>
  <c r="I1744" i="28"/>
  <c r="M1744" i="28"/>
  <c r="N1744" i="28"/>
  <c r="K1745" i="28"/>
  <c r="J1744" i="28" l="1"/>
  <c r="H1767" i="28"/>
  <c r="R1765" i="28" s="1"/>
  <c r="I1745" i="28"/>
  <c r="N1745" i="28"/>
  <c r="M1745" i="28"/>
  <c r="K1746" i="28"/>
  <c r="J1745" i="28" l="1"/>
  <c r="H1768" i="28"/>
  <c r="R1766" i="28" s="1"/>
  <c r="I1746" i="28"/>
  <c r="M1746" i="28"/>
  <c r="N1746" i="28"/>
  <c r="K1747" i="28"/>
  <c r="J1746" i="28" l="1"/>
  <c r="H1769" i="28"/>
  <c r="R1767" i="28" s="1"/>
  <c r="I1747" i="28"/>
  <c r="N1747" i="28"/>
  <c r="M1747" i="28"/>
  <c r="K1748" i="28"/>
  <c r="J1747" i="28" l="1"/>
  <c r="H1770" i="28"/>
  <c r="R1768" i="28" s="1"/>
  <c r="I1748" i="28"/>
  <c r="M1748" i="28"/>
  <c r="N1748" i="28"/>
  <c r="K1749" i="28"/>
  <c r="J1748" i="28" l="1"/>
  <c r="H1771" i="28"/>
  <c r="R1769" i="28" s="1"/>
  <c r="I1749" i="28"/>
  <c r="N1749" i="28"/>
  <c r="M1749" i="28"/>
  <c r="K1750" i="28"/>
  <c r="J1749" i="28" l="1"/>
  <c r="H1772" i="28"/>
  <c r="R1770" i="28" s="1"/>
  <c r="I1750" i="28"/>
  <c r="N1750" i="28"/>
  <c r="M1750" i="28"/>
  <c r="K1751" i="28"/>
  <c r="J1750" i="28" l="1"/>
  <c r="H1773" i="28"/>
  <c r="R1771" i="28" s="1"/>
  <c r="I1751" i="28"/>
  <c r="N1751" i="28"/>
  <c r="M1751" i="28"/>
  <c r="K1752" i="28"/>
  <c r="J1751" i="28" l="1"/>
  <c r="H1774" i="28"/>
  <c r="R1772" i="28" s="1"/>
  <c r="I1752" i="28"/>
  <c r="M1752" i="28"/>
  <c r="N1752" i="28"/>
  <c r="K1753" i="28"/>
  <c r="J1752" i="28" l="1"/>
  <c r="H1775" i="28"/>
  <c r="R1773" i="28" s="1"/>
  <c r="I1753" i="28"/>
  <c r="N1753" i="28"/>
  <c r="M1753" i="28"/>
  <c r="K1754" i="28"/>
  <c r="J1753" i="28" l="1"/>
  <c r="H1776" i="28"/>
  <c r="R1774" i="28" s="1"/>
  <c r="I1754" i="28"/>
  <c r="M1754" i="28"/>
  <c r="N1754" i="28"/>
  <c r="K1755" i="28"/>
  <c r="J1754" i="28" l="1"/>
  <c r="H1777" i="28"/>
  <c r="R1775" i="28" s="1"/>
  <c r="I1755" i="28"/>
  <c r="N1755" i="28"/>
  <c r="M1755" i="28"/>
  <c r="K1756" i="28"/>
  <c r="J1755" i="28" l="1"/>
  <c r="H1778" i="28"/>
  <c r="R1776" i="28" s="1"/>
  <c r="I1756" i="28"/>
  <c r="M1756" i="28"/>
  <c r="N1756" i="28"/>
  <c r="K1757" i="28"/>
  <c r="J1756" i="28" l="1"/>
  <c r="H1779" i="28"/>
  <c r="R1777" i="28" s="1"/>
  <c r="I1757" i="28"/>
  <c r="N1757" i="28"/>
  <c r="M1757" i="28"/>
  <c r="K1758" i="28"/>
  <c r="J1757" i="28" l="1"/>
  <c r="H1780" i="28"/>
  <c r="R1778" i="28" s="1"/>
  <c r="I1758" i="28"/>
  <c r="N1758" i="28"/>
  <c r="M1758" i="28"/>
  <c r="K1759" i="28"/>
  <c r="J1758" i="28" l="1"/>
  <c r="H1781" i="28"/>
  <c r="R1779" i="28" s="1"/>
  <c r="I1759" i="28"/>
  <c r="N1759" i="28"/>
  <c r="M1759" i="28"/>
  <c r="K1760" i="28"/>
  <c r="J1759" i="28" l="1"/>
  <c r="H1782" i="28"/>
  <c r="R1780" i="28" s="1"/>
  <c r="I1760" i="28"/>
  <c r="M1760" i="28"/>
  <c r="N1760" i="28"/>
  <c r="K1761" i="28"/>
  <c r="J1760" i="28" l="1"/>
  <c r="H1783" i="28"/>
  <c r="R1781" i="28" s="1"/>
  <c r="I1761" i="28"/>
  <c r="M1761" i="28"/>
  <c r="N1761" i="28"/>
  <c r="K1762" i="28"/>
  <c r="J1761" i="28" l="1"/>
  <c r="H1784" i="28"/>
  <c r="R1782" i="28" s="1"/>
  <c r="I1762" i="28"/>
  <c r="M1762" i="28"/>
  <c r="N1762" i="28"/>
  <c r="K1763" i="28"/>
  <c r="J1762" i="28" l="1"/>
  <c r="H1785" i="28"/>
  <c r="R1783" i="28" s="1"/>
  <c r="I1763" i="28"/>
  <c r="N1763" i="28"/>
  <c r="M1763" i="28"/>
  <c r="K1764" i="28"/>
  <c r="J1763" i="28" l="1"/>
  <c r="H1786" i="28"/>
  <c r="R1784" i="28" s="1"/>
  <c r="I1764" i="28"/>
  <c r="M1764" i="28"/>
  <c r="N1764" i="28"/>
  <c r="K1765" i="28"/>
  <c r="J1764" i="28" l="1"/>
  <c r="H1787" i="28"/>
  <c r="R1785" i="28" s="1"/>
  <c r="I1765" i="28"/>
  <c r="N1765" i="28"/>
  <c r="M1765" i="28"/>
  <c r="K1766" i="28"/>
  <c r="J1765" i="28" l="1"/>
  <c r="H1788" i="28"/>
  <c r="R1786" i="28" s="1"/>
  <c r="I1766" i="28"/>
  <c r="N1766" i="28"/>
  <c r="M1766" i="28"/>
  <c r="K1767" i="28"/>
  <c r="J1766" i="28" l="1"/>
  <c r="H1789" i="28"/>
  <c r="R1787" i="28" s="1"/>
  <c r="I1767" i="28"/>
  <c r="N1767" i="28"/>
  <c r="M1767" i="28"/>
  <c r="K1768" i="28"/>
  <c r="J1767" i="28" l="1"/>
  <c r="H1790" i="28"/>
  <c r="R1788" i="28" s="1"/>
  <c r="I1768" i="28"/>
  <c r="N1768" i="28"/>
  <c r="M1768" i="28"/>
  <c r="K1769" i="28"/>
  <c r="J1768" i="28" l="1"/>
  <c r="H1791" i="28"/>
  <c r="R1789" i="28" s="1"/>
  <c r="I1769" i="28"/>
  <c r="M1769" i="28"/>
  <c r="N1769" i="28"/>
  <c r="K1770" i="28"/>
  <c r="J1769" i="28" l="1"/>
  <c r="H1792" i="28"/>
  <c r="R1790" i="28" s="1"/>
  <c r="I1770" i="28"/>
  <c r="M1770" i="28"/>
  <c r="N1770" i="28"/>
  <c r="K1771" i="28"/>
  <c r="J1770" i="28" l="1"/>
  <c r="H1793" i="28"/>
  <c r="R1791" i="28" s="1"/>
  <c r="I1771" i="28"/>
  <c r="N1771" i="28"/>
  <c r="M1771" i="28"/>
  <c r="K1772" i="28"/>
  <c r="J1771" i="28" l="1"/>
  <c r="H1794" i="28"/>
  <c r="R1792" i="28" s="1"/>
  <c r="I1772" i="28"/>
  <c r="M1772" i="28"/>
  <c r="N1772" i="28"/>
  <c r="K1773" i="28"/>
  <c r="J1772" i="28" l="1"/>
  <c r="H1795" i="28"/>
  <c r="R1793" i="28" s="1"/>
  <c r="I1773" i="28"/>
  <c r="N1773" i="28"/>
  <c r="M1773" i="28"/>
  <c r="K1774" i="28"/>
  <c r="J1773" i="28" l="1"/>
  <c r="H1796" i="28"/>
  <c r="R1794" i="28" s="1"/>
  <c r="I1774" i="28"/>
  <c r="N1774" i="28"/>
  <c r="M1774" i="28"/>
  <c r="K1775" i="28"/>
  <c r="J1774" i="28" l="1"/>
  <c r="H1797" i="28"/>
  <c r="R1795" i="28" s="1"/>
  <c r="I1775" i="28"/>
  <c r="N1775" i="28"/>
  <c r="M1775" i="28"/>
  <c r="K1776" i="28"/>
  <c r="J1775" i="28" l="1"/>
  <c r="H1798" i="28"/>
  <c r="R1796" i="28" s="1"/>
  <c r="I1776" i="28"/>
  <c r="N1776" i="28"/>
  <c r="M1776" i="28"/>
  <c r="K1777" i="28"/>
  <c r="J1776" i="28" l="1"/>
  <c r="H1799" i="28"/>
  <c r="R1797" i="28" s="1"/>
  <c r="I1777" i="28"/>
  <c r="M1777" i="28"/>
  <c r="N1777" i="28"/>
  <c r="K1778" i="28"/>
  <c r="J1777" i="28" l="1"/>
  <c r="H1800" i="28"/>
  <c r="R1798" i="28" s="1"/>
  <c r="I1778" i="28"/>
  <c r="N1778" i="28"/>
  <c r="M1778" i="28"/>
  <c r="K1779" i="28"/>
  <c r="J1778" i="28" l="1"/>
  <c r="H1801" i="28"/>
  <c r="R1799" i="28" s="1"/>
  <c r="I1779" i="28"/>
  <c r="N1779" i="28"/>
  <c r="M1779" i="28"/>
  <c r="K1780" i="28"/>
  <c r="J1779" i="28" l="1"/>
  <c r="H1802" i="28"/>
  <c r="R1800" i="28" s="1"/>
  <c r="I1780" i="28"/>
  <c r="M1780" i="28"/>
  <c r="N1780" i="28"/>
  <c r="K1781" i="28"/>
  <c r="J1780" i="28" l="1"/>
  <c r="H1803" i="28"/>
  <c r="R1801" i="28" s="1"/>
  <c r="I1781" i="28"/>
  <c r="N1781" i="28"/>
  <c r="M1781" i="28"/>
  <c r="K1782" i="28"/>
  <c r="J1781" i="28" l="1"/>
  <c r="H1804" i="28"/>
  <c r="R1802" i="28" s="1"/>
  <c r="I1782" i="28"/>
  <c r="N1782" i="28"/>
  <c r="M1782" i="28"/>
  <c r="K1783" i="28"/>
  <c r="J1782" i="28" l="1"/>
  <c r="H1805" i="28"/>
  <c r="R1803" i="28" s="1"/>
  <c r="I1783" i="28"/>
  <c r="N1783" i="28"/>
  <c r="M1783" i="28"/>
  <c r="K1784" i="28"/>
  <c r="J1783" i="28" l="1"/>
  <c r="H1806" i="28"/>
  <c r="R1804" i="28" s="1"/>
  <c r="I1784" i="28"/>
  <c r="N1784" i="28"/>
  <c r="M1784" i="28"/>
  <c r="K1785" i="28"/>
  <c r="J1784" i="28" l="1"/>
  <c r="H1807" i="28"/>
  <c r="R1805" i="28" s="1"/>
  <c r="I1785" i="28"/>
  <c r="M1785" i="28"/>
  <c r="N1785" i="28"/>
  <c r="K1786" i="28"/>
  <c r="J1785" i="28" l="1"/>
  <c r="H1808" i="28"/>
  <c r="R1806" i="28" s="1"/>
  <c r="I1786" i="28"/>
  <c r="N1786" i="28"/>
  <c r="M1786" i="28"/>
  <c r="K1787" i="28"/>
  <c r="J1786" i="28" l="1"/>
  <c r="H1809" i="28"/>
  <c r="R1807" i="28" s="1"/>
  <c r="I1787" i="28"/>
  <c r="N1787" i="28"/>
  <c r="M1787" i="28"/>
  <c r="K1788" i="28"/>
  <c r="J1787" i="28" l="1"/>
  <c r="H1810" i="28"/>
  <c r="R1808" i="28" s="1"/>
  <c r="I1788" i="28"/>
  <c r="M1788" i="28"/>
  <c r="N1788" i="28"/>
  <c r="K1789" i="28"/>
  <c r="J1788" i="28" l="1"/>
  <c r="H1811" i="28"/>
  <c r="R1809" i="28" s="1"/>
  <c r="I1789" i="28"/>
  <c r="N1789" i="28"/>
  <c r="M1789" i="28"/>
  <c r="K1790" i="28"/>
  <c r="J1789" i="28" l="1"/>
  <c r="H1812" i="28"/>
  <c r="R1810" i="28" s="1"/>
  <c r="I1790" i="28"/>
  <c r="N1790" i="28"/>
  <c r="M1790" i="28"/>
  <c r="K1791" i="28"/>
  <c r="J1790" i="28" l="1"/>
  <c r="H1813" i="28"/>
  <c r="R1811" i="28" s="1"/>
  <c r="I1791" i="28"/>
  <c r="N1791" i="28"/>
  <c r="M1791" i="28"/>
  <c r="K1792" i="28"/>
  <c r="J1791" i="28" l="1"/>
  <c r="H1814" i="28"/>
  <c r="R1812" i="28" s="1"/>
  <c r="I1792" i="28"/>
  <c r="N1792" i="28"/>
  <c r="M1792" i="28"/>
  <c r="K1793" i="28"/>
  <c r="J1792" i="28" l="1"/>
  <c r="H1815" i="28"/>
  <c r="R1813" i="28" s="1"/>
  <c r="I1793" i="28"/>
  <c r="M1793" i="28"/>
  <c r="N1793" i="28"/>
  <c r="K1794" i="28"/>
  <c r="J1793" i="28" l="1"/>
  <c r="H1816" i="28"/>
  <c r="R1814" i="28" s="1"/>
  <c r="I1794" i="28"/>
  <c r="N1794" i="28"/>
  <c r="M1794" i="28"/>
  <c r="K1795" i="28"/>
  <c r="J1794" i="28" l="1"/>
  <c r="H1817" i="28"/>
  <c r="R1815" i="28" s="1"/>
  <c r="I1795" i="28"/>
  <c r="N1795" i="28"/>
  <c r="M1795" i="28"/>
  <c r="K1796" i="28"/>
  <c r="J1795" i="28" l="1"/>
  <c r="H1818" i="28"/>
  <c r="R1816" i="28" s="1"/>
  <c r="I1796" i="28"/>
  <c r="M1796" i="28"/>
  <c r="N1796" i="28"/>
  <c r="K1797" i="28"/>
  <c r="J1796" i="28" l="1"/>
  <c r="H1819" i="28"/>
  <c r="R1817" i="28" s="1"/>
  <c r="I1797" i="28"/>
  <c r="N1797" i="28"/>
  <c r="M1797" i="28"/>
  <c r="K1798" i="28"/>
  <c r="J1797" i="28" l="1"/>
  <c r="H1820" i="28"/>
  <c r="R1818" i="28" s="1"/>
  <c r="I1798" i="28"/>
  <c r="N1798" i="28"/>
  <c r="M1798" i="28"/>
  <c r="K1799" i="28"/>
  <c r="J1798" i="28" l="1"/>
  <c r="H1821" i="28"/>
  <c r="R1819" i="28" s="1"/>
  <c r="I1799" i="28"/>
  <c r="N1799" i="28"/>
  <c r="M1799" i="28"/>
  <c r="K1800" i="28"/>
  <c r="J1799" i="28" l="1"/>
  <c r="H1822" i="28"/>
  <c r="R1820" i="28" s="1"/>
  <c r="I1800" i="28"/>
  <c r="N1800" i="28"/>
  <c r="M1800" i="28"/>
  <c r="K1801" i="28"/>
  <c r="J1800" i="28" l="1"/>
  <c r="H1823" i="28"/>
  <c r="R1821" i="28" s="1"/>
  <c r="I1801" i="28"/>
  <c r="M1801" i="28"/>
  <c r="N1801" i="28"/>
  <c r="K1802" i="28"/>
  <c r="J1801" i="28" l="1"/>
  <c r="H1824" i="28"/>
  <c r="R1822" i="28" s="1"/>
  <c r="I1802" i="28"/>
  <c r="N1802" i="28"/>
  <c r="M1802" i="28"/>
  <c r="K1803" i="28"/>
  <c r="J1802" i="28" l="1"/>
  <c r="H1825" i="28"/>
  <c r="R1823" i="28" s="1"/>
  <c r="I1803" i="28"/>
  <c r="N1803" i="28"/>
  <c r="M1803" i="28"/>
  <c r="K1804" i="28"/>
  <c r="J1803" i="28" l="1"/>
  <c r="H1826" i="28"/>
  <c r="R1824" i="28" s="1"/>
  <c r="I1804" i="28"/>
  <c r="M1804" i="28"/>
  <c r="N1804" i="28"/>
  <c r="K1805" i="28"/>
  <c r="J1804" i="28" l="1"/>
  <c r="H1827" i="28"/>
  <c r="R1825" i="28" s="1"/>
  <c r="I1805" i="28"/>
  <c r="N1805" i="28"/>
  <c r="M1805" i="28"/>
  <c r="K1806" i="28"/>
  <c r="J1805" i="28" l="1"/>
  <c r="H1828" i="28"/>
  <c r="R1826" i="28" s="1"/>
  <c r="I1806" i="28"/>
  <c r="N1806" i="28"/>
  <c r="M1806" i="28"/>
  <c r="K1807" i="28"/>
  <c r="J1806" i="28" l="1"/>
  <c r="H1829" i="28"/>
  <c r="R1827" i="28" s="1"/>
  <c r="I1807" i="28"/>
  <c r="N1807" i="28"/>
  <c r="M1807" i="28"/>
  <c r="K1808" i="28"/>
  <c r="J1807" i="28" l="1"/>
  <c r="H1830" i="28"/>
  <c r="R1828" i="28" s="1"/>
  <c r="I1808" i="28"/>
  <c r="N1808" i="28"/>
  <c r="M1808" i="28"/>
  <c r="K1809" i="28"/>
  <c r="J1808" i="28" l="1"/>
  <c r="H1831" i="28"/>
  <c r="R1829" i="28" s="1"/>
  <c r="I1809" i="28"/>
  <c r="M1809" i="28"/>
  <c r="N1809" i="28"/>
  <c r="K1810" i="28"/>
  <c r="J1809" i="28" l="1"/>
  <c r="H1832" i="28"/>
  <c r="R1830" i="28" s="1"/>
  <c r="I1810" i="28"/>
  <c r="N1810" i="28"/>
  <c r="M1810" i="28"/>
  <c r="K1811" i="28"/>
  <c r="J1810" i="28" l="1"/>
  <c r="H1833" i="28"/>
  <c r="R1831" i="28" s="1"/>
  <c r="I1811" i="28"/>
  <c r="N1811" i="28"/>
  <c r="M1811" i="28"/>
  <c r="K1812" i="28"/>
  <c r="J1811" i="28" l="1"/>
  <c r="H1834" i="28"/>
  <c r="R1832" i="28" s="1"/>
  <c r="I1812" i="28"/>
  <c r="M1812" i="28"/>
  <c r="N1812" i="28"/>
  <c r="K1813" i="28"/>
  <c r="J1812" i="28" l="1"/>
  <c r="H1835" i="28"/>
  <c r="R1833" i="28" s="1"/>
  <c r="I1813" i="28"/>
  <c r="N1813" i="28"/>
  <c r="M1813" i="28"/>
  <c r="K1814" i="28"/>
  <c r="J1813" i="28" l="1"/>
  <c r="H1836" i="28"/>
  <c r="R1834" i="28" s="1"/>
  <c r="I1814" i="28"/>
  <c r="N1814" i="28"/>
  <c r="M1814" i="28"/>
  <c r="K1815" i="28"/>
  <c r="J1814" i="28" l="1"/>
  <c r="H1837" i="28"/>
  <c r="R1835" i="28" s="1"/>
  <c r="I1815" i="28"/>
  <c r="N1815" i="28"/>
  <c r="M1815" i="28"/>
  <c r="K1816" i="28"/>
  <c r="J1815" i="28" l="1"/>
  <c r="H1838" i="28"/>
  <c r="R1836" i="28" s="1"/>
  <c r="I1816" i="28"/>
  <c r="N1816" i="28"/>
  <c r="M1816" i="28"/>
  <c r="K1817" i="28"/>
  <c r="J1816" i="28" l="1"/>
  <c r="H1839" i="28"/>
  <c r="R1837" i="28" s="1"/>
  <c r="I1817" i="28"/>
  <c r="N1817" i="28"/>
  <c r="M1817" i="28"/>
  <c r="K1818" i="28"/>
  <c r="J1817" i="28" l="1"/>
  <c r="H1840" i="28"/>
  <c r="R1838" i="28" s="1"/>
  <c r="I1818" i="28"/>
  <c r="M1818" i="28"/>
  <c r="N1818" i="28"/>
  <c r="K1819" i="28"/>
  <c r="J1818" i="28" l="1"/>
  <c r="H1841" i="28"/>
  <c r="R1839" i="28" s="1"/>
  <c r="I1819" i="28"/>
  <c r="N1819" i="28"/>
  <c r="M1819" i="28"/>
  <c r="K1820" i="28"/>
  <c r="J1819" i="28" l="1"/>
  <c r="H1842" i="28"/>
  <c r="R1840" i="28" s="1"/>
  <c r="I1820" i="28"/>
  <c r="K1821" i="28"/>
  <c r="M1820" i="28"/>
  <c r="N1820" i="28"/>
  <c r="J1820" i="28" l="1"/>
  <c r="H1843" i="28"/>
  <c r="R1841" i="28" s="1"/>
  <c r="I1821" i="28"/>
  <c r="K1822" i="28"/>
  <c r="M1821" i="28"/>
  <c r="N1821" i="28"/>
  <c r="K1823" i="28"/>
  <c r="J1821" i="28" l="1"/>
  <c r="H1844" i="28"/>
  <c r="R1842" i="28" s="1"/>
  <c r="I1823" i="28"/>
  <c r="I1822" i="28"/>
  <c r="M1822" i="28"/>
  <c r="N1822" i="28"/>
  <c r="N1823" i="28"/>
  <c r="M1823" i="28"/>
  <c r="K1824" i="28"/>
  <c r="J1822" i="28" l="1"/>
  <c r="J1823" i="28"/>
  <c r="H1845" i="28"/>
  <c r="R1843" i="28" s="1"/>
  <c r="I1824" i="28"/>
  <c r="M1824" i="28"/>
  <c r="N1824" i="28"/>
  <c r="K1825" i="28"/>
  <c r="J1824" i="28" l="1"/>
  <c r="H1846" i="28"/>
  <c r="R1844" i="28" s="1"/>
  <c r="I1825" i="28"/>
  <c r="N1825" i="28"/>
  <c r="M1825" i="28"/>
  <c r="K1826" i="28"/>
  <c r="J1825" i="28" l="1"/>
  <c r="H1847" i="28"/>
  <c r="R1845" i="28" s="1"/>
  <c r="I1826" i="28"/>
  <c r="N1826" i="28"/>
  <c r="M1826" i="28"/>
  <c r="K1827" i="28"/>
  <c r="J1826" i="28" l="1"/>
  <c r="H1848" i="28"/>
  <c r="R1846" i="28" s="1"/>
  <c r="I1827" i="28"/>
  <c r="N1827" i="28"/>
  <c r="M1827" i="28"/>
  <c r="K1828" i="28"/>
  <c r="J1827" i="28" l="1"/>
  <c r="H1849" i="28"/>
  <c r="R1847" i="28" s="1"/>
  <c r="I1828" i="28"/>
  <c r="M1828" i="28"/>
  <c r="N1828" i="28"/>
  <c r="K1829" i="28"/>
  <c r="J1828" i="28" l="1"/>
  <c r="H1850" i="28"/>
  <c r="R1848" i="28" s="1"/>
  <c r="I1829" i="28"/>
  <c r="N1829" i="28"/>
  <c r="M1829" i="28"/>
  <c r="K1830" i="28"/>
  <c r="J1829" i="28" l="1"/>
  <c r="H1851" i="28"/>
  <c r="R1849" i="28" s="1"/>
  <c r="I1830" i="28"/>
  <c r="N1830" i="28"/>
  <c r="M1830" i="28"/>
  <c r="K1831" i="28"/>
  <c r="J1830" i="28" l="1"/>
  <c r="H1852" i="28"/>
  <c r="R1850" i="28" s="1"/>
  <c r="I1831" i="28"/>
  <c r="N1831" i="28"/>
  <c r="M1831" i="28"/>
  <c r="K1832" i="28"/>
  <c r="J1831" i="28" l="1"/>
  <c r="H1853" i="28"/>
  <c r="R1851" i="28" s="1"/>
  <c r="I1832" i="28"/>
  <c r="M1832" i="28"/>
  <c r="N1832" i="28"/>
  <c r="K1833" i="28"/>
  <c r="J1832" i="28" l="1"/>
  <c r="H1854" i="28"/>
  <c r="R1852" i="28" s="1"/>
  <c r="I1833" i="28"/>
  <c r="N1833" i="28"/>
  <c r="M1833" i="28"/>
  <c r="K1834" i="28"/>
  <c r="J1833" i="28" l="1"/>
  <c r="H1855" i="28"/>
  <c r="R1853" i="28" s="1"/>
  <c r="I1834" i="28"/>
  <c r="N1834" i="28"/>
  <c r="M1834" i="28"/>
  <c r="K1835" i="28"/>
  <c r="J1834" i="28" l="1"/>
  <c r="H1856" i="28"/>
  <c r="R1854" i="28" s="1"/>
  <c r="I1835" i="28"/>
  <c r="N1835" i="28"/>
  <c r="M1835" i="28"/>
  <c r="K1836" i="28"/>
  <c r="J1835" i="28" l="1"/>
  <c r="H1857" i="28"/>
  <c r="R1855" i="28" s="1"/>
  <c r="I1836" i="28"/>
  <c r="M1836" i="28"/>
  <c r="N1836" i="28"/>
  <c r="K1837" i="28"/>
  <c r="J1836" i="28" l="1"/>
  <c r="H1858" i="28"/>
  <c r="R1856" i="28" s="1"/>
  <c r="I1837" i="28"/>
  <c r="N1837" i="28"/>
  <c r="M1837" i="28"/>
  <c r="K1838" i="28"/>
  <c r="J1837" i="28" l="1"/>
  <c r="H1859" i="28"/>
  <c r="R1857" i="28" s="1"/>
  <c r="I1838" i="28"/>
  <c r="N1838" i="28"/>
  <c r="M1838" i="28"/>
  <c r="K1839" i="28"/>
  <c r="J1838" i="28" l="1"/>
  <c r="H1860" i="28"/>
  <c r="R1858" i="28" s="1"/>
  <c r="I1839" i="28"/>
  <c r="N1839" i="28"/>
  <c r="M1839" i="28"/>
  <c r="K1840" i="28"/>
  <c r="J1839" i="28" l="1"/>
  <c r="H1861" i="28"/>
  <c r="R1859" i="28" s="1"/>
  <c r="I1840" i="28"/>
  <c r="M1840" i="28"/>
  <c r="N1840" i="28"/>
  <c r="K1841" i="28"/>
  <c r="J1840" i="28" l="1"/>
  <c r="H1862" i="28"/>
  <c r="R1860" i="28" s="1"/>
  <c r="I1841" i="28"/>
  <c r="N1841" i="28"/>
  <c r="M1841" i="28"/>
  <c r="K1842" i="28"/>
  <c r="J1841" i="28" l="1"/>
  <c r="H1863" i="28"/>
  <c r="R1861" i="28" s="1"/>
  <c r="I1842" i="28"/>
  <c r="N1842" i="28"/>
  <c r="M1842" i="28"/>
  <c r="K1843" i="28"/>
  <c r="J1842" i="28" l="1"/>
  <c r="H1864" i="28"/>
  <c r="R1862" i="28" s="1"/>
  <c r="I1843" i="28"/>
  <c r="N1843" i="28"/>
  <c r="M1843" i="28"/>
  <c r="K1844" i="28"/>
  <c r="J1843" i="28" l="1"/>
  <c r="H1865" i="28"/>
  <c r="R1863" i="28" s="1"/>
  <c r="I1844" i="28"/>
  <c r="M1844" i="28"/>
  <c r="N1844" i="28"/>
  <c r="K1845" i="28"/>
  <c r="J1844" i="28" l="1"/>
  <c r="H1866" i="28"/>
  <c r="R1864" i="28" s="1"/>
  <c r="I1845" i="28"/>
  <c r="N1845" i="28"/>
  <c r="M1845" i="28"/>
  <c r="K1846" i="28"/>
  <c r="J1845" i="28" l="1"/>
  <c r="H1867" i="28"/>
  <c r="R1865" i="28" s="1"/>
  <c r="I1846" i="28"/>
  <c r="N1846" i="28"/>
  <c r="M1846" i="28"/>
  <c r="K1847" i="28"/>
  <c r="J1846" i="28" l="1"/>
  <c r="H1868" i="28"/>
  <c r="R1866" i="28" s="1"/>
  <c r="I1847" i="28"/>
  <c r="N1847" i="28"/>
  <c r="M1847" i="28"/>
  <c r="K1848" i="28"/>
  <c r="J1847" i="28" l="1"/>
  <c r="H1869" i="28"/>
  <c r="R1867" i="28" s="1"/>
  <c r="I1848" i="28"/>
  <c r="N1848" i="28"/>
  <c r="M1848" i="28"/>
  <c r="K1849" i="28"/>
  <c r="J1848" i="28" l="1"/>
  <c r="H1870" i="28"/>
  <c r="R1868" i="28" s="1"/>
  <c r="I1849" i="28"/>
  <c r="N1849" i="28"/>
  <c r="M1849" i="28"/>
  <c r="K1850" i="28"/>
  <c r="J1849" i="28" l="1"/>
  <c r="H1871" i="28"/>
  <c r="R1869" i="28" s="1"/>
  <c r="I1850" i="28"/>
  <c r="N1850" i="28"/>
  <c r="M1850" i="28"/>
  <c r="K1851" i="28"/>
  <c r="J1850" i="28" l="1"/>
  <c r="H1872" i="28"/>
  <c r="R1870" i="28" s="1"/>
  <c r="I1851" i="28"/>
  <c r="N1851" i="28"/>
  <c r="M1851" i="28"/>
  <c r="K1852" i="28"/>
  <c r="J1851" i="28" l="1"/>
  <c r="H1873" i="28"/>
  <c r="R1871" i="28" s="1"/>
  <c r="I1852" i="28"/>
  <c r="M1852" i="28"/>
  <c r="N1852" i="28"/>
  <c r="K1853" i="28"/>
  <c r="J1852" i="28" l="1"/>
  <c r="H1874" i="28"/>
  <c r="R1872" i="28" s="1"/>
  <c r="I1853" i="28"/>
  <c r="N1853" i="28"/>
  <c r="M1853" i="28"/>
  <c r="K1854" i="28"/>
  <c r="J1853" i="28" l="1"/>
  <c r="H1875" i="28"/>
  <c r="R1873" i="28" s="1"/>
  <c r="I1854" i="28"/>
  <c r="N1854" i="28"/>
  <c r="M1854" i="28"/>
  <c r="K1855" i="28"/>
  <c r="J1854" i="28" l="1"/>
  <c r="H1876" i="28"/>
  <c r="R1874" i="28" s="1"/>
  <c r="I1855" i="28"/>
  <c r="N1855" i="28"/>
  <c r="M1855" i="28"/>
  <c r="K1856" i="28"/>
  <c r="J1855" i="28" l="1"/>
  <c r="H1877" i="28"/>
  <c r="R1875" i="28" s="1"/>
  <c r="I1856" i="28"/>
  <c r="N1856" i="28"/>
  <c r="M1856" i="28"/>
  <c r="K1857" i="28"/>
  <c r="J1856" i="28" l="1"/>
  <c r="H1878" i="28"/>
  <c r="R1876" i="28" s="1"/>
  <c r="I1857" i="28"/>
  <c r="N1857" i="28"/>
  <c r="M1857" i="28"/>
  <c r="K1858" i="28"/>
  <c r="J1857" i="28" l="1"/>
  <c r="H1879" i="28"/>
  <c r="R1877" i="28" s="1"/>
  <c r="I1858" i="28"/>
  <c r="N1858" i="28"/>
  <c r="M1858" i="28"/>
  <c r="K1859" i="28"/>
  <c r="J1858" i="28" l="1"/>
  <c r="H1880" i="28"/>
  <c r="R1878" i="28" s="1"/>
  <c r="I1859" i="28"/>
  <c r="N1859" i="28"/>
  <c r="M1859" i="28"/>
  <c r="K1860" i="28"/>
  <c r="J1859" i="28" l="1"/>
  <c r="H1881" i="28"/>
  <c r="R1879" i="28" s="1"/>
  <c r="I1860" i="28"/>
  <c r="M1860" i="28"/>
  <c r="N1860" i="28"/>
  <c r="K1861" i="28"/>
  <c r="J1860" i="28" l="1"/>
  <c r="H1882" i="28"/>
  <c r="R1880" i="28" s="1"/>
  <c r="I1861" i="28"/>
  <c r="N1861" i="28"/>
  <c r="M1861" i="28"/>
  <c r="K1862" i="28"/>
  <c r="J1861" i="28" l="1"/>
  <c r="H1883" i="28"/>
  <c r="R1881" i="28" s="1"/>
  <c r="I1862" i="28"/>
  <c r="N1862" i="28"/>
  <c r="M1862" i="28"/>
  <c r="K1863" i="28"/>
  <c r="J1862" i="28" l="1"/>
  <c r="H1884" i="28"/>
  <c r="R1882" i="28" s="1"/>
  <c r="I1863" i="28"/>
  <c r="N1863" i="28"/>
  <c r="M1863" i="28"/>
  <c r="K1864" i="28"/>
  <c r="J1863" i="28" l="1"/>
  <c r="H1885" i="28"/>
  <c r="R1883" i="28" s="1"/>
  <c r="I1864" i="28"/>
  <c r="N1864" i="28"/>
  <c r="M1864" i="28"/>
  <c r="K1865" i="28"/>
  <c r="J1864" i="28" l="1"/>
  <c r="H1886" i="28"/>
  <c r="R1884" i="28" s="1"/>
  <c r="I1865" i="28"/>
  <c r="N1865" i="28"/>
  <c r="M1865" i="28"/>
  <c r="K1866" i="28"/>
  <c r="J1865" i="28" l="1"/>
  <c r="H1887" i="28"/>
  <c r="R1885" i="28" s="1"/>
  <c r="I1866" i="28"/>
  <c r="N1866" i="28"/>
  <c r="M1866" i="28"/>
  <c r="K1867" i="28"/>
  <c r="J1866" i="28" l="1"/>
  <c r="H1888" i="28"/>
  <c r="R1886" i="28" s="1"/>
  <c r="I1867" i="28"/>
  <c r="N1867" i="28"/>
  <c r="M1867" i="28"/>
  <c r="K1868" i="28"/>
  <c r="J1867" i="28" l="1"/>
  <c r="H1889" i="28"/>
  <c r="R1887" i="28" s="1"/>
  <c r="I1868" i="28"/>
  <c r="M1868" i="28"/>
  <c r="N1868" i="28"/>
  <c r="K1869" i="28"/>
  <c r="J1868" i="28" l="1"/>
  <c r="H1890" i="28"/>
  <c r="R1888" i="28" s="1"/>
  <c r="I1869" i="28"/>
  <c r="N1869" i="28"/>
  <c r="M1869" i="28"/>
  <c r="K1870" i="28"/>
  <c r="J1869" i="28" l="1"/>
  <c r="H1891" i="28"/>
  <c r="R1889" i="28" s="1"/>
  <c r="I1870" i="28"/>
  <c r="N1870" i="28"/>
  <c r="M1870" i="28"/>
  <c r="K1871" i="28"/>
  <c r="J1870" i="28" l="1"/>
  <c r="H1892" i="28"/>
  <c r="R1890" i="28" s="1"/>
  <c r="I1871" i="28"/>
  <c r="N1871" i="28"/>
  <c r="M1871" i="28"/>
  <c r="K1872" i="28"/>
  <c r="J1871" i="28" l="1"/>
  <c r="H1893" i="28"/>
  <c r="R1891" i="28" s="1"/>
  <c r="I1872" i="28"/>
  <c r="N1872" i="28"/>
  <c r="M1872" i="28"/>
  <c r="K1873" i="28"/>
  <c r="J1872" i="28" l="1"/>
  <c r="H1894" i="28"/>
  <c r="R1892" i="28" s="1"/>
  <c r="I1873" i="28"/>
  <c r="N1873" i="28"/>
  <c r="M1873" i="28"/>
  <c r="K1874" i="28"/>
  <c r="J1873" i="28" l="1"/>
  <c r="H1895" i="28"/>
  <c r="R1893" i="28" s="1"/>
  <c r="I1874" i="28"/>
  <c r="N1874" i="28"/>
  <c r="M1874" i="28"/>
  <c r="K1875" i="28"/>
  <c r="J1874" i="28" l="1"/>
  <c r="H1896" i="28"/>
  <c r="R1894" i="28" s="1"/>
  <c r="I1875" i="28"/>
  <c r="N1875" i="28"/>
  <c r="M1875" i="28"/>
  <c r="K1876" i="28"/>
  <c r="J1875" i="28" l="1"/>
  <c r="H1897" i="28"/>
  <c r="R1895" i="28" s="1"/>
  <c r="I1876" i="28"/>
  <c r="M1876" i="28"/>
  <c r="N1876" i="28"/>
  <c r="K1877" i="28"/>
  <c r="J1876" i="28" l="1"/>
  <c r="H1898" i="28"/>
  <c r="R1896" i="28" s="1"/>
  <c r="I1877" i="28"/>
  <c r="N1877" i="28"/>
  <c r="M1877" i="28"/>
  <c r="K1878" i="28"/>
  <c r="J1877" i="28" l="1"/>
  <c r="H1899" i="28"/>
  <c r="R1897" i="28" s="1"/>
  <c r="I1878" i="28"/>
  <c r="N1878" i="28"/>
  <c r="M1878" i="28"/>
  <c r="K1879" i="28"/>
  <c r="J1878" i="28" l="1"/>
  <c r="H1900" i="28"/>
  <c r="R1898" i="28" s="1"/>
  <c r="I1879" i="28"/>
  <c r="N1879" i="28"/>
  <c r="M1879" i="28"/>
  <c r="K1880" i="28"/>
  <c r="J1879" i="28" l="1"/>
  <c r="H1901" i="28"/>
  <c r="R1899" i="28" s="1"/>
  <c r="I1880" i="28"/>
  <c r="N1880" i="28"/>
  <c r="M1880" i="28"/>
  <c r="K1881" i="28"/>
  <c r="J1880" i="28" l="1"/>
  <c r="H1902" i="28"/>
  <c r="R1900" i="28" s="1"/>
  <c r="I1881" i="28"/>
  <c r="N1881" i="28"/>
  <c r="M1881" i="28"/>
  <c r="K1882" i="28"/>
  <c r="J1881" i="28" l="1"/>
  <c r="H1903" i="28"/>
  <c r="R1901" i="28" s="1"/>
  <c r="I1882" i="28"/>
  <c r="N1882" i="28"/>
  <c r="M1882" i="28"/>
  <c r="K1883" i="28"/>
  <c r="J1882" i="28" l="1"/>
  <c r="H1904" i="28"/>
  <c r="R1902" i="28" s="1"/>
  <c r="I1883" i="28"/>
  <c r="N1883" i="28"/>
  <c r="M1883" i="28"/>
  <c r="K1884" i="28"/>
  <c r="J1883" i="28" l="1"/>
  <c r="H1905" i="28"/>
  <c r="R1903" i="28" s="1"/>
  <c r="I1884" i="28"/>
  <c r="M1884" i="28"/>
  <c r="N1884" i="28"/>
  <c r="K1885" i="28"/>
  <c r="J1884" i="28" l="1"/>
  <c r="H1906" i="28"/>
  <c r="R1904" i="28" s="1"/>
  <c r="I1885" i="28"/>
  <c r="N1885" i="28"/>
  <c r="M1885" i="28"/>
  <c r="K1886" i="28"/>
  <c r="J1885" i="28" l="1"/>
  <c r="H1907" i="28"/>
  <c r="R1905" i="28" s="1"/>
  <c r="I1886" i="28"/>
  <c r="N1886" i="28"/>
  <c r="M1886" i="28"/>
  <c r="K1887" i="28"/>
  <c r="J1886" i="28" l="1"/>
  <c r="H1908" i="28"/>
  <c r="R1906" i="28" s="1"/>
  <c r="I1887" i="28"/>
  <c r="N1887" i="28"/>
  <c r="M1887" i="28"/>
  <c r="K1888" i="28"/>
  <c r="J1887" i="28" l="1"/>
  <c r="H1909" i="28"/>
  <c r="R1907" i="28" s="1"/>
  <c r="I1888" i="28"/>
  <c r="N1888" i="28"/>
  <c r="M1888" i="28"/>
  <c r="K1889" i="28"/>
  <c r="J1888" i="28" l="1"/>
  <c r="H1910" i="28"/>
  <c r="R1908" i="28" s="1"/>
  <c r="I1889" i="28"/>
  <c r="N1889" i="28"/>
  <c r="M1889" i="28"/>
  <c r="K1890" i="28"/>
  <c r="J1889" i="28" l="1"/>
  <c r="I1890" i="28"/>
  <c r="N1890" i="28"/>
  <c r="M1890" i="28"/>
  <c r="K1891" i="28"/>
  <c r="J1890" i="28" l="1"/>
  <c r="I1891" i="28"/>
  <c r="N1891" i="28"/>
  <c r="M1891" i="28"/>
  <c r="K1892" i="28"/>
  <c r="J1891" i="28" l="1"/>
  <c r="I1892" i="28"/>
  <c r="M1892" i="28"/>
  <c r="N1892" i="28"/>
  <c r="K1893" i="28"/>
  <c r="J1892" i="28" l="1"/>
  <c r="I1893" i="28"/>
  <c r="N1893" i="28"/>
  <c r="M1893" i="28"/>
  <c r="K1894" i="28"/>
  <c r="J1893" i="28" l="1"/>
  <c r="I1894" i="28"/>
  <c r="N1894" i="28"/>
  <c r="M1894" i="28"/>
  <c r="K1895" i="28"/>
  <c r="J1894" i="28" l="1"/>
  <c r="I1895" i="28"/>
  <c r="N1895" i="28"/>
  <c r="M1895" i="28"/>
  <c r="K1896" i="28"/>
  <c r="J1895" i="28" l="1"/>
  <c r="I1896" i="28"/>
  <c r="N1896" i="28"/>
  <c r="M1896" i="28"/>
  <c r="K1897" i="28"/>
  <c r="J1896" i="28" l="1"/>
  <c r="I1897" i="28"/>
  <c r="N1897" i="28"/>
  <c r="M1897" i="28"/>
  <c r="K1898" i="28"/>
  <c r="J1897" i="28" l="1"/>
  <c r="I1898" i="28"/>
  <c r="N1898" i="28"/>
  <c r="M1898" i="28"/>
  <c r="K1899" i="28"/>
  <c r="J1898" i="28" l="1"/>
  <c r="I1899" i="28"/>
  <c r="N1899" i="28"/>
  <c r="M1899" i="28"/>
  <c r="K1900" i="28"/>
  <c r="J1899" i="28" l="1"/>
  <c r="I1900" i="28"/>
  <c r="M1900" i="28"/>
  <c r="N1900" i="28"/>
  <c r="K1901" i="28"/>
  <c r="J1900" i="28" l="1"/>
  <c r="I1901" i="28"/>
  <c r="N1901" i="28"/>
  <c r="M1901" i="28"/>
  <c r="K1902" i="28"/>
  <c r="J1901" i="28" l="1"/>
  <c r="I1902" i="28"/>
  <c r="N1902" i="28"/>
  <c r="M1902" i="28"/>
  <c r="K1903" i="28"/>
  <c r="J1902" i="28" l="1"/>
  <c r="I1903" i="28"/>
  <c r="N1903" i="28"/>
  <c r="M1903" i="28"/>
  <c r="K1904" i="28"/>
  <c r="J1903" i="28" l="1"/>
  <c r="I1904" i="28"/>
  <c r="N1904" i="28"/>
  <c r="M1904" i="28"/>
  <c r="K1905" i="28"/>
  <c r="J1904" i="28" l="1"/>
  <c r="I1905" i="28"/>
  <c r="N1905" i="28"/>
  <c r="M1905" i="28"/>
  <c r="K1906" i="28"/>
  <c r="J1905" i="28" l="1"/>
  <c r="I1906" i="28"/>
  <c r="N1906" i="28"/>
  <c r="M1906" i="28"/>
  <c r="K1907" i="28"/>
  <c r="J1906" i="28" l="1"/>
  <c r="I1907" i="28"/>
  <c r="N1907" i="28"/>
  <c r="M1907" i="28"/>
  <c r="K1908" i="28"/>
  <c r="J1907" i="28" l="1"/>
  <c r="I1908" i="28"/>
  <c r="M1908" i="28"/>
  <c r="N1908" i="28"/>
  <c r="K1909" i="28"/>
  <c r="J1908" i="28" l="1"/>
  <c r="I1909" i="28"/>
  <c r="N1909" i="28"/>
  <c r="M1909" i="28"/>
  <c r="J1909" i="28" l="1"/>
  <c r="F27" i="27"/>
  <c r="F25" i="27"/>
  <c r="F8" i="27"/>
  <c r="F29" i="27"/>
  <c r="F20" i="27"/>
  <c r="F7" i="27"/>
  <c r="F13" i="27"/>
  <c r="F22" i="27"/>
  <c r="F9" i="27"/>
  <c r="F26" i="27"/>
  <c r="F14" i="27"/>
  <c r="F34" i="27"/>
  <c r="F28" i="27"/>
  <c r="F43" i="27"/>
  <c r="F23" i="27"/>
  <c r="F38" i="27"/>
  <c r="F21" i="27"/>
  <c r="F15" i="27"/>
  <c r="F24" i="27"/>
  <c r="F33" i="27"/>
  <c r="F6" i="27"/>
  <c r="F10" i="27"/>
  <c r="F11" i="27"/>
  <c r="F12" i="27"/>
  <c r="F41" i="27"/>
  <c r="F37" i="27"/>
  <c r="F2" i="27"/>
  <c r="F5" i="27"/>
  <c r="F30" i="27"/>
  <c r="F16" i="27"/>
  <c r="F36" i="27"/>
  <c r="F4" i="27"/>
  <c r="F40" i="27"/>
  <c r="F3" i="27"/>
  <c r="F31" i="27"/>
  <c r="F39" i="27"/>
  <c r="F42" i="27"/>
  <c r="F19" i="27"/>
  <c r="F18" i="27"/>
  <c r="F35" i="27"/>
  <c r="F32" i="27"/>
  <c r="F17" i="27"/>
  <c r="K1910" i="28"/>
  <c r="I1910" i="28"/>
  <c r="N1910" i="28"/>
  <c r="M1910" i="28"/>
  <c r="J1910" i="28" l="1"/>
  <c r="K50" i="25"/>
  <c r="K118" i="25"/>
  <c r="L103" i="25"/>
  <c r="L27" i="25"/>
  <c r="J115" i="25"/>
  <c r="K23" i="25"/>
  <c r="J15" i="25"/>
  <c r="H95" i="25"/>
  <c r="K129" i="25"/>
  <c r="I10" i="25"/>
  <c r="H127" i="25"/>
  <c r="L126" i="25"/>
  <c r="K51" i="25"/>
  <c r="H19" i="25"/>
  <c r="I26" i="25"/>
  <c r="J85" i="25"/>
  <c r="L117" i="25"/>
  <c r="J71" i="25"/>
  <c r="K5" i="25"/>
  <c r="J100" i="25"/>
  <c r="I8" i="25"/>
  <c r="H102" i="25"/>
  <c r="K78" i="25"/>
  <c r="H72" i="25"/>
  <c r="H114" i="25"/>
  <c r="L7" i="25"/>
  <c r="J33" i="25"/>
  <c r="J56" i="25"/>
  <c r="J98" i="25"/>
  <c r="H58" i="25"/>
  <c r="K10" i="25"/>
  <c r="K33" i="25"/>
  <c r="J35" i="25"/>
  <c r="K99" i="25"/>
  <c r="K55" i="25"/>
  <c r="H119" i="25"/>
  <c r="J129" i="25"/>
  <c r="H43" i="25"/>
  <c r="I47" i="25"/>
  <c r="L99" i="25"/>
  <c r="J43" i="25"/>
  <c r="L110" i="25"/>
  <c r="L90" i="25"/>
  <c r="I119" i="25"/>
  <c r="I71" i="25"/>
  <c r="J89" i="25"/>
  <c r="I90" i="25"/>
  <c r="I69" i="25"/>
  <c r="J5" i="25"/>
  <c r="H31" i="25"/>
  <c r="L6" i="25"/>
  <c r="H35" i="25"/>
  <c r="J80" i="25"/>
  <c r="H46" i="25"/>
  <c r="I108" i="25"/>
  <c r="K3" i="25"/>
  <c r="I91" i="25"/>
  <c r="H57" i="25"/>
  <c r="I44" i="25"/>
  <c r="J55" i="25"/>
  <c r="J31" i="25"/>
  <c r="I13" i="25"/>
  <c r="L107" i="25"/>
  <c r="K8" i="25"/>
  <c r="H91" i="25"/>
  <c r="I22" i="25"/>
  <c r="H53" i="25"/>
  <c r="J117" i="25"/>
  <c r="I30" i="25"/>
  <c r="K11" i="25"/>
  <c r="I7" i="25"/>
  <c r="L78" i="25"/>
  <c r="L28" i="25"/>
  <c r="K96" i="25"/>
  <c r="J97" i="25"/>
  <c r="L32" i="25"/>
  <c r="J18" i="25"/>
  <c r="I51" i="25"/>
  <c r="K12" i="25"/>
  <c r="L82" i="25"/>
  <c r="K30" i="25"/>
  <c r="L88" i="25"/>
  <c r="H70" i="25"/>
  <c r="H74" i="25"/>
  <c r="L67" i="25"/>
  <c r="J32" i="25"/>
  <c r="K57" i="25"/>
  <c r="J130" i="25"/>
  <c r="I43" i="25"/>
  <c r="H61" i="25"/>
  <c r="I42" i="25"/>
  <c r="J30" i="25"/>
  <c r="J8" i="25"/>
  <c r="I127" i="25"/>
  <c r="J46" i="25"/>
  <c r="H82" i="25"/>
  <c r="I23" i="25"/>
  <c r="K111" i="25"/>
  <c r="K4" i="25"/>
  <c r="L84" i="25"/>
  <c r="K101" i="25"/>
  <c r="J88" i="25"/>
  <c r="I53" i="25"/>
  <c r="H59" i="25"/>
  <c r="I83" i="25"/>
  <c r="I39" i="25"/>
  <c r="L59" i="25"/>
  <c r="I124" i="25"/>
  <c r="J111" i="25"/>
  <c r="J84" i="25"/>
  <c r="H101" i="25"/>
  <c r="J63" i="25"/>
  <c r="H109" i="25"/>
  <c r="L108" i="25"/>
  <c r="L73" i="25"/>
  <c r="H129" i="25"/>
  <c r="I27" i="25"/>
  <c r="J126" i="25"/>
  <c r="K15" i="25"/>
  <c r="H3" i="25"/>
  <c r="J57" i="25"/>
  <c r="L52" i="25"/>
  <c r="I79" i="25"/>
  <c r="K42" i="25"/>
  <c r="J121" i="25"/>
  <c r="I81" i="25"/>
  <c r="K27" i="25"/>
  <c r="I37" i="25"/>
  <c r="J104" i="25"/>
  <c r="K93" i="25"/>
  <c r="J124" i="25"/>
  <c r="I99" i="25"/>
  <c r="L111" i="25"/>
  <c r="I111" i="25"/>
  <c r="H92" i="25"/>
  <c r="L123" i="25"/>
  <c r="L29" i="25"/>
  <c r="H83" i="25"/>
  <c r="H37" i="25"/>
  <c r="L51" i="25"/>
  <c r="H67" i="25"/>
  <c r="I24" i="25"/>
  <c r="I20" i="25"/>
  <c r="I92" i="25"/>
  <c r="K70" i="25"/>
  <c r="L26" i="25"/>
  <c r="H99" i="25"/>
  <c r="I87" i="25"/>
  <c r="J72" i="25"/>
  <c r="I19" i="25"/>
  <c r="I62" i="25"/>
  <c r="H81" i="25"/>
  <c r="L112" i="25"/>
  <c r="J118" i="25"/>
  <c r="I57" i="25"/>
  <c r="I41" i="25"/>
  <c r="I55" i="25"/>
  <c r="I75" i="25"/>
  <c r="L113" i="25"/>
  <c r="J42" i="25"/>
  <c r="H21" i="25"/>
  <c r="I4" i="25"/>
  <c r="I70" i="25"/>
  <c r="I89" i="25"/>
  <c r="H7" i="25"/>
  <c r="K97" i="25"/>
  <c r="H15" i="25"/>
  <c r="J87" i="25"/>
  <c r="I80" i="25"/>
  <c r="L93" i="25"/>
  <c r="I105" i="25"/>
  <c r="I5" i="25"/>
  <c r="H49" i="25"/>
  <c r="J93" i="25"/>
  <c r="I40" i="25"/>
  <c r="I84" i="25"/>
  <c r="K85" i="25"/>
  <c r="K18" i="25"/>
  <c r="L45" i="25"/>
  <c r="L102" i="25"/>
  <c r="H4" i="25"/>
  <c r="I58" i="25"/>
  <c r="H88" i="25"/>
  <c r="H29" i="25"/>
  <c r="J28" i="25"/>
  <c r="H80" i="25"/>
  <c r="L121" i="25"/>
  <c r="H27" i="25"/>
  <c r="H118" i="25"/>
  <c r="L57" i="25"/>
  <c r="I46" i="25"/>
  <c r="L105" i="25"/>
  <c r="I98" i="25"/>
  <c r="K36" i="25"/>
  <c r="H34" i="25"/>
  <c r="J76" i="25"/>
  <c r="I102" i="25"/>
  <c r="K25" i="25"/>
  <c r="K58" i="25"/>
  <c r="I65" i="25"/>
  <c r="J122" i="25"/>
  <c r="J22" i="25"/>
  <c r="L58" i="25"/>
  <c r="L65" i="25"/>
  <c r="L54" i="25"/>
  <c r="H120" i="25"/>
  <c r="I16" i="25"/>
  <c r="H24" i="25"/>
  <c r="J49" i="25"/>
  <c r="L31" i="25"/>
  <c r="J125" i="25"/>
  <c r="K128" i="25"/>
  <c r="J110" i="25"/>
  <c r="L76" i="25"/>
  <c r="J48" i="25"/>
  <c r="H41" i="25"/>
  <c r="H64" i="25"/>
  <c r="J37" i="25"/>
  <c r="K94" i="25"/>
  <c r="I12" i="25"/>
  <c r="I118" i="25"/>
  <c r="H90" i="25"/>
  <c r="I14" i="25"/>
  <c r="L95" i="25"/>
  <c r="K72" i="25"/>
  <c r="I59" i="25"/>
  <c r="H89" i="25"/>
  <c r="J23" i="25"/>
  <c r="K122" i="25"/>
  <c r="I68" i="25"/>
  <c r="J12" i="25"/>
  <c r="L24" i="25"/>
  <c r="K89" i="25"/>
  <c r="H38" i="25"/>
  <c r="L53" i="25"/>
  <c r="J77" i="25"/>
  <c r="J50" i="25"/>
  <c r="J109" i="25"/>
  <c r="K80" i="25"/>
  <c r="K37" i="25"/>
  <c r="K41" i="25"/>
  <c r="L83" i="25"/>
  <c r="K22" i="25"/>
  <c r="L127" i="25"/>
  <c r="H86" i="25"/>
  <c r="L115" i="25"/>
  <c r="H110" i="25"/>
  <c r="J113" i="25"/>
  <c r="L18" i="25"/>
  <c r="K124" i="25"/>
  <c r="H87" i="25"/>
  <c r="I96" i="25"/>
  <c r="K65" i="25"/>
  <c r="H5" i="25"/>
  <c r="H54" i="25"/>
  <c r="J44" i="25"/>
  <c r="H28" i="25"/>
  <c r="L91" i="25"/>
  <c r="L125" i="25"/>
  <c r="I100" i="25"/>
  <c r="J105" i="25"/>
  <c r="J114" i="25"/>
  <c r="J119" i="25"/>
  <c r="H33" i="25"/>
  <c r="J78" i="25"/>
  <c r="H113" i="25"/>
  <c r="I35" i="25"/>
  <c r="J123" i="25"/>
  <c r="H25" i="25"/>
  <c r="I126" i="25"/>
  <c r="L43" i="25"/>
  <c r="L81" i="25"/>
  <c r="H18" i="25"/>
  <c r="L119" i="25"/>
  <c r="K107" i="25"/>
  <c r="J9" i="25"/>
  <c r="K68" i="25"/>
  <c r="I48" i="25"/>
  <c r="H13" i="25"/>
  <c r="J127" i="25"/>
  <c r="K38" i="25"/>
  <c r="J27" i="25"/>
  <c r="K39" i="25"/>
  <c r="H11" i="25"/>
  <c r="K52" i="25"/>
  <c r="L15" i="25"/>
  <c r="K19" i="25"/>
  <c r="K121" i="25"/>
  <c r="K108" i="25"/>
  <c r="J13" i="25"/>
  <c r="I17" i="25"/>
  <c r="L92" i="25"/>
  <c r="L72" i="25"/>
  <c r="H10" i="25"/>
  <c r="I130" i="25"/>
  <c r="L98" i="25"/>
  <c r="H47" i="25"/>
  <c r="I31" i="25"/>
  <c r="J112" i="25"/>
  <c r="I103" i="25"/>
  <c r="H50" i="25"/>
  <c r="J52" i="25"/>
  <c r="K21" i="25"/>
  <c r="I86" i="25"/>
  <c r="H8" i="25"/>
  <c r="L79" i="25"/>
  <c r="J11" i="25"/>
  <c r="L39" i="25"/>
  <c r="J41" i="25"/>
  <c r="J16" i="25"/>
  <c r="K31" i="25"/>
  <c r="I33" i="25"/>
  <c r="J61" i="25"/>
  <c r="K17" i="25"/>
  <c r="H105" i="25"/>
  <c r="I21" i="25"/>
  <c r="K106" i="25"/>
  <c r="I78" i="25"/>
  <c r="J91" i="25"/>
  <c r="J34" i="25"/>
  <c r="J65" i="25"/>
  <c r="I113" i="25"/>
  <c r="I121" i="25"/>
  <c r="H75" i="25"/>
  <c r="H55" i="25"/>
  <c r="L30" i="25"/>
  <c r="K40" i="25"/>
  <c r="K16" i="25"/>
  <c r="L4" i="25"/>
  <c r="L124" i="25"/>
  <c r="I36" i="25"/>
  <c r="K24" i="25"/>
  <c r="K92" i="25"/>
  <c r="J20" i="25"/>
  <c r="K49" i="25"/>
  <c r="L16" i="25"/>
  <c r="K105" i="25"/>
  <c r="I85" i="25"/>
  <c r="I63" i="25"/>
  <c r="H48" i="25"/>
  <c r="L129" i="25"/>
  <c r="L101" i="25"/>
  <c r="I32" i="25"/>
  <c r="I34" i="25"/>
  <c r="J3" i="25"/>
  <c r="H62" i="25"/>
  <c r="H100" i="25"/>
  <c r="L9" i="25"/>
  <c r="L66" i="25"/>
  <c r="L23" i="25"/>
  <c r="L34" i="25"/>
  <c r="L21" i="25"/>
  <c r="K76" i="25"/>
  <c r="I101" i="25"/>
  <c r="L37" i="25"/>
  <c r="I112" i="25"/>
  <c r="K20" i="25"/>
  <c r="J67" i="25"/>
  <c r="H76" i="25"/>
  <c r="L104" i="25"/>
  <c r="J128" i="25"/>
  <c r="J53" i="25"/>
  <c r="H93" i="25"/>
  <c r="J107" i="25"/>
  <c r="K28" i="25"/>
  <c r="I117" i="25"/>
  <c r="K95" i="25"/>
  <c r="H71" i="25"/>
  <c r="K83" i="25"/>
  <c r="K47" i="25"/>
  <c r="K120" i="25"/>
  <c r="L77" i="25"/>
  <c r="K117" i="25"/>
  <c r="L40" i="25"/>
  <c r="I29" i="25"/>
  <c r="I18" i="25"/>
  <c r="H98" i="25"/>
  <c r="K29" i="25"/>
  <c r="L70" i="25"/>
  <c r="L3" i="25"/>
  <c r="K112" i="25"/>
  <c r="J25" i="25"/>
  <c r="J38" i="25"/>
  <c r="J4" i="25"/>
  <c r="L69" i="25"/>
  <c r="K53" i="25"/>
  <c r="K64" i="25"/>
  <c r="K87" i="25"/>
  <c r="I6" i="25"/>
  <c r="J39" i="25"/>
  <c r="K60" i="25"/>
  <c r="I95" i="25"/>
  <c r="K26" i="25"/>
  <c r="J94" i="25"/>
  <c r="L94" i="25"/>
  <c r="H52" i="25"/>
  <c r="H115" i="25"/>
  <c r="K119" i="25"/>
  <c r="J36" i="25"/>
  <c r="J29" i="25"/>
  <c r="J58" i="25"/>
  <c r="H60" i="25"/>
  <c r="J86" i="25"/>
  <c r="J83" i="25"/>
  <c r="H45" i="25"/>
  <c r="L8" i="25"/>
  <c r="K116" i="25"/>
  <c r="H56" i="25"/>
  <c r="J106" i="25"/>
  <c r="H103" i="25"/>
  <c r="L20" i="25"/>
  <c r="I125" i="25"/>
  <c r="L87" i="25"/>
  <c r="H130" i="25"/>
  <c r="J70" i="25"/>
  <c r="K103" i="25"/>
  <c r="K130" i="25"/>
  <c r="J79" i="25"/>
  <c r="H117" i="25"/>
  <c r="L64" i="25"/>
  <c r="J120" i="25"/>
  <c r="H17" i="25"/>
  <c r="L36" i="25"/>
  <c r="L116" i="25"/>
  <c r="H84" i="25"/>
  <c r="L12" i="25"/>
  <c r="L60" i="25"/>
  <c r="K81" i="25"/>
  <c r="H63" i="25"/>
  <c r="H22" i="25"/>
  <c r="K123" i="25"/>
  <c r="L35" i="25"/>
  <c r="K110" i="25"/>
  <c r="H68" i="25"/>
  <c r="H78" i="25"/>
  <c r="J73" i="25"/>
  <c r="K126" i="25"/>
  <c r="L13" i="25"/>
  <c r="K86" i="25"/>
  <c r="L118" i="25"/>
  <c r="K48" i="25"/>
  <c r="I49" i="25"/>
  <c r="I82" i="25"/>
  <c r="L80" i="25"/>
  <c r="L44" i="25"/>
  <c r="H85" i="25"/>
  <c r="H125" i="25"/>
  <c r="L50" i="25"/>
  <c r="L19" i="25"/>
  <c r="J75" i="25"/>
  <c r="I73" i="25"/>
  <c r="K88" i="25"/>
  <c r="K56" i="25"/>
  <c r="H20" i="25"/>
  <c r="I104" i="25"/>
  <c r="I66" i="25"/>
  <c r="J68" i="25"/>
  <c r="I52" i="25"/>
  <c r="L130" i="25"/>
  <c r="L22" i="25"/>
  <c r="J51" i="25"/>
  <c r="I122" i="25"/>
  <c r="J95" i="25"/>
  <c r="I15" i="25"/>
  <c r="K45" i="25"/>
  <c r="J66" i="25"/>
  <c r="I25" i="25"/>
  <c r="J47" i="25"/>
  <c r="H128" i="25"/>
  <c r="L122" i="25"/>
  <c r="J108" i="25"/>
  <c r="I28" i="25"/>
  <c r="L49" i="25"/>
  <c r="H126" i="25"/>
  <c r="K9" i="25"/>
  <c r="K13" i="25"/>
  <c r="H23" i="25"/>
  <c r="K100" i="25"/>
  <c r="H9" i="25"/>
  <c r="H116" i="25"/>
  <c r="H111" i="25"/>
  <c r="H16" i="25"/>
  <c r="H39" i="25"/>
  <c r="L75" i="25"/>
  <c r="K77" i="25"/>
  <c r="L41" i="25"/>
  <c r="I72" i="25"/>
  <c r="I115" i="25"/>
  <c r="K127" i="25"/>
  <c r="H51" i="25"/>
  <c r="K67" i="25"/>
  <c r="H12" i="25"/>
  <c r="L42" i="25"/>
  <c r="L106" i="25"/>
  <c r="L120" i="25"/>
  <c r="I54" i="25"/>
  <c r="I77" i="25"/>
  <c r="K14" i="25"/>
  <c r="L10" i="25"/>
  <c r="H30" i="25"/>
  <c r="K32" i="25"/>
  <c r="J116" i="25"/>
  <c r="L48" i="25"/>
  <c r="H44" i="25"/>
  <c r="J102" i="25"/>
  <c r="J92" i="25"/>
  <c r="L47" i="25"/>
  <c r="H36" i="25"/>
  <c r="J59" i="25"/>
  <c r="L55" i="25"/>
  <c r="I93" i="25"/>
  <c r="L86" i="25"/>
  <c r="K102" i="25"/>
  <c r="H66" i="25"/>
  <c r="L89" i="25"/>
  <c r="I56" i="25"/>
  <c r="L85" i="25"/>
  <c r="L25" i="25"/>
  <c r="K69" i="25"/>
  <c r="J6" i="25"/>
  <c r="J7" i="25"/>
  <c r="L17" i="25"/>
  <c r="K6" i="25"/>
  <c r="J62" i="25"/>
  <c r="J14" i="25"/>
  <c r="K91" i="25"/>
  <c r="I60" i="25"/>
  <c r="I88" i="25"/>
  <c r="J19" i="25"/>
  <c r="L100" i="25"/>
  <c r="K43" i="25"/>
  <c r="L46" i="25"/>
  <c r="K46" i="25"/>
  <c r="K66" i="25"/>
  <c r="H40" i="25"/>
  <c r="I97" i="25"/>
  <c r="I120" i="25"/>
  <c r="H123" i="25"/>
  <c r="H77" i="25"/>
  <c r="K82" i="25"/>
  <c r="K62" i="25"/>
  <c r="H26" i="25"/>
  <c r="H107" i="25"/>
  <c r="K75" i="25"/>
  <c r="H94" i="25"/>
  <c r="I123" i="25"/>
  <c r="L33" i="25"/>
  <c r="K63" i="25"/>
  <c r="K61" i="25"/>
  <c r="J103" i="25"/>
  <c r="J99" i="25"/>
  <c r="H6" i="25"/>
  <c r="K7" i="25"/>
  <c r="H104" i="25"/>
  <c r="I45" i="25"/>
  <c r="K44" i="25"/>
  <c r="K109" i="25"/>
  <c r="H96" i="25"/>
  <c r="H121" i="25"/>
  <c r="J54" i="25"/>
  <c r="J24" i="25"/>
  <c r="I61" i="25"/>
  <c r="K115" i="25"/>
  <c r="L128" i="25"/>
  <c r="L62" i="25"/>
  <c r="L96" i="25"/>
  <c r="I50" i="25"/>
  <c r="H42" i="25"/>
  <c r="J74" i="25"/>
  <c r="K71" i="25"/>
  <c r="I106" i="25"/>
  <c r="L61" i="25"/>
  <c r="K104" i="25"/>
  <c r="I9" i="25"/>
  <c r="K54" i="25"/>
  <c r="L68" i="25"/>
  <c r="L5" i="25"/>
  <c r="K90" i="25"/>
  <c r="J26" i="25"/>
  <c r="K114" i="25"/>
  <c r="H14" i="25"/>
  <c r="L11" i="25"/>
  <c r="H106" i="25"/>
  <c r="L14" i="25"/>
  <c r="K35" i="25"/>
  <c r="K113" i="25"/>
  <c r="K125" i="25"/>
  <c r="L114" i="25"/>
  <c r="I116" i="25"/>
  <c r="I110" i="25"/>
  <c r="I128" i="25"/>
  <c r="K74" i="25"/>
  <c r="I11" i="25"/>
  <c r="L109" i="25"/>
  <c r="K98" i="25"/>
  <c r="L74" i="25"/>
  <c r="I107" i="25"/>
  <c r="I76" i="25"/>
  <c r="I38" i="25"/>
  <c r="H122" i="25"/>
  <c r="H79" i="25"/>
  <c r="J45" i="25"/>
  <c r="J81" i="25"/>
  <c r="L71" i="25"/>
  <c r="I129" i="25"/>
  <c r="H97" i="25"/>
  <c r="I109" i="25"/>
  <c r="I74" i="25"/>
  <c r="J101" i="25"/>
  <c r="J17" i="25"/>
  <c r="J60" i="25"/>
  <c r="I64" i="25"/>
  <c r="H73" i="25"/>
  <c r="J69" i="25"/>
  <c r="J96" i="25"/>
  <c r="H112" i="25"/>
  <c r="J90" i="25"/>
  <c r="K84" i="25"/>
  <c r="H32" i="25"/>
  <c r="K79" i="25"/>
  <c r="K59" i="25"/>
  <c r="J82" i="25"/>
  <c r="J21" i="25"/>
  <c r="I94" i="25"/>
  <c r="H124" i="25"/>
  <c r="H108" i="25"/>
  <c r="K73" i="25"/>
  <c r="K34" i="25"/>
  <c r="I114" i="25"/>
  <c r="L38" i="25"/>
  <c r="J40" i="25"/>
  <c r="L56" i="25"/>
  <c r="L63" i="25"/>
  <c r="H69" i="25"/>
  <c r="I67" i="25"/>
  <c r="J10" i="25"/>
  <c r="I3" i="25"/>
  <c r="H65" i="25"/>
  <c r="J64" i="25"/>
  <c r="L97" i="25"/>
  <c r="H93" i="24"/>
  <c r="L119" i="24"/>
  <c r="K125" i="24"/>
  <c r="H51" i="24"/>
  <c r="H112" i="24"/>
  <c r="J124" i="24"/>
  <c r="K23" i="24"/>
  <c r="I80" i="24"/>
  <c r="I19" i="24"/>
  <c r="J6" i="24"/>
  <c r="L7" i="24"/>
  <c r="L81" i="24"/>
  <c r="I100" i="24"/>
  <c r="H98" i="24"/>
  <c r="I92" i="24"/>
  <c r="L124" i="24"/>
  <c r="J83" i="24"/>
  <c r="J101" i="24"/>
  <c r="H90" i="24"/>
  <c r="K90" i="24"/>
  <c r="H52" i="24"/>
  <c r="H59" i="24"/>
  <c r="L125" i="24"/>
  <c r="K30" i="24"/>
  <c r="J14" i="24"/>
  <c r="L95" i="24"/>
  <c r="J25" i="24"/>
  <c r="I62" i="24"/>
  <c r="H66" i="24"/>
  <c r="L85" i="24"/>
  <c r="I51" i="24"/>
  <c r="L14" i="24"/>
  <c r="L121" i="24"/>
  <c r="H37" i="24"/>
  <c r="I47" i="24"/>
  <c r="I45" i="24"/>
  <c r="K9" i="24"/>
  <c r="L126" i="24"/>
  <c r="K119" i="24"/>
  <c r="L62" i="24"/>
  <c r="H116" i="24"/>
  <c r="K108" i="24"/>
  <c r="H85" i="24"/>
  <c r="H32" i="24"/>
  <c r="L52" i="24"/>
  <c r="J61" i="24"/>
  <c r="H87" i="24"/>
  <c r="K114" i="24"/>
  <c r="J16" i="24"/>
  <c r="K106" i="24"/>
  <c r="H124" i="24"/>
  <c r="J35" i="24"/>
  <c r="K60" i="24"/>
  <c r="I97" i="24"/>
  <c r="H78" i="24"/>
  <c r="L18" i="24"/>
  <c r="J26" i="24"/>
  <c r="J115" i="24"/>
  <c r="L78" i="24"/>
  <c r="L130" i="24"/>
  <c r="L37" i="24"/>
  <c r="J56" i="24"/>
  <c r="L32" i="24"/>
  <c r="L73" i="24"/>
  <c r="K46" i="24"/>
  <c r="L113" i="24"/>
  <c r="K26" i="24"/>
  <c r="J73" i="24"/>
  <c r="H34" i="24"/>
  <c r="K27" i="24"/>
  <c r="K71" i="24"/>
  <c r="L35" i="24"/>
  <c r="H5" i="24"/>
  <c r="J32" i="24"/>
  <c r="J130" i="24"/>
  <c r="I70" i="24"/>
  <c r="H62" i="24"/>
  <c r="K87" i="24"/>
  <c r="K74" i="24"/>
  <c r="I88" i="24"/>
  <c r="L6" i="24"/>
  <c r="I21" i="24"/>
  <c r="I41" i="24"/>
  <c r="I4" i="24"/>
  <c r="H14" i="24"/>
  <c r="H19" i="24"/>
  <c r="K111" i="24"/>
  <c r="J89" i="24"/>
  <c r="J10" i="24"/>
  <c r="L86" i="24"/>
  <c r="I77" i="24"/>
  <c r="J24" i="24"/>
  <c r="I23" i="24"/>
  <c r="H44" i="24"/>
  <c r="K59" i="24"/>
  <c r="J42" i="24"/>
  <c r="L77" i="24"/>
  <c r="I113" i="24"/>
  <c r="I110" i="24"/>
  <c r="K20" i="24"/>
  <c r="H96" i="24"/>
  <c r="H108" i="24"/>
  <c r="L101" i="24"/>
  <c r="J22" i="24"/>
  <c r="L128" i="24"/>
  <c r="J20" i="24"/>
  <c r="J87" i="24"/>
  <c r="K33" i="24"/>
  <c r="K110" i="24"/>
  <c r="I22" i="24"/>
  <c r="H100" i="24"/>
  <c r="I128" i="24"/>
  <c r="I20" i="24"/>
  <c r="J77" i="24"/>
  <c r="J55" i="24"/>
  <c r="J80" i="24"/>
  <c r="I117" i="24"/>
  <c r="I129" i="24"/>
  <c r="J64" i="24"/>
  <c r="I96" i="24"/>
  <c r="L10" i="24"/>
  <c r="J28" i="24"/>
  <c r="I60" i="24"/>
  <c r="K36" i="24"/>
  <c r="H122" i="24"/>
  <c r="L16" i="24"/>
  <c r="H23" i="24"/>
  <c r="H12" i="24"/>
  <c r="I12" i="24"/>
  <c r="L63" i="24"/>
  <c r="I125" i="24"/>
  <c r="H68" i="24"/>
  <c r="I35" i="24"/>
  <c r="L105" i="24"/>
  <c r="H9" i="24"/>
  <c r="K42" i="24"/>
  <c r="I124" i="24"/>
  <c r="H21" i="24"/>
  <c r="I46" i="24"/>
  <c r="K124" i="24"/>
  <c r="H92" i="24"/>
  <c r="H55" i="24"/>
  <c r="J49" i="24"/>
  <c r="I44" i="24"/>
  <c r="K25" i="24"/>
  <c r="K91" i="24"/>
  <c r="I103" i="24"/>
  <c r="I123" i="24"/>
  <c r="L23" i="24"/>
  <c r="I61" i="24"/>
  <c r="H84" i="24"/>
  <c r="K10" i="24"/>
  <c r="I15" i="24"/>
  <c r="J94" i="24"/>
  <c r="L109" i="24"/>
  <c r="J106" i="24"/>
  <c r="I36" i="24"/>
  <c r="L66" i="24"/>
  <c r="L31" i="24"/>
  <c r="K63" i="24"/>
  <c r="I93" i="24"/>
  <c r="H16" i="24"/>
  <c r="I69" i="24"/>
  <c r="J92" i="24"/>
  <c r="J100" i="24"/>
  <c r="I59" i="24"/>
  <c r="H83" i="24"/>
  <c r="H15" i="24"/>
  <c r="J52" i="24"/>
  <c r="H10" i="24"/>
  <c r="L50" i="24"/>
  <c r="H75" i="24"/>
  <c r="J86" i="24"/>
  <c r="I73" i="24"/>
  <c r="K5" i="24"/>
  <c r="H4" i="24"/>
  <c r="K127" i="24"/>
  <c r="J62" i="24"/>
  <c r="I39" i="24"/>
  <c r="H60" i="24"/>
  <c r="L56" i="24"/>
  <c r="L84" i="24"/>
  <c r="L33" i="24"/>
  <c r="J79" i="24"/>
  <c r="J120" i="24"/>
  <c r="L112" i="24"/>
  <c r="H65" i="24"/>
  <c r="L47" i="24"/>
  <c r="I16" i="24"/>
  <c r="J57" i="24"/>
  <c r="H47" i="24"/>
  <c r="L34" i="24"/>
  <c r="H106" i="24"/>
  <c r="K50" i="24"/>
  <c r="L49" i="24"/>
  <c r="J75" i="24"/>
  <c r="I30" i="24"/>
  <c r="L71" i="24"/>
  <c r="K68" i="24"/>
  <c r="J69" i="24"/>
  <c r="L94" i="24"/>
  <c r="L118" i="24"/>
  <c r="H77" i="24"/>
  <c r="H107" i="24"/>
  <c r="K19" i="24"/>
  <c r="K109" i="24"/>
  <c r="I38" i="24"/>
  <c r="H97" i="24"/>
  <c r="J39" i="24"/>
  <c r="J59" i="24"/>
  <c r="J112" i="24"/>
  <c r="L13" i="24"/>
  <c r="H115" i="24"/>
  <c r="L90" i="24"/>
  <c r="L22" i="24"/>
  <c r="K69" i="24"/>
  <c r="I116" i="24"/>
  <c r="L122" i="24"/>
  <c r="H38" i="24"/>
  <c r="L40" i="24"/>
  <c r="K115" i="24"/>
  <c r="I63" i="24"/>
  <c r="K58" i="24"/>
  <c r="J128" i="24"/>
  <c r="J8" i="24"/>
  <c r="H6" i="24"/>
  <c r="I32" i="24"/>
  <c r="I75" i="24"/>
  <c r="H123" i="24"/>
  <c r="K4" i="24"/>
  <c r="I52" i="24"/>
  <c r="L53" i="24"/>
  <c r="L100" i="24"/>
  <c r="K57" i="24"/>
  <c r="K129" i="24"/>
  <c r="L108" i="24"/>
  <c r="K43" i="24"/>
  <c r="K15" i="24"/>
  <c r="K28" i="24"/>
  <c r="K18" i="24"/>
  <c r="H48" i="24"/>
  <c r="L70" i="24"/>
  <c r="I72" i="24"/>
  <c r="I29" i="24"/>
  <c r="I40" i="24"/>
  <c r="K102" i="24"/>
  <c r="J13" i="24"/>
  <c r="H71" i="24"/>
  <c r="H69" i="24"/>
  <c r="H81" i="24"/>
  <c r="H113" i="24"/>
  <c r="J81" i="24"/>
  <c r="I115" i="24"/>
  <c r="K11" i="24"/>
  <c r="H61" i="24"/>
  <c r="I89" i="24"/>
  <c r="K82" i="24"/>
  <c r="I5" i="24"/>
  <c r="H101" i="24"/>
  <c r="I86" i="24"/>
  <c r="H82" i="24"/>
  <c r="H39" i="24"/>
  <c r="J98" i="24"/>
  <c r="I14" i="24"/>
  <c r="J103" i="24"/>
  <c r="I76" i="24"/>
  <c r="J78" i="24"/>
  <c r="K34" i="24"/>
  <c r="I121" i="24"/>
  <c r="J126" i="24"/>
  <c r="I109" i="24"/>
  <c r="L127" i="24"/>
  <c r="J30" i="24"/>
  <c r="H74" i="24"/>
  <c r="J102" i="24"/>
  <c r="L20" i="24"/>
  <c r="H46" i="24"/>
  <c r="K62" i="24"/>
  <c r="H11" i="24"/>
  <c r="H63" i="24"/>
  <c r="J17" i="24"/>
  <c r="J3" i="24"/>
  <c r="L4" i="24"/>
  <c r="L68" i="24"/>
  <c r="K117" i="24"/>
  <c r="H36" i="24"/>
  <c r="H76" i="24"/>
  <c r="H58" i="24"/>
  <c r="K6" i="24"/>
  <c r="L104" i="24"/>
  <c r="H114" i="24"/>
  <c r="L30" i="24"/>
  <c r="J4" i="24"/>
  <c r="J19" i="24"/>
  <c r="H105" i="24"/>
  <c r="K77" i="24"/>
  <c r="J123" i="24"/>
  <c r="I27" i="24"/>
  <c r="J121" i="24"/>
  <c r="J45" i="24"/>
  <c r="I85" i="24"/>
  <c r="J31" i="24"/>
  <c r="J38" i="24"/>
  <c r="I108" i="24"/>
  <c r="J96" i="24"/>
  <c r="I78" i="24"/>
  <c r="J95" i="24"/>
  <c r="L15" i="24"/>
  <c r="I91" i="24"/>
  <c r="J65" i="24"/>
  <c r="H50" i="24"/>
  <c r="K37" i="24"/>
  <c r="L92" i="24"/>
  <c r="L12" i="24"/>
  <c r="H130" i="24"/>
  <c r="K116" i="24"/>
  <c r="H111" i="24"/>
  <c r="K73" i="24"/>
  <c r="K78" i="24"/>
  <c r="K49" i="24"/>
  <c r="J68" i="24"/>
  <c r="I99" i="24"/>
  <c r="L79" i="24"/>
  <c r="I84" i="24"/>
  <c r="I79" i="24"/>
  <c r="L61" i="24"/>
  <c r="I104" i="24"/>
  <c r="J88" i="24"/>
  <c r="J118" i="24"/>
  <c r="L38" i="24"/>
  <c r="H43" i="24"/>
  <c r="L21" i="24"/>
  <c r="K13" i="24"/>
  <c r="J63" i="24"/>
  <c r="K122" i="24"/>
  <c r="I13" i="24"/>
  <c r="H80" i="24"/>
  <c r="H31" i="24"/>
  <c r="K54" i="24"/>
  <c r="H40" i="24"/>
  <c r="J18" i="24"/>
  <c r="L39" i="24"/>
  <c r="K99" i="24"/>
  <c r="I126" i="24"/>
  <c r="H128" i="24"/>
  <c r="I17" i="24"/>
  <c r="I25" i="24"/>
  <c r="H110" i="24"/>
  <c r="J66" i="24"/>
  <c r="K52" i="24"/>
  <c r="J108" i="24"/>
  <c r="L93" i="24"/>
  <c r="K107" i="24"/>
  <c r="L45" i="24"/>
  <c r="L72" i="24"/>
  <c r="H95" i="24"/>
  <c r="J113" i="24"/>
  <c r="I24" i="24"/>
  <c r="J129" i="24"/>
  <c r="J36" i="24"/>
  <c r="J125" i="24"/>
  <c r="J27" i="24"/>
  <c r="H64" i="24"/>
  <c r="I3" i="24"/>
  <c r="H22" i="24"/>
  <c r="K31" i="24"/>
  <c r="L116" i="24"/>
  <c r="L29" i="24"/>
  <c r="J41" i="24"/>
  <c r="K123" i="24"/>
  <c r="H129" i="24"/>
  <c r="L89" i="24"/>
  <c r="J7" i="24"/>
  <c r="J58" i="24"/>
  <c r="I81" i="24"/>
  <c r="K75" i="24"/>
  <c r="I112" i="24"/>
  <c r="J29" i="24"/>
  <c r="I64" i="24"/>
  <c r="K94" i="24"/>
  <c r="L3" i="24"/>
  <c r="I43" i="24"/>
  <c r="H20" i="24"/>
  <c r="I94" i="24"/>
  <c r="J43" i="24"/>
  <c r="I9" i="24"/>
  <c r="H86" i="24"/>
  <c r="J50" i="24"/>
  <c r="L114" i="24"/>
  <c r="L69" i="24"/>
  <c r="K101" i="24"/>
  <c r="I34" i="24"/>
  <c r="K79" i="24"/>
  <c r="J105" i="24"/>
  <c r="L26" i="24"/>
  <c r="H28" i="24"/>
  <c r="J127" i="24"/>
  <c r="L57" i="24"/>
  <c r="H70" i="24"/>
  <c r="J110" i="24"/>
  <c r="J34" i="24"/>
  <c r="J111" i="24"/>
  <c r="I105" i="24"/>
  <c r="J23" i="24"/>
  <c r="K21" i="24"/>
  <c r="K81" i="24"/>
  <c r="L120" i="24"/>
  <c r="J40" i="24"/>
  <c r="H49" i="24"/>
  <c r="H53" i="24"/>
  <c r="L74" i="24"/>
  <c r="H73" i="24"/>
  <c r="L17" i="24"/>
  <c r="I101" i="24"/>
  <c r="L110" i="24"/>
  <c r="K126" i="24"/>
  <c r="K45" i="24"/>
  <c r="J11" i="24"/>
  <c r="H127" i="24"/>
  <c r="H45" i="24"/>
  <c r="I8" i="24"/>
  <c r="I71" i="24"/>
  <c r="I118" i="24"/>
  <c r="J85" i="24"/>
  <c r="K76" i="24"/>
  <c r="J84" i="24"/>
  <c r="H99" i="24"/>
  <c r="K70" i="24"/>
  <c r="J33" i="24"/>
  <c r="L46" i="24"/>
  <c r="L98" i="24"/>
  <c r="I98" i="24"/>
  <c r="K55" i="24"/>
  <c r="H103" i="24"/>
  <c r="H33" i="24"/>
  <c r="I107" i="24"/>
  <c r="J70" i="24"/>
  <c r="K12" i="24"/>
  <c r="L102" i="24"/>
  <c r="L55" i="24"/>
  <c r="I57" i="24"/>
  <c r="J114" i="24"/>
  <c r="H125" i="24"/>
  <c r="K29" i="24"/>
  <c r="I31" i="24"/>
  <c r="K83" i="24"/>
  <c r="I48" i="24"/>
  <c r="L42" i="24"/>
  <c r="K53" i="24"/>
  <c r="H8" i="24"/>
  <c r="K130" i="24"/>
  <c r="H120" i="24"/>
  <c r="J90" i="24"/>
  <c r="K97" i="24"/>
  <c r="L48" i="24"/>
  <c r="H79" i="24"/>
  <c r="J91" i="24"/>
  <c r="H117" i="24"/>
  <c r="H13" i="24"/>
  <c r="L9" i="24"/>
  <c r="J119" i="24"/>
  <c r="I28" i="24"/>
  <c r="K118" i="24"/>
  <c r="L80" i="24"/>
  <c r="I102" i="24"/>
  <c r="I119" i="24"/>
  <c r="J97" i="24"/>
  <c r="J76" i="24"/>
  <c r="L25" i="24"/>
  <c r="K105" i="24"/>
  <c r="H54" i="24"/>
  <c r="L106" i="24"/>
  <c r="H104" i="24"/>
  <c r="H67" i="24"/>
  <c r="J122" i="24"/>
  <c r="L24" i="24"/>
  <c r="H18" i="24"/>
  <c r="I83" i="24"/>
  <c r="H35" i="24"/>
  <c r="H30" i="24"/>
  <c r="K85" i="24"/>
  <c r="J99" i="24"/>
  <c r="L129" i="24"/>
  <c r="I7" i="24"/>
  <c r="H29" i="24"/>
  <c r="I87" i="24"/>
  <c r="K17" i="24"/>
  <c r="L28" i="24"/>
  <c r="L41" i="24"/>
  <c r="I65" i="24"/>
  <c r="I68" i="24"/>
  <c r="K47" i="24"/>
  <c r="I54" i="24"/>
  <c r="L65" i="24"/>
  <c r="J67" i="24"/>
  <c r="L87" i="24"/>
  <c r="L44" i="24"/>
  <c r="H57" i="24"/>
  <c r="L97" i="24"/>
  <c r="H126" i="24"/>
  <c r="J93" i="24"/>
  <c r="I111" i="24"/>
  <c r="H88" i="24"/>
  <c r="K7" i="24"/>
  <c r="K67" i="24"/>
  <c r="J9" i="24"/>
  <c r="H118" i="24"/>
  <c r="L58" i="24"/>
  <c r="H26" i="24"/>
  <c r="I37" i="24"/>
  <c r="I53" i="24"/>
  <c r="H119" i="24"/>
  <c r="H41" i="24"/>
  <c r="H42" i="24"/>
  <c r="J48" i="24"/>
  <c r="I95" i="24"/>
  <c r="L8" i="24"/>
  <c r="H109" i="24"/>
  <c r="K61" i="24"/>
  <c r="J51" i="24"/>
  <c r="K14" i="24"/>
  <c r="L117" i="24"/>
  <c r="J12" i="24"/>
  <c r="K100" i="24"/>
  <c r="I55" i="24"/>
  <c r="I127" i="24"/>
  <c r="K93" i="24"/>
  <c r="K35" i="24"/>
  <c r="H27" i="24"/>
  <c r="K86" i="24"/>
  <c r="K51" i="24"/>
  <c r="H72" i="24"/>
  <c r="K84" i="24"/>
  <c r="H89" i="24"/>
  <c r="L64" i="24"/>
  <c r="L96" i="24"/>
  <c r="K3" i="24"/>
  <c r="H102" i="24"/>
  <c r="K44" i="24"/>
  <c r="K89" i="24"/>
  <c r="L54" i="24"/>
  <c r="I67" i="24"/>
  <c r="I11" i="24"/>
  <c r="I49" i="24"/>
  <c r="I56" i="24"/>
  <c r="J44" i="24"/>
  <c r="L5" i="24"/>
  <c r="J107" i="24"/>
  <c r="J60" i="24"/>
  <c r="H56" i="24"/>
  <c r="K41" i="24"/>
  <c r="K66" i="24"/>
  <c r="K22" i="24"/>
  <c r="H24" i="24"/>
  <c r="K65" i="24"/>
  <c r="H25" i="24"/>
  <c r="L60" i="24"/>
  <c r="J54" i="24"/>
  <c r="L76" i="24"/>
  <c r="J72" i="24"/>
  <c r="J71" i="24"/>
  <c r="H17" i="24"/>
  <c r="L36" i="24"/>
  <c r="K38" i="24"/>
  <c r="J109" i="24"/>
  <c r="K103" i="24"/>
  <c r="H7" i="24"/>
  <c r="I120" i="24"/>
  <c r="K98" i="24"/>
  <c r="I6" i="24"/>
  <c r="J74" i="24"/>
  <c r="J104" i="24"/>
  <c r="K121" i="24"/>
  <c r="J47" i="24"/>
  <c r="L82" i="24"/>
  <c r="J82" i="24"/>
  <c r="K95" i="24"/>
  <c r="K39" i="24"/>
  <c r="H94" i="24"/>
  <c r="J116" i="24"/>
  <c r="H121" i="24"/>
  <c r="J53" i="24"/>
  <c r="I33" i="24"/>
  <c r="K92" i="24"/>
  <c r="L83" i="24"/>
  <c r="L11" i="24"/>
  <c r="I26" i="24"/>
  <c r="I66" i="24"/>
  <c r="J15" i="24"/>
  <c r="K120" i="24"/>
  <c r="I82" i="24"/>
  <c r="L91" i="24"/>
  <c r="L111" i="24"/>
  <c r="I90" i="24"/>
  <c r="K128" i="24"/>
  <c r="K113" i="24"/>
  <c r="K88" i="24"/>
  <c r="I130" i="24"/>
  <c r="K104" i="24"/>
  <c r="I106" i="24"/>
  <c r="I18" i="24"/>
  <c r="H91" i="24"/>
  <c r="J117" i="24"/>
  <c r="L99" i="24"/>
  <c r="L88" i="24"/>
  <c r="L75" i="24"/>
  <c r="K72" i="24"/>
  <c r="J37" i="24"/>
  <c r="J46" i="24"/>
  <c r="L107" i="24"/>
  <c r="K56" i="24"/>
  <c r="I50" i="24"/>
  <c r="L27" i="24"/>
  <c r="J21" i="24"/>
  <c r="K32" i="24"/>
  <c r="I122" i="24"/>
  <c r="K48" i="24"/>
  <c r="I58" i="24"/>
  <c r="K24" i="24"/>
  <c r="H3" i="24"/>
  <c r="L67" i="24"/>
  <c r="J5" i="24"/>
  <c r="L51" i="24"/>
  <c r="I74" i="24"/>
  <c r="K64" i="24"/>
  <c r="I114" i="24"/>
  <c r="K8" i="24"/>
  <c r="K80" i="24"/>
  <c r="K40" i="24"/>
  <c r="I42" i="24"/>
  <c r="K112" i="24"/>
  <c r="I10" i="24"/>
  <c r="L19" i="24"/>
  <c r="L59" i="24"/>
  <c r="K16" i="24"/>
  <c r="L115" i="24"/>
  <c r="L103" i="24"/>
  <c r="L123" i="24"/>
  <c r="L43" i="24"/>
  <c r="K96" i="24"/>
</calcChain>
</file>

<file path=xl/sharedStrings.xml><?xml version="1.0" encoding="utf-8"?>
<sst xmlns="http://schemas.openxmlformats.org/spreadsheetml/2006/main" count="10420" uniqueCount="3623">
  <si>
    <t>序号</t>
    <phoneticPr fontId="1" type="noConversion"/>
  </si>
  <si>
    <t>0x004D3090</t>
  </si>
  <si>
    <t>0x0000AB9B</t>
  </si>
  <si>
    <t>0x00003090</t>
  </si>
  <si>
    <t>0x0000ACA9</t>
  </si>
  <si>
    <t>0x003A3290</t>
  </si>
  <si>
    <t>0x0000AD9F</t>
  </si>
  <si>
    <t>0x00003290</t>
  </si>
  <si>
    <t>0x0000AEAD</t>
  </si>
  <si>
    <t>0x00423490</t>
  </si>
  <si>
    <t>0x0000AF80</t>
  </si>
  <si>
    <t>0x00003490</t>
  </si>
  <si>
    <t>0x0000B0B6</t>
  </si>
  <si>
    <t>0x003E3590</t>
  </si>
  <si>
    <t>0x0000B169</t>
  </si>
  <si>
    <t>0x00003590</t>
  </si>
  <si>
    <t>0x0000B2A9</t>
  </si>
  <si>
    <t>0x00463790</t>
  </si>
  <si>
    <t>0x0000B34A</t>
  </si>
  <si>
    <t>0x00003790</t>
  </si>
  <si>
    <t>0x0000B480</t>
  </si>
  <si>
    <t>0x00403990</t>
  </si>
  <si>
    <t>0x0000B51F</t>
  </si>
  <si>
    <t>0x00003990</t>
  </si>
  <si>
    <t>0x0000B619</t>
  </si>
  <si>
    <t>0x00533B90</t>
  </si>
  <si>
    <t>0x0000B6D8</t>
  </si>
  <si>
    <t>0x00003B90</t>
  </si>
  <si>
    <t>0x0000BDC5</t>
  </si>
  <si>
    <t>0x0000BFB9</t>
  </si>
  <si>
    <t>0x0000C0DE</t>
  </si>
  <si>
    <t>0x004E3990</t>
  </si>
  <si>
    <t>0x0000C163</t>
  </si>
  <si>
    <t>0x0000C23F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</si>
  <si>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</si>
  <si>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</si>
  <si>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</si>
  <si>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</si>
  <si>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</si>
  <si>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</si>
  <si>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</si>
  <si>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</si>
  <si>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</si>
  <si>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</si>
  <si>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</si>
  <si>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</si>
  <si>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0x00563090</t>
  </si>
  <si>
    <t>0x0000CF73</t>
  </si>
  <si>
    <t>0x0000D18F</t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</si>
  <si>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</si>
  <si>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</si>
  <si>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</si>
  <si>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</si>
  <si>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</si>
  <si>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</si>
  <si>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</si>
  <si>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</si>
  <si>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</si>
  <si>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</si>
  <si>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</si>
  <si>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</si>
  <si>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</si>
  <si>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</si>
  <si>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</si>
  <si>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</si>
  <si>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</si>
  <si>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</si>
  <si>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</si>
  <si>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</si>
  <si>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</si>
  <si>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</si>
  <si>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</si>
  <si>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</si>
  <si>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</si>
  <si>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</si>
  <si>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</si>
  <si>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</si>
  <si>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</si>
  <si>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</si>
  <si>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</si>
  <si>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</si>
  <si>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</si>
  <si>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</si>
  <si>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</si>
  <si>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</si>
  <si>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</si>
  <si>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</si>
  <si>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</si>
  <si>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</si>
  <si>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</si>
  <si>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</si>
  <si>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</si>
  <si>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</si>
  <si>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</si>
  <si>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</si>
  <si>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</si>
  <si>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</si>
  <si>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</si>
  <si>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</si>
  <si>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</si>
  <si>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</si>
  <si>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</si>
  <si>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</si>
  <si>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</si>
  <si>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</si>
  <si>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</si>
  <si>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</si>
  <si>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</si>
  <si>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</si>
  <si>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</si>
  <si>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</si>
  <si>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</si>
  <si>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</si>
  <si>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</si>
  <si>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</si>
  <si>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</si>
  <si>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</si>
  <si>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</si>
  <si>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</si>
  <si>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</si>
  <si>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</si>
  <si>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</si>
  <si>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</si>
  <si>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</si>
  <si>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</si>
  <si>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</si>
  <si>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</si>
  <si>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</si>
  <si>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</si>
  <si>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</si>
  <si>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</si>
  <si>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</si>
  <si>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</si>
  <si>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</si>
  <si>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</si>
  <si>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</si>
  <si>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</si>
  <si>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</si>
  <si>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</si>
  <si>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</si>
  <si>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</si>
  <si>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</si>
  <si>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</si>
  <si>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</si>
  <si>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</si>
  <si>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</si>
  <si>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</si>
  <si>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</si>
  <si>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</si>
  <si>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</si>
  <si>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</si>
  <si>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</si>
  <si>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</si>
  <si>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</si>
  <si>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</si>
  <si>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</si>
  <si>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</si>
  <si>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</si>
  <si>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</si>
  <si>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</si>
  <si>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</si>
  <si>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</si>
  <si>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</si>
  <si>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</si>
  <si>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</si>
  <si>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</si>
  <si>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</si>
  <si>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</si>
  <si>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</si>
  <si>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</si>
  <si>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</si>
  <si>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</si>
  <si>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</si>
  <si>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</si>
  <si>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</si>
  <si>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</si>
  <si>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</si>
  <si>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</si>
  <si>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</si>
  <si>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</si>
  <si>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</si>
  <si>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</si>
  <si>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</si>
  <si>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</si>
  <si>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</si>
  <si>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</si>
  <si>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</si>
  <si>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</si>
  <si>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</si>
  <si>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</si>
  <si>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</si>
  <si>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</si>
  <si>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</si>
  <si>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</si>
  <si>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</si>
  <si>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</si>
  <si>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</si>
  <si>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</si>
  <si>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</si>
  <si>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</si>
  <si>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</si>
  <si>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</si>
  <si>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</si>
  <si>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</si>
  <si>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</si>
  <si>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</si>
  <si>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</si>
  <si>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</si>
  <si>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</si>
  <si>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</si>
  <si>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</si>
  <si>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</si>
  <si>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</si>
  <si>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</si>
  <si>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</si>
  <si>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</si>
  <si>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</si>
  <si>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</si>
  <si>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</si>
  <si>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</si>
  <si>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</si>
  <si>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</si>
  <si>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</si>
  <si>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</si>
  <si>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</si>
  <si>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</si>
  <si>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</si>
  <si>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</si>
  <si>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</si>
  <si>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</si>
  <si>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</si>
  <si>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</si>
  <si>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</si>
  <si>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</si>
  <si>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</si>
  <si>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</si>
  <si>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</si>
  <si>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</si>
  <si>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</si>
  <si>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</si>
  <si>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</si>
  <si>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</si>
  <si>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</si>
  <si>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</si>
  <si>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</si>
  <si>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</si>
  <si>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</si>
  <si>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</si>
  <si>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</si>
  <si>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</si>
  <si>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</si>
  <si>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</si>
  <si>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</si>
  <si>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</si>
  <si>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</si>
  <si>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</si>
  <si>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</si>
  <si>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</si>
  <si>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</si>
  <si>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</si>
  <si>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</si>
  <si>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</si>
  <si>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</si>
  <si>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</si>
  <si>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</si>
  <si>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</si>
  <si>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</si>
  <si>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</si>
  <si>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</si>
  <si>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</si>
  <si>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</si>
  <si>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</si>
  <si>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</si>
  <si>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</si>
  <si>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</si>
  <si>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</si>
  <si>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</si>
  <si>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</si>
  <si>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</si>
  <si>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</si>
  <si>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</si>
  <si>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</si>
  <si>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</si>
  <si>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</si>
  <si>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</si>
  <si>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</si>
  <si>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</si>
  <si>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</si>
  <si>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</si>
  <si>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</si>
  <si>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</si>
  <si>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</si>
  <si>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</si>
  <si>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</si>
  <si>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</si>
  <si>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</si>
  <si>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</si>
  <si>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</si>
  <si>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</si>
  <si>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</si>
  <si>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</si>
  <si>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</si>
  <si>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</si>
  <si>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</si>
  <si>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</si>
  <si>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</si>
  <si>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</si>
  <si>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</si>
  <si>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</si>
  <si>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</si>
  <si>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</si>
  <si>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</si>
  <si>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</si>
  <si>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</si>
  <si>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</si>
  <si>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</si>
  <si>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</si>
  <si>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</si>
  <si>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</si>
  <si>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</si>
  <si>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</si>
  <si>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</si>
  <si>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</si>
  <si>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</si>
  <si>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</si>
  <si>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</si>
  <si>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</si>
  <si>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</si>
  <si>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</si>
  <si>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</si>
  <si>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</si>
  <si>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</si>
  <si>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</si>
  <si>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</si>
  <si>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</si>
  <si>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</si>
  <si>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</si>
  <si>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</si>
  <si>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</si>
  <si>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</si>
  <si>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</si>
  <si>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</si>
  <si>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</si>
  <si>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</si>
  <si>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</si>
  <si>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</si>
  <si>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</si>
  <si>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</si>
  <si>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</si>
  <si>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</si>
  <si>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</si>
  <si>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</si>
  <si>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</si>
  <si>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</si>
  <si>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</si>
  <si>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</si>
  <si>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</si>
  <si>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</si>
  <si>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</si>
  <si>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</si>
  <si>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</si>
  <si>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</si>
  <si>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</si>
  <si>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</si>
  <si>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</si>
  <si>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</si>
  <si>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</si>
  <si>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</si>
  <si>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</si>
  <si>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</si>
  <si>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</si>
  <si>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</si>
  <si>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</si>
  <si>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</si>
  <si>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</si>
  <si>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</si>
  <si>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</si>
  <si>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</si>
  <si>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</si>
  <si>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</si>
  <si>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</si>
  <si>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</si>
  <si>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</si>
  <si>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</si>
  <si>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</si>
  <si>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</si>
  <si>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</si>
  <si>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</si>
  <si>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</si>
  <si>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</si>
  <si>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</si>
  <si>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</si>
  <si>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</si>
  <si>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</si>
  <si>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</si>
  <si>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</si>
  <si>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</si>
  <si>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</si>
  <si>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</si>
  <si>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</si>
  <si>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</si>
  <si>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</si>
  <si>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</si>
  <si>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</si>
  <si>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</si>
  <si>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</si>
  <si>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</si>
  <si>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</si>
  <si>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</si>
  <si>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</si>
  <si>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</si>
  <si>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</si>
  <si>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</si>
  <si>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</si>
  <si>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</si>
  <si>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</si>
  <si>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</si>
  <si>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</si>
  <si>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</si>
  <si>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</si>
  <si>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</si>
  <si>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</si>
  <si>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</si>
  <si>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</si>
  <si>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</si>
  <si>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</si>
  <si>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</si>
  <si>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</si>
  <si>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</si>
  <si>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</si>
  <si>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</si>
  <si>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</si>
  <si>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</si>
  <si>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</si>
  <si>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</si>
  <si>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</si>
  <si>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</si>
  <si>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</si>
  <si>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</si>
  <si>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</si>
  <si>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</si>
  <si>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</si>
  <si>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</si>
  <si>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</si>
  <si>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</si>
  <si>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</si>
  <si>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</si>
  <si>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</si>
  <si>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</si>
  <si>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</si>
  <si>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</si>
  <si>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</si>
  <si>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</si>
  <si>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</si>
  <si>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</si>
  <si>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</si>
  <si>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</si>
  <si>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</si>
  <si>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</si>
  <si>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</si>
  <si>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</si>
  <si>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</si>
  <si>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</si>
  <si>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</si>
  <si>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</si>
  <si>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</si>
  <si>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</si>
  <si>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</si>
  <si>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</si>
  <si>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</si>
  <si>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</si>
  <si>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</si>
  <si>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</si>
  <si>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</si>
  <si>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</si>
  <si>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</si>
  <si>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</si>
  <si>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</si>
  <si>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</si>
  <si>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</si>
  <si>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</si>
  <si>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</si>
  <si>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</si>
  <si>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</si>
  <si>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</si>
  <si>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</si>
  <si>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</si>
  <si>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</si>
  <si>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</si>
  <si>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</si>
  <si>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</si>
  <si>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</si>
  <si>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</si>
  <si>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</si>
  <si>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</si>
  <si>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</si>
  <si>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</si>
  <si>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</si>
  <si>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</si>
  <si>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</si>
  <si>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</si>
  <si>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</si>
  <si>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</si>
  <si>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</si>
  <si>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</si>
  <si>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</si>
  <si>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</si>
  <si>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</si>
  <si>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</si>
  <si>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</si>
  <si>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</si>
  <si>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</si>
  <si>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</si>
  <si>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</si>
  <si>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</si>
  <si>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</si>
  <si>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</si>
  <si>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</si>
  <si>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</si>
  <si>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</si>
  <si>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</si>
  <si>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</si>
  <si>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</si>
  <si>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</si>
  <si>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</si>
  <si>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</si>
  <si>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</si>
  <si>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</si>
  <si>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</si>
  <si>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</si>
  <si>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</si>
  <si>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</si>
  <si>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</si>
  <si>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</si>
  <si>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</si>
  <si>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</si>
  <si>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</si>
  <si>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</si>
  <si>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</si>
  <si>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</si>
  <si>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</si>
  <si>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</si>
  <si>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</si>
  <si>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</si>
  <si>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</si>
  <si>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</si>
  <si>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</si>
  <si>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</si>
  <si>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</si>
  <si>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</si>
  <si>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</si>
  <si>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</si>
  <si>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</si>
  <si>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</si>
  <si>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</si>
  <si>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</si>
  <si>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</si>
  <si>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</si>
  <si>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</si>
  <si>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</si>
  <si>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</si>
  <si>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</si>
  <si>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</si>
  <si>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</si>
  <si>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</si>
  <si>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</si>
  <si>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</si>
  <si>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</si>
  <si>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</si>
  <si>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</si>
  <si>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</si>
  <si>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</si>
  <si>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</si>
  <si>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</si>
  <si>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</si>
  <si>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</si>
  <si>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</si>
  <si>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</si>
  <si>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</si>
  <si>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</si>
  <si>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</si>
  <si>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</si>
  <si>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</si>
  <si>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</si>
  <si>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</si>
  <si>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</si>
  <si>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</si>
  <si>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</si>
  <si>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</si>
  <si>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</si>
  <si>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</si>
  <si>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</si>
  <si>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</si>
  <si>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</si>
  <si>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</si>
  <si>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</si>
  <si>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</si>
  <si>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</si>
  <si>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</si>
  <si>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</si>
  <si>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</si>
  <si>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</si>
  <si>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</si>
  <si>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</si>
  <si>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</si>
  <si>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</si>
  <si>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</si>
  <si>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</si>
  <si>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</si>
  <si>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</si>
  <si>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</si>
  <si>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</si>
  <si>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</si>
  <si>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</si>
  <si>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</si>
  <si>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</si>
  <si>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</si>
  <si>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</si>
  <si>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</si>
  <si>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</si>
  <si>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</si>
  <si>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</si>
  <si>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</si>
  <si>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</si>
  <si>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</si>
  <si>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</si>
  <si>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</si>
  <si>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</si>
  <si>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</si>
  <si>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</si>
  <si>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</si>
  <si>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</si>
  <si>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</si>
  <si>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</si>
  <si>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</si>
  <si>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</si>
  <si>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</si>
  <si>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</si>
  <si>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</si>
  <si>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</si>
  <si>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</si>
  <si>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</si>
  <si>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</si>
  <si>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</si>
  <si>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</si>
  <si>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</si>
  <si>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</si>
  <si>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</si>
  <si>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</si>
  <si>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</si>
  <si>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</si>
  <si>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</si>
  <si>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</si>
  <si>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</si>
  <si>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</si>
  <si>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</si>
  <si>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</si>
  <si>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</si>
  <si>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</si>
  <si>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</si>
  <si>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</si>
  <si>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</si>
  <si>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</si>
  <si>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</si>
  <si>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</si>
  <si>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</si>
  <si>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</si>
  <si>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</si>
  <si>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</si>
  <si>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</si>
  <si>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</si>
  <si>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</si>
  <si>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</si>
  <si>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</si>
  <si>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</si>
  <si>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</si>
  <si>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</si>
  <si>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</si>
  <si>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</si>
  <si>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</si>
  <si>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</si>
  <si>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</si>
  <si>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</si>
  <si>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</si>
  <si>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</si>
  <si>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</si>
  <si>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</si>
  <si>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</si>
  <si>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</si>
  <si>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</si>
  <si>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</si>
  <si>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</si>
  <si>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</si>
  <si>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</si>
  <si>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</si>
  <si>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</si>
  <si>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</si>
  <si>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</si>
  <si>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</si>
  <si>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</si>
  <si>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</si>
  <si>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</si>
  <si>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</si>
  <si>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</si>
  <si>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</si>
  <si>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</si>
  <si>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</si>
  <si>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</si>
  <si>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</si>
  <si>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</si>
  <si>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</si>
  <si>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</si>
  <si>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</si>
  <si>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</si>
  <si>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</si>
  <si>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</si>
  <si>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</si>
  <si>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</si>
  <si>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</si>
  <si>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</si>
  <si>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</si>
  <si>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</si>
  <si>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</si>
  <si>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</si>
  <si>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</si>
  <si>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</si>
  <si>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</si>
  <si>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</si>
  <si>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</si>
  <si>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</si>
  <si>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</si>
  <si>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</si>
  <si>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</si>
  <si>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</si>
  <si>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</si>
  <si>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</si>
  <si>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</si>
  <si>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</si>
  <si>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</si>
  <si>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</si>
  <si>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</si>
  <si>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</si>
  <si>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</si>
  <si>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</si>
  <si>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</si>
  <si>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</si>
  <si>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</si>
  <si>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</si>
  <si>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</si>
  <si>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</si>
  <si>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</si>
  <si>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</si>
  <si>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</si>
  <si>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</si>
  <si>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</si>
  <si>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</si>
  <si>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</si>
  <si>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</si>
  <si>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</si>
  <si>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</si>
  <si>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</si>
  <si>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</si>
  <si>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</si>
  <si>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</si>
  <si>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</si>
  <si>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</si>
  <si>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</si>
  <si>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</si>
  <si>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</si>
  <si>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</si>
  <si>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</si>
  <si>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</si>
  <si>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</si>
  <si>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</si>
  <si>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</si>
  <si>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</si>
  <si>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</si>
  <si>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</si>
  <si>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</si>
  <si>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</si>
  <si>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</si>
  <si>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</si>
  <si>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</si>
  <si>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</si>
  <si>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</si>
  <si>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</si>
  <si>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</si>
  <si>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</si>
  <si>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</si>
  <si>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</si>
  <si>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</si>
  <si>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</si>
  <si>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</si>
  <si>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</si>
  <si>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</si>
  <si>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</si>
  <si>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</si>
  <si>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</si>
  <si>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</si>
  <si>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</si>
  <si>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</si>
  <si>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</si>
  <si>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</si>
  <si>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</si>
  <si>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</si>
  <si>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</si>
  <si>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</si>
  <si>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</si>
  <si>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</si>
  <si>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</si>
  <si>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</si>
  <si>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</si>
  <si>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</si>
  <si>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</si>
  <si>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</si>
  <si>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</si>
  <si>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</si>
  <si>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</si>
  <si>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</si>
  <si>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</si>
  <si>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</si>
  <si>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</si>
  <si>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</si>
  <si>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</si>
  <si>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</si>
  <si>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</si>
  <si>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</si>
  <si>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</si>
  <si>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</si>
  <si>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</si>
  <si>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</si>
  <si>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</si>
  <si>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</si>
  <si>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</si>
  <si>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</si>
  <si>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</si>
  <si>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</si>
  <si>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</si>
  <si>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</si>
  <si>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</si>
  <si>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</si>
  <si>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</si>
  <si>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</si>
  <si>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</si>
  <si>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</si>
  <si>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</si>
  <si>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</si>
  <si>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</si>
  <si>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</si>
  <si>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</si>
  <si>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</si>
  <si>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</si>
  <si>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</si>
  <si>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</si>
  <si>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</si>
  <si>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</si>
  <si>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</si>
  <si>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</si>
  <si>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</si>
  <si>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</si>
  <si>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</si>
  <si>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</si>
  <si>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</si>
  <si>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</si>
  <si>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</si>
  <si>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</si>
  <si>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</si>
  <si>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</si>
  <si>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</si>
  <si>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</si>
  <si>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</si>
  <si>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</si>
  <si>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</si>
  <si>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</si>
  <si>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</si>
  <si>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</si>
  <si>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</si>
  <si>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</si>
  <si>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</si>
  <si>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</si>
  <si>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</si>
  <si>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</si>
  <si>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</si>
  <si>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</si>
  <si>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</si>
  <si>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</si>
  <si>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</si>
  <si>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</si>
  <si>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</si>
  <si>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</si>
  <si>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</si>
  <si>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</si>
  <si>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</si>
  <si>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</si>
  <si>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</si>
  <si>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</si>
  <si>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</si>
  <si>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</si>
  <si>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</si>
  <si>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</si>
  <si>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</si>
  <si>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</si>
  <si>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</si>
  <si>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</si>
  <si>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</si>
  <si>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</si>
  <si>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</si>
  <si>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</si>
  <si>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</si>
  <si>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</si>
  <si>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</si>
  <si>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</si>
  <si>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</si>
  <si>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</si>
  <si>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</si>
  <si>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</si>
  <si>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</si>
  <si>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</si>
  <si>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</si>
  <si>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</si>
  <si>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</si>
  <si>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</si>
  <si>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</si>
  <si>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</si>
  <si>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</si>
  <si>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</si>
  <si>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</si>
  <si>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</si>
  <si>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</si>
  <si>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</si>
  <si>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</si>
  <si>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</si>
  <si>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</si>
  <si>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</si>
  <si>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</si>
  <si>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</si>
  <si>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</si>
  <si>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</si>
  <si>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</si>
  <si>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</si>
  <si>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</si>
  <si>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</si>
  <si>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</si>
  <si>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</si>
  <si>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</si>
  <si>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</si>
  <si>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</si>
  <si>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</si>
  <si>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</si>
  <si>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</si>
  <si>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</si>
  <si>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</si>
  <si>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</si>
  <si>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</si>
  <si>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</si>
  <si>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</si>
  <si>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</si>
  <si>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</si>
  <si>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</si>
  <si>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</si>
  <si>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</si>
  <si>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</si>
  <si>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</si>
  <si>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</si>
  <si>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</si>
  <si>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</si>
  <si>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</si>
  <si>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</si>
  <si>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</si>
  <si>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</si>
  <si>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</si>
  <si>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</si>
  <si>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</si>
  <si>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</si>
  <si>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</si>
  <si>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</si>
  <si>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</si>
  <si>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</si>
  <si>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</si>
  <si>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</si>
  <si>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</si>
  <si>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</si>
  <si>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</si>
  <si>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</si>
  <si>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</si>
  <si>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</si>
  <si>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</si>
  <si>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</si>
  <si>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</si>
  <si>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</si>
  <si>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</si>
  <si>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</si>
  <si>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</si>
  <si>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</si>
  <si>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</si>
  <si>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</si>
  <si>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</si>
  <si>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</si>
  <si>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</si>
  <si>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</si>
  <si>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</si>
  <si>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</si>
  <si>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</si>
  <si>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</si>
  <si>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</si>
  <si>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</si>
  <si>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</si>
  <si>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</si>
  <si>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</si>
  <si>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</si>
  <si>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</si>
  <si>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</si>
  <si>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</si>
  <si>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</si>
  <si>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</si>
  <si>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</si>
  <si>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</si>
  <si>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</si>
  <si>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</si>
  <si>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</si>
  <si>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</si>
  <si>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</si>
  <si>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</si>
  <si>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</si>
  <si>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</si>
  <si>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</si>
  <si>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</si>
  <si>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</si>
  <si>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</si>
  <si>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</si>
  <si>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</si>
  <si>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</si>
  <si>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</si>
  <si>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</si>
  <si>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</si>
  <si>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</si>
  <si>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</si>
  <si>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</si>
  <si>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</si>
  <si>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</si>
  <si>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</si>
  <si>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</si>
  <si>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</si>
  <si>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</si>
  <si>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</si>
  <si>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</si>
  <si>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</si>
  <si>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</si>
  <si>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</si>
  <si>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</si>
  <si>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</si>
  <si>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</si>
  <si>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</si>
  <si>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</si>
  <si>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</si>
  <si>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</si>
  <si>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</si>
  <si>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</si>
  <si>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</si>
  <si>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</si>
  <si>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</si>
  <si>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</si>
  <si>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</si>
  <si>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</si>
  <si>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</si>
  <si>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</si>
  <si>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</si>
  <si>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</si>
  <si>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</si>
  <si>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</si>
  <si>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</si>
  <si>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</si>
  <si>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</si>
  <si>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</si>
  <si>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</si>
  <si>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</si>
  <si>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</si>
  <si>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</si>
  <si>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</si>
  <si>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</si>
  <si>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</si>
  <si>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</si>
  <si>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</si>
  <si>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</si>
  <si>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</si>
  <si>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</si>
  <si>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</si>
  <si>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</si>
  <si>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</si>
  <si>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</si>
  <si>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</si>
  <si>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</si>
  <si>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</si>
  <si>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</si>
  <si>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</si>
  <si>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</si>
  <si>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</si>
  <si>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</si>
  <si>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</si>
  <si>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</si>
  <si>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</si>
  <si>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</si>
  <si>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</si>
  <si>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</si>
  <si>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</si>
  <si>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</si>
  <si>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</si>
  <si>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</si>
  <si>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</si>
  <si>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</si>
  <si>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</si>
  <si>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</si>
  <si>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</si>
  <si>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</si>
  <si>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</si>
  <si>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</si>
  <si>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</si>
  <si>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</si>
  <si>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</si>
  <si>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</si>
  <si>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</si>
  <si>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</si>
  <si>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</si>
  <si>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</si>
  <si>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</si>
  <si>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</si>
  <si>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</si>
  <si>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</si>
  <si>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</si>
  <si>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</si>
  <si>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</si>
  <si>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</si>
  <si>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</si>
  <si>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</si>
  <si>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</si>
  <si>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</si>
  <si>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</si>
  <si>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</si>
  <si>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</si>
  <si>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</si>
  <si>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</si>
  <si>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</si>
  <si>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</si>
  <si>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</si>
  <si>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</si>
  <si>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</si>
  <si>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</si>
  <si>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</si>
  <si>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</si>
  <si>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</si>
  <si>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</si>
  <si>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</si>
  <si>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</si>
  <si>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</si>
  <si>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</si>
  <si>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</si>
  <si>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</si>
  <si>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</si>
  <si>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</si>
  <si>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</si>
  <si>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</si>
  <si>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</si>
  <si>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</si>
  <si>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</si>
  <si>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</si>
  <si>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</si>
  <si>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</si>
  <si>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</si>
  <si>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</si>
  <si>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</si>
  <si>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</si>
  <si>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</si>
  <si>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</si>
  <si>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</si>
  <si>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</si>
  <si>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</si>
  <si>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</si>
  <si>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</si>
  <si>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</si>
  <si>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</si>
  <si>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</si>
  <si>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</si>
  <si>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</si>
  <si>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</si>
  <si>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</si>
  <si>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</si>
  <si>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</si>
  <si>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</si>
  <si>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</si>
  <si>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</si>
  <si>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</si>
  <si>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</si>
  <si>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</si>
  <si>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</si>
  <si>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</si>
  <si>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</si>
  <si>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</si>
  <si>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</si>
  <si>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</si>
  <si>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</si>
  <si>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</si>
  <si>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</si>
  <si>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</si>
  <si>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</si>
  <si>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</si>
  <si>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</si>
  <si>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</si>
  <si>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</si>
  <si>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</si>
  <si>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</si>
  <si>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</si>
  <si>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</si>
  <si>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</si>
  <si>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</si>
  <si>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</si>
  <si>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</si>
  <si>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</si>
  <si>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</si>
  <si>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</si>
  <si>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</si>
  <si>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</si>
  <si>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</si>
  <si>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</si>
  <si>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次数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</si>
  <si>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</si>
  <si>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</si>
  <si>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</si>
  <si>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</si>
  <si>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</si>
  <si>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</si>
  <si>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</si>
  <si>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</si>
  <si>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</si>
  <si>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</si>
  <si>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</si>
  <si>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</si>
  <si>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</si>
  <si>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</si>
  <si>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</si>
  <si>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</si>
  <si>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</si>
  <si>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</si>
  <si>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</si>
  <si>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</si>
  <si>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</si>
  <si>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</si>
  <si>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</si>
  <si>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</si>
  <si>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</si>
  <si>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</si>
  <si>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</si>
  <si>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</si>
  <si>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</si>
  <si>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</si>
  <si>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</si>
  <si>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</si>
  <si>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</si>
  <si>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</si>
  <si>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</si>
  <si>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</si>
  <si>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</si>
  <si>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</si>
  <si>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</si>
  <si>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</si>
  <si>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</si>
  <si>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</si>
  <si>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</si>
  <si>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</si>
  <si>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</si>
  <si>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</si>
  <si>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</si>
  <si>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</si>
  <si>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</si>
  <si>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</si>
  <si>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</si>
  <si>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</si>
  <si>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</si>
  <si>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</si>
  <si>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</si>
  <si>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</si>
  <si>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</si>
  <si>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</si>
  <si>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</si>
  <si>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</si>
  <si>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</si>
  <si>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</si>
  <si>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</si>
  <si>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</si>
  <si>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</si>
  <si>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</si>
  <si>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</si>
  <si>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</si>
  <si>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</si>
  <si>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</si>
  <si>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</si>
  <si>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</si>
  <si>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</si>
  <si>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</si>
  <si>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</si>
  <si>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</si>
  <si>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</si>
  <si>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</si>
  <si>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</si>
  <si>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</si>
  <si>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</si>
  <si>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</si>
  <si>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</si>
  <si>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</si>
  <si>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</si>
  <si>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</si>
  <si>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</si>
  <si>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</si>
  <si>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</si>
  <si>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</si>
  <si>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</si>
  <si>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</si>
  <si>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</si>
  <si>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</si>
  <si>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</si>
  <si>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</si>
  <si>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</si>
  <si>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</si>
  <si>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</si>
  <si>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</si>
  <si>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</si>
  <si>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</si>
  <si>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</si>
  <si>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</si>
  <si>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</si>
  <si>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</si>
  <si>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</si>
  <si>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</si>
  <si>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</si>
  <si>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</si>
  <si>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</si>
  <si>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</si>
  <si>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</si>
  <si>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</si>
  <si>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</si>
  <si>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</si>
  <si>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</si>
  <si>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</si>
  <si>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</si>
  <si>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</si>
  <si>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</si>
  <si>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</si>
  <si>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</si>
  <si>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</si>
  <si>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</si>
  <si>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</si>
  <si>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</si>
  <si>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</si>
  <si>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</si>
  <si>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</si>
  <si>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</si>
  <si>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</si>
  <si>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</si>
  <si>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</si>
  <si>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</si>
  <si>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</si>
  <si>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</si>
  <si>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</si>
  <si>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</si>
  <si>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</si>
  <si>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</si>
  <si>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</si>
  <si>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</si>
  <si>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</si>
  <si>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</si>
  <si>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</si>
  <si>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</si>
  <si>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</si>
  <si>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</si>
  <si>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</si>
  <si>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</si>
  <si>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</si>
  <si>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</si>
  <si>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</si>
  <si>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</si>
  <si>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</si>
  <si>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</si>
  <si>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</si>
  <si>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</si>
  <si>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</si>
  <si>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</si>
  <si>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</si>
  <si>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</si>
  <si>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</si>
  <si>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</si>
  <si>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</si>
  <si>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</si>
  <si>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</si>
  <si>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</si>
  <si>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</si>
  <si>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</si>
  <si>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</si>
  <si>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</si>
  <si>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</si>
  <si>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</si>
  <si>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</si>
  <si>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</si>
  <si>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</si>
  <si>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</si>
  <si>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</si>
  <si>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</si>
  <si>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</si>
  <si>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</si>
  <si>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</si>
  <si>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</si>
  <si>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</si>
  <si>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</si>
  <si>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</si>
  <si>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</si>
  <si>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</si>
  <si>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</si>
  <si>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</si>
  <si>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</si>
  <si>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</si>
  <si>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</si>
  <si>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</si>
  <si>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</si>
  <si>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</si>
  <si>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</si>
  <si>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</si>
  <si>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</si>
  <si>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</si>
  <si>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</si>
  <si>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</si>
  <si>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</si>
  <si>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</si>
  <si>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</si>
  <si>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</si>
  <si>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</si>
  <si>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</si>
  <si>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</si>
  <si>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</si>
  <si>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</si>
  <si>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</si>
  <si>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</si>
  <si>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</si>
  <si>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</si>
  <si>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</si>
  <si>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</si>
  <si>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</si>
  <si>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</si>
  <si>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</si>
  <si>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</si>
  <si>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</si>
  <si>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</si>
  <si>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</si>
  <si>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</si>
  <si>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</si>
  <si>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</si>
  <si>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</si>
  <si>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</si>
  <si>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</si>
  <si>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</si>
  <si>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</si>
  <si>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</si>
  <si>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</si>
  <si>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</si>
  <si>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</si>
  <si>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</si>
  <si>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</si>
  <si>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</si>
  <si>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</si>
  <si>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</si>
  <si>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</si>
  <si>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</si>
  <si>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</si>
  <si>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</si>
  <si>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</si>
  <si>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</si>
  <si>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</si>
  <si>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</si>
  <si>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</si>
  <si>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</si>
  <si>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</si>
  <si>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</si>
  <si>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</si>
  <si>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</si>
  <si>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</si>
  <si>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</si>
  <si>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</si>
  <si>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</si>
  <si>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</si>
  <si>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</si>
  <si>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</si>
  <si>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</si>
  <si>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</si>
  <si>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</si>
  <si>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</si>
  <si>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</si>
  <si>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</si>
  <si>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</si>
  <si>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</si>
  <si>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</si>
  <si>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</si>
  <si>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</si>
  <si>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</si>
  <si>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</si>
  <si>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</si>
  <si>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</si>
  <si>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</si>
  <si>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</si>
  <si>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</si>
  <si>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</si>
  <si>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</si>
  <si>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</si>
  <si>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</si>
  <si>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</si>
  <si>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</si>
  <si>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</si>
  <si>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</si>
  <si>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</si>
  <si>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</si>
  <si>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</si>
  <si>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</si>
  <si>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</si>
  <si>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</si>
  <si>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</si>
  <si>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</si>
  <si>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</si>
  <si>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</si>
  <si>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</si>
  <si>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</si>
  <si>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</si>
  <si>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</si>
  <si>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</si>
  <si>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</si>
  <si>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</si>
  <si>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</si>
  <si>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</si>
  <si>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</si>
  <si>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</si>
  <si>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</si>
  <si>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</si>
  <si>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</si>
  <si>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</si>
  <si>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</si>
  <si>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</si>
  <si>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</si>
  <si>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</si>
  <si>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</si>
  <si>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</si>
  <si>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</si>
  <si>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</si>
  <si>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</si>
  <si>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</si>
  <si>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</si>
  <si>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</si>
  <si>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</si>
  <si>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</si>
  <si>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</si>
  <si>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</si>
  <si>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</si>
  <si>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</si>
  <si>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</si>
  <si>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</si>
  <si>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</si>
  <si>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</si>
  <si>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</si>
  <si>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</si>
  <si>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</si>
  <si>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</si>
  <si>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</si>
  <si>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</si>
  <si>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</si>
  <si>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</si>
  <si>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</si>
  <si>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</si>
  <si>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</si>
  <si>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</si>
  <si>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</si>
  <si>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</si>
  <si>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</si>
  <si>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</si>
  <si>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</si>
  <si>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</si>
  <si>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</si>
  <si>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</si>
  <si>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</si>
  <si>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</si>
  <si>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</si>
  <si>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</si>
  <si>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</si>
  <si>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</si>
  <si>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</si>
  <si>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</si>
  <si>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</si>
  <si>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</si>
  <si>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</si>
  <si>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</si>
  <si>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</si>
  <si>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</si>
  <si>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</si>
  <si>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</si>
  <si>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</si>
  <si>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</si>
  <si>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</si>
  <si>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</si>
  <si>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</si>
  <si>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</si>
  <si>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</si>
  <si>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</si>
  <si>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</si>
  <si>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</si>
  <si>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</si>
  <si>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</si>
  <si>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</si>
  <si>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</si>
  <si>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</si>
  <si>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</si>
  <si>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</si>
  <si>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</si>
  <si>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</si>
  <si>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</si>
  <si>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</si>
  <si>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</si>
  <si>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</si>
  <si>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</si>
  <si>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</si>
  <si>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</si>
  <si>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</si>
  <si>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</si>
  <si>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</si>
  <si>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</si>
  <si>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</si>
  <si>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</si>
  <si>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</si>
  <si>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</si>
  <si>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</si>
  <si>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</si>
  <si>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</si>
  <si>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</si>
  <si>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</si>
  <si>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</si>
  <si>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</si>
  <si>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</si>
  <si>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</si>
  <si>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</si>
  <si>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</si>
  <si>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</si>
  <si>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</si>
  <si>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</si>
  <si>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</si>
  <si>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</si>
  <si>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</si>
  <si>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</si>
  <si>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</si>
  <si>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</si>
  <si>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</si>
  <si>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</si>
  <si>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</si>
  <si>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</si>
  <si>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</si>
  <si>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</si>
  <si>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</si>
  <si>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</si>
  <si>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</si>
  <si>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</si>
  <si>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</si>
  <si>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</si>
  <si>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</si>
  <si>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</si>
  <si>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</si>
  <si>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</si>
  <si>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</si>
  <si>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</si>
  <si>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</si>
  <si>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</si>
  <si>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</si>
  <si>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</si>
  <si>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</si>
  <si>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</si>
  <si>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</si>
  <si>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</si>
  <si>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</si>
  <si>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</si>
  <si>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</si>
  <si>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</si>
  <si>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</si>
  <si>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</si>
  <si>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</si>
  <si>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</si>
  <si>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</si>
  <si>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</si>
  <si>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</si>
  <si>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</si>
  <si>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</si>
  <si>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</si>
  <si>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</si>
  <si>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</si>
  <si>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</si>
  <si>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</si>
  <si>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</si>
  <si>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</si>
  <si>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</si>
  <si>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</si>
  <si>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</si>
  <si>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</si>
  <si>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</si>
  <si>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</si>
  <si>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</si>
  <si>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</si>
  <si>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</si>
  <si>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</si>
  <si>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</si>
  <si>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</si>
  <si>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</si>
  <si>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</si>
  <si>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</si>
  <si>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</si>
  <si>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</si>
  <si>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</si>
  <si>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</si>
  <si>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</si>
  <si>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</si>
  <si>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</si>
  <si>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</si>
  <si>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</si>
  <si>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</si>
  <si>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</si>
  <si>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</si>
  <si>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</si>
  <si>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</si>
  <si>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</si>
  <si>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</si>
  <si>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</si>
  <si>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</si>
  <si>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</si>
  <si>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</si>
  <si>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</si>
  <si>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</si>
  <si>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</si>
  <si>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</si>
  <si>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</si>
  <si>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</si>
  <si>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</si>
  <si>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</si>
  <si>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</si>
  <si>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</si>
  <si>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</si>
  <si>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</si>
  <si>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</si>
  <si>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</si>
  <si>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</si>
  <si>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</si>
  <si>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</si>
  <si>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</si>
  <si>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</si>
  <si>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</si>
  <si>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</si>
  <si>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</si>
  <si>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</si>
  <si>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</si>
  <si>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</si>
  <si>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</si>
  <si>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</si>
  <si>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</si>
  <si>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</si>
  <si>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</si>
  <si>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</si>
  <si>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</si>
  <si>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</si>
  <si>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</si>
  <si>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</si>
  <si>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</si>
  <si>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</si>
  <si>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</si>
  <si>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</si>
  <si>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</si>
  <si>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</si>
  <si>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</si>
  <si>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</si>
  <si>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</si>
  <si>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</si>
  <si>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</si>
  <si>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</si>
  <si>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</si>
  <si>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</si>
  <si>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</si>
  <si>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</si>
  <si>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</si>
  <si>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</si>
  <si>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</si>
  <si>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</si>
  <si>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</si>
  <si>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</si>
  <si>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</si>
  <si>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</si>
  <si>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</si>
  <si>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</si>
  <si>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</si>
  <si>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</si>
  <si>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</si>
  <si>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</si>
  <si>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</si>
  <si>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</si>
  <si>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</si>
  <si>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</si>
  <si>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</si>
  <si>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</si>
  <si>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</si>
  <si>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</si>
  <si>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</si>
  <si>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</si>
  <si>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</si>
  <si>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</si>
  <si>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</si>
  <si>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</si>
  <si>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</si>
  <si>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</si>
  <si>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</si>
  <si>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</si>
  <si>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</si>
  <si>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</si>
  <si>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</si>
  <si>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</si>
  <si>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</si>
  <si>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</si>
  <si>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</si>
  <si>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</si>
  <si>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</si>
  <si>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</si>
  <si>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</si>
  <si>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</si>
  <si>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</si>
  <si>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</si>
  <si>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</si>
  <si>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</si>
  <si>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</si>
  <si>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</si>
  <si>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</si>
  <si>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</si>
  <si>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</si>
  <si>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</si>
  <si>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</si>
  <si>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</si>
  <si>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</si>
  <si>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</si>
  <si>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</si>
  <si>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</si>
  <si>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</si>
  <si>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</si>
  <si>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</si>
  <si>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</si>
  <si>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</si>
  <si>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</si>
  <si>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</si>
  <si>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</si>
  <si>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</si>
  <si>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</si>
  <si>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</si>
  <si>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</si>
  <si>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</si>
  <si>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</si>
  <si>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</si>
  <si>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</si>
  <si>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</si>
  <si>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</si>
  <si>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</si>
  <si>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</si>
  <si>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</si>
  <si>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</si>
  <si>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</si>
  <si>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</si>
  <si>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</si>
  <si>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</si>
  <si>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</si>
  <si>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</si>
  <si>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</si>
  <si>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</si>
  <si>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</si>
  <si>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</si>
  <si>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</si>
  <si>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</si>
  <si>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</si>
  <si>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</si>
  <si>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</si>
  <si>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</si>
  <si>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</si>
  <si>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</si>
  <si>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</si>
  <si>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</si>
  <si>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</si>
  <si>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</si>
  <si>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</si>
  <si>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</si>
  <si>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</si>
  <si>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</si>
  <si>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</si>
  <si>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</si>
  <si>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</si>
  <si>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</si>
  <si>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</si>
  <si>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</si>
  <si>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</si>
  <si>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</si>
  <si>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</si>
  <si>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</si>
  <si>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</si>
  <si>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</si>
  <si>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</si>
  <si>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</si>
  <si>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</si>
  <si>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</si>
  <si>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</si>
  <si>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</si>
  <si>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</si>
  <si>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</si>
  <si>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</si>
  <si>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</si>
  <si>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</si>
  <si>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</si>
  <si>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</si>
  <si>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</si>
  <si>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</si>
  <si>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</si>
  <si>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</si>
  <si>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</si>
  <si>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</si>
  <si>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</si>
  <si>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</si>
  <si>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</si>
  <si>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</si>
  <si>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</si>
  <si>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</si>
  <si>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</si>
  <si>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</si>
  <si>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</si>
  <si>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</si>
  <si>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</si>
  <si>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</si>
  <si>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</si>
  <si>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</si>
  <si>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</si>
  <si>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</si>
  <si>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</si>
  <si>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</si>
  <si>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</si>
  <si>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</si>
  <si>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</si>
  <si>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</si>
  <si>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</si>
  <si>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</si>
  <si>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</si>
  <si>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</si>
  <si>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</si>
  <si>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</si>
  <si>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</si>
  <si>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</si>
  <si>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</si>
  <si>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</si>
  <si>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</si>
  <si>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</si>
  <si>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</si>
  <si>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</si>
  <si>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</si>
  <si>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</si>
  <si>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</si>
  <si>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</si>
  <si>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</si>
  <si>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</si>
  <si>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</si>
  <si>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</si>
  <si>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</si>
  <si>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</si>
  <si>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</si>
  <si>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</si>
  <si>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</si>
  <si>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</si>
  <si>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</si>
  <si>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</si>
  <si>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</si>
  <si>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</si>
  <si>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</si>
  <si>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</si>
  <si>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</si>
  <si>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</si>
  <si>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</si>
  <si>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</si>
  <si>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</si>
  <si>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</si>
  <si>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</si>
  <si>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</si>
  <si>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</si>
  <si>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</si>
  <si>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</si>
  <si>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</si>
  <si>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</si>
  <si>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</si>
  <si>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</si>
  <si>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</si>
  <si>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</si>
  <si>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</si>
  <si>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</si>
  <si>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</si>
  <si>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</si>
  <si>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</si>
  <si>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</si>
  <si>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</si>
  <si>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</si>
  <si>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</si>
  <si>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</si>
  <si>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</si>
  <si>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</si>
  <si>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</si>
  <si>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</si>
  <si>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</si>
  <si>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</si>
  <si>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</si>
  <si>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</si>
  <si>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</si>
  <si>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</si>
  <si>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</si>
  <si>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</si>
  <si>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</si>
  <si>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</si>
  <si>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</si>
  <si>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</si>
  <si>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</si>
  <si>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</si>
  <si>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</si>
  <si>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</si>
  <si>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</si>
  <si>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</si>
  <si>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</si>
  <si>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</si>
  <si>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</si>
  <si>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</si>
  <si>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</si>
  <si>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</si>
  <si>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</si>
  <si>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</si>
  <si>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</si>
  <si>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</si>
  <si>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</si>
  <si>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</si>
  <si>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</si>
  <si>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</si>
  <si>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</si>
  <si>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</si>
  <si>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</si>
  <si>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</si>
  <si>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</si>
  <si>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</si>
  <si>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</si>
  <si>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</si>
  <si>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</si>
  <si>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</si>
  <si>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</si>
  <si>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</si>
  <si>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</si>
  <si>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</si>
  <si>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</si>
  <si>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</si>
  <si>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</si>
  <si>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</si>
  <si>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</si>
  <si>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</si>
  <si>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</si>
  <si>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</si>
  <si>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</si>
  <si>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编号</t>
    <phoneticPr fontId="1" type="noConversion"/>
  </si>
  <si>
    <t>分类</t>
    <phoneticPr fontId="1" type="noConversion"/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</si>
  <si>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</si>
  <si>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</si>
  <si>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</si>
  <si>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</si>
  <si>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</si>
  <si>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</si>
  <si>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</si>
  <si>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</si>
  <si>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</si>
  <si>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</si>
  <si>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</si>
  <si>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</si>
  <si>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</si>
  <si>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</si>
  <si>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</si>
  <si>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</si>
  <si>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</si>
  <si>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</si>
  <si>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</si>
  <si>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</si>
  <si>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</si>
  <si>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</si>
  <si>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</si>
  <si>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</si>
  <si>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</si>
  <si>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</si>
  <si>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</si>
  <si>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</si>
  <si>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</si>
  <si>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</si>
  <si>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</si>
  <si>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</si>
  <si>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</si>
  <si>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</si>
  <si>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</si>
  <si>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</si>
  <si>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</si>
  <si>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</si>
  <si>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</si>
  <si>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</si>
  <si>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</si>
  <si>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</si>
  <si>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</si>
  <si>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</si>
  <si>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</si>
  <si>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</si>
  <si>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</si>
  <si>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</si>
  <si>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</si>
  <si>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</si>
  <si>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</si>
  <si>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</si>
  <si>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</si>
  <si>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</si>
  <si>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</si>
  <si>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</si>
  <si>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</si>
  <si>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</si>
  <si>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</si>
  <si>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</si>
  <si>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</si>
  <si>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</si>
  <si>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</si>
  <si>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</si>
  <si>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</si>
  <si>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</si>
  <si>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</si>
  <si>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</si>
  <si>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</si>
  <si>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</si>
  <si>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</si>
  <si>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</si>
  <si>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</si>
  <si>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</si>
  <si>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</si>
  <si>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</si>
  <si>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</si>
  <si>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</si>
  <si>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</si>
  <si>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</si>
  <si>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</si>
  <si>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</si>
  <si>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</si>
  <si>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</si>
  <si>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</si>
  <si>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</si>
  <si>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</si>
  <si>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</si>
  <si>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</si>
  <si>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</si>
  <si>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</si>
  <si>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</si>
  <si>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</si>
  <si>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</si>
  <si>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</si>
  <si>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</si>
  <si>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</si>
  <si>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</si>
  <si>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</si>
  <si>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</si>
  <si>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</si>
  <si>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</si>
  <si>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</si>
  <si>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</si>
  <si>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</si>
  <si>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</si>
  <si>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</si>
  <si>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</si>
  <si>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</si>
  <si>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</si>
  <si>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</si>
  <si>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</si>
  <si>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</si>
  <si>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</si>
  <si>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</si>
  <si>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</si>
  <si>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</si>
  <si>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</si>
  <si>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</si>
  <si>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</si>
  <si>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</si>
  <si>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</si>
  <si>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</si>
  <si>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</si>
  <si>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</si>
  <si>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</si>
  <si>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</si>
  <si>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</si>
  <si>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</si>
  <si>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</si>
  <si>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</si>
  <si>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</si>
  <si>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</si>
  <si>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</si>
  <si>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</si>
  <si>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</si>
  <si>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</si>
  <si>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</si>
  <si>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</si>
  <si>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</si>
  <si>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</si>
  <si>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</si>
  <si>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</si>
  <si>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</si>
  <si>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</si>
  <si>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</si>
  <si>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</si>
  <si>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</si>
  <si>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</si>
  <si>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</si>
  <si>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</si>
  <si>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</si>
  <si>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</si>
  <si>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</si>
  <si>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</si>
  <si>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</si>
  <si>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</si>
  <si>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</si>
  <si>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</si>
  <si>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</si>
  <si>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</si>
  <si>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</si>
  <si>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</si>
  <si>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</si>
  <si>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</si>
  <si>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</si>
  <si>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</si>
  <si>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</si>
  <si>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</si>
  <si>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</si>
  <si>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</si>
  <si>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</si>
  <si>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</si>
  <si>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</si>
  <si>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</si>
  <si>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</si>
  <si>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</si>
  <si>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</si>
  <si>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</si>
  <si>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</si>
  <si>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</si>
  <si>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</si>
  <si>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</si>
  <si>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</si>
  <si>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</si>
  <si>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</si>
  <si>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</si>
  <si>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</si>
  <si>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</si>
  <si>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</si>
  <si>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</si>
  <si>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</si>
  <si>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</si>
  <si>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</si>
  <si>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</si>
  <si>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</si>
  <si>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</si>
  <si>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</si>
  <si>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</si>
  <si>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</si>
  <si>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</si>
  <si>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</si>
  <si>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</si>
  <si>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</si>
  <si>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</si>
  <si>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</si>
  <si>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</si>
  <si>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</si>
  <si>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</si>
  <si>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</si>
  <si>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</si>
  <si>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</si>
  <si>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</si>
  <si>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</si>
  <si>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</si>
  <si>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</si>
  <si>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</si>
  <si>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</si>
  <si>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</si>
  <si>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</si>
  <si>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</si>
  <si>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</si>
  <si>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</si>
  <si>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</si>
  <si>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</si>
  <si>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</si>
  <si>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</si>
  <si>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</si>
  <si>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</si>
  <si>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</si>
  <si>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</si>
  <si>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</si>
  <si>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</si>
  <si>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</si>
  <si>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</si>
  <si>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</si>
  <si>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</si>
  <si>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</si>
  <si>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</si>
  <si>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</si>
  <si>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</si>
  <si>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</si>
  <si>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</si>
  <si>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</si>
  <si>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</si>
  <si>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</si>
  <si>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</si>
  <si>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</si>
  <si>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</si>
  <si>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</si>
  <si>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</si>
  <si>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</si>
  <si>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</si>
  <si>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</si>
  <si>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</si>
  <si>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</si>
  <si>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</si>
  <si>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</si>
  <si>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</si>
  <si>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</si>
  <si>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</si>
  <si>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</si>
  <si>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</si>
  <si>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</si>
  <si>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</si>
  <si>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</si>
  <si>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</si>
  <si>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</si>
  <si>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</si>
  <si>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</si>
  <si>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</si>
  <si>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</si>
  <si>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</si>
  <si>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</si>
  <si>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</si>
  <si>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</si>
  <si>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</si>
  <si>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</si>
  <si>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</si>
  <si>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</si>
  <si>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</si>
  <si>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</si>
  <si>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</si>
  <si>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</si>
  <si>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</si>
  <si>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</si>
  <si>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</si>
  <si>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</si>
  <si>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</si>
  <si>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</si>
  <si>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</si>
  <si>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</si>
  <si>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</si>
  <si>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</si>
  <si>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</si>
  <si>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</si>
  <si>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</si>
  <si>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</si>
  <si>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</si>
  <si>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</si>
  <si>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</si>
  <si>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</si>
  <si>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</si>
  <si>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</si>
  <si>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</si>
  <si>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</si>
  <si>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</si>
  <si>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</si>
  <si>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</si>
  <si>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</si>
  <si>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</si>
  <si>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</si>
  <si>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</si>
  <si>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</si>
  <si>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</si>
  <si>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</si>
  <si>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</si>
  <si>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</si>
  <si>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</si>
  <si>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</si>
  <si>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</si>
  <si>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</si>
  <si>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</si>
  <si>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</si>
  <si>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</si>
  <si>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</si>
  <si>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</si>
  <si>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</si>
  <si>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</si>
  <si>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</si>
  <si>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</si>
  <si>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</si>
  <si>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</si>
  <si>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</si>
  <si>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</si>
  <si>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</si>
  <si>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</si>
  <si>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</si>
  <si>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</si>
  <si>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</si>
  <si>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</si>
  <si>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</si>
  <si>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</si>
  <si>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</si>
  <si>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</si>
  <si>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</si>
  <si>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</si>
  <si>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</si>
  <si>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</si>
  <si>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</si>
  <si>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</si>
  <si>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</si>
  <si>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</si>
  <si>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</si>
  <si>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</si>
  <si>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</si>
  <si>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</si>
  <si>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</si>
  <si>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</si>
  <si>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</si>
  <si>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</si>
  <si>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</si>
  <si>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</si>
  <si>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</si>
  <si>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</si>
  <si>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</si>
  <si>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</si>
  <si>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</si>
  <si>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</si>
  <si>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</si>
  <si>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</si>
  <si>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</si>
  <si>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</si>
  <si>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</si>
  <si>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</si>
  <si>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</si>
  <si>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</si>
  <si>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</si>
  <si>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</si>
  <si>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</si>
  <si>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</si>
  <si>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</si>
  <si>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</si>
  <si>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</si>
  <si>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</si>
  <si>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</si>
  <si>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</si>
  <si>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</si>
  <si>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</si>
  <si>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</si>
  <si>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</si>
  <si>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</si>
  <si>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</si>
  <si>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</si>
  <si>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</si>
  <si>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</si>
  <si>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</si>
  <si>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</si>
  <si>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</si>
  <si>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</si>
  <si>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</si>
  <si>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</si>
  <si>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</si>
  <si>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</si>
  <si>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</si>
  <si>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</si>
  <si>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</si>
  <si>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</si>
  <si>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</si>
  <si>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</si>
  <si>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</si>
  <si>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</si>
  <si>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</si>
  <si>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</si>
  <si>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</si>
  <si>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</si>
  <si>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</si>
  <si>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</si>
  <si>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</si>
  <si>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</si>
  <si>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</si>
  <si>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</si>
  <si>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</si>
  <si>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</si>
  <si>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</si>
  <si>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</si>
  <si>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</si>
  <si>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</si>
  <si>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</si>
  <si>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</si>
  <si>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</si>
  <si>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</si>
  <si>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</si>
  <si>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</si>
  <si>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</si>
  <si>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</si>
  <si>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</si>
  <si>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</si>
  <si>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</si>
  <si>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</si>
  <si>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</si>
  <si>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</si>
  <si>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</si>
  <si>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</si>
  <si>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</si>
  <si>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</si>
  <si>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</si>
  <si>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</si>
  <si>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</si>
  <si>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</si>
  <si>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</si>
  <si>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</si>
  <si>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</si>
  <si>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</si>
  <si>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</si>
  <si>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</si>
  <si>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</si>
  <si>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</si>
  <si>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</si>
  <si>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</si>
  <si>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</si>
  <si>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</si>
  <si>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</si>
  <si>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</si>
  <si>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</si>
  <si>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</si>
  <si>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</si>
  <si>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</si>
  <si>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</si>
  <si>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</si>
  <si>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</si>
  <si>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</si>
  <si>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</si>
  <si>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</si>
  <si>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</si>
  <si>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</si>
  <si>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</si>
  <si>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</si>
  <si>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</si>
  <si>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</si>
  <si>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</si>
  <si>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</si>
  <si>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</si>
  <si>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</si>
  <si>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</si>
  <si>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</si>
  <si>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</si>
  <si>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</si>
  <si>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</si>
  <si>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</si>
  <si>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</si>
  <si>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</si>
  <si>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</si>
  <si>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</si>
  <si>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</si>
  <si>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</si>
  <si>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</si>
  <si>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</si>
  <si>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</si>
  <si>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</si>
  <si>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</si>
  <si>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</si>
  <si>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</si>
  <si>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</si>
  <si>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</si>
  <si>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</si>
  <si>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</si>
  <si>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</si>
  <si>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</si>
  <si>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</si>
  <si>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</si>
  <si>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</si>
  <si>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</si>
  <si>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</si>
  <si>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</si>
  <si>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</si>
  <si>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</si>
  <si>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</si>
  <si>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</si>
  <si>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</si>
  <si>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</si>
  <si>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</si>
  <si>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</si>
  <si>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</si>
  <si>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</si>
  <si>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</si>
  <si>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</si>
  <si>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</si>
  <si>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</si>
  <si>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</si>
  <si>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</si>
  <si>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</si>
  <si>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</si>
  <si>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</si>
  <si>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</si>
  <si>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</si>
  <si>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</si>
  <si>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</si>
  <si>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</si>
  <si>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</si>
  <si>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</si>
  <si>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</si>
  <si>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</si>
  <si>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</si>
  <si>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</si>
  <si>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</si>
  <si>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</si>
  <si>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</si>
  <si>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</si>
  <si>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</si>
  <si>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</si>
  <si>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</si>
  <si>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</si>
  <si>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</si>
  <si>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</si>
  <si>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</si>
  <si>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</si>
  <si>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</si>
  <si>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</si>
  <si>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</si>
  <si>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</si>
  <si>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</si>
  <si>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</si>
  <si>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</si>
  <si>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</si>
  <si>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</si>
  <si>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</si>
  <si>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</si>
  <si>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</si>
  <si>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</si>
  <si>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</si>
  <si>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</si>
  <si>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</si>
  <si>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</si>
  <si>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</si>
  <si>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</si>
  <si>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</si>
  <si>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</si>
  <si>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</si>
  <si>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</si>
  <si>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</si>
  <si>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</si>
  <si>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</si>
  <si>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</si>
  <si>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</si>
  <si>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</si>
  <si>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</si>
  <si>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</si>
  <si>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</si>
  <si>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</si>
  <si>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</si>
  <si>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</si>
  <si>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</si>
  <si>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</si>
  <si>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</si>
  <si>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</si>
  <si>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</si>
  <si>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</si>
  <si>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</si>
  <si>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</si>
  <si>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</si>
  <si>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</si>
  <si>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</si>
  <si>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</si>
  <si>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</si>
  <si>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</si>
  <si>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</si>
  <si>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</si>
  <si>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</si>
  <si>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</si>
  <si>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</si>
  <si>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</si>
  <si>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</si>
  <si>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</si>
  <si>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</si>
  <si>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</si>
  <si>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</si>
  <si>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</si>
  <si>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</si>
  <si>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</si>
  <si>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</si>
  <si>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</si>
  <si>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</si>
  <si>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</si>
  <si>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</si>
  <si>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</si>
  <si>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</si>
  <si>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</si>
  <si>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</si>
  <si>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</si>
  <si>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</si>
  <si>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</si>
  <si>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</si>
  <si>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</si>
  <si>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</si>
  <si>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</si>
  <si>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</si>
  <si>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</si>
  <si>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</si>
  <si>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</si>
  <si>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</si>
  <si>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</si>
  <si>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</si>
  <si>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</si>
  <si>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</si>
  <si>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</si>
  <si>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</si>
  <si>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</si>
  <si>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</si>
  <si>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</si>
  <si>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</si>
  <si>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</si>
  <si>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</si>
  <si>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</si>
  <si>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</si>
  <si>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</si>
  <si>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</si>
  <si>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</si>
  <si>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</si>
  <si>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</si>
  <si>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</si>
  <si>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</si>
  <si>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</si>
  <si>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</si>
  <si>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</si>
  <si>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</si>
  <si>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</si>
  <si>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</si>
  <si>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</si>
  <si>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</si>
  <si>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</si>
  <si>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</si>
  <si>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</si>
  <si>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</si>
  <si>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</si>
  <si>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</si>
  <si>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</si>
  <si>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</si>
  <si>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</si>
  <si>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</si>
  <si>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</si>
  <si>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</si>
  <si>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</si>
  <si>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</si>
  <si>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</si>
  <si>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</si>
  <si>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</si>
  <si>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</si>
  <si>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</si>
  <si>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</si>
  <si>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</si>
  <si>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</si>
  <si>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</si>
  <si>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</si>
  <si>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</si>
  <si>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</si>
  <si>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</si>
  <si>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</si>
  <si>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</si>
  <si>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</si>
  <si>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</si>
  <si>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</si>
  <si>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</si>
  <si>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</si>
  <si>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</si>
  <si>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</si>
  <si>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</si>
  <si>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</si>
  <si>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</si>
  <si>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</si>
  <si>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</si>
  <si>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</si>
  <si>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</si>
  <si>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</si>
  <si>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</si>
  <si>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</si>
  <si>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</si>
  <si>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</si>
  <si>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</si>
  <si>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</si>
  <si>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</si>
  <si>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</si>
  <si>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</si>
  <si>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</si>
  <si>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</si>
  <si>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</si>
  <si>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</si>
  <si>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</si>
  <si>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</si>
  <si>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</si>
  <si>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</si>
  <si>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</si>
  <si>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</si>
  <si>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</si>
  <si>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</si>
  <si>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</si>
  <si>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</si>
  <si>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</si>
  <si>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</si>
  <si>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</si>
  <si>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</si>
  <si>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</si>
  <si>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</si>
  <si>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</si>
  <si>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</si>
  <si>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</si>
  <si>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</si>
  <si>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</si>
  <si>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</si>
  <si>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</si>
  <si>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</si>
  <si>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</si>
  <si>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</si>
  <si>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</si>
  <si>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</si>
  <si>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</si>
  <si>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</si>
  <si>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</si>
  <si>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</si>
  <si>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</si>
  <si>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</si>
  <si>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</si>
  <si>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</si>
  <si>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</si>
  <si>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</si>
  <si>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</si>
  <si>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</si>
  <si>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</si>
  <si>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</si>
  <si>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</si>
  <si>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</si>
  <si>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</si>
  <si>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</si>
  <si>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</si>
  <si>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</si>
  <si>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</si>
  <si>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</si>
  <si>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</si>
  <si>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</si>
  <si>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</si>
  <si>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</si>
  <si>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</si>
  <si>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</si>
  <si>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</si>
  <si>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</si>
  <si>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</si>
  <si>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</si>
  <si>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</si>
  <si>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</si>
  <si>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</si>
  <si>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</si>
  <si>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</si>
  <si>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</si>
  <si>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</si>
  <si>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</si>
  <si>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</si>
  <si>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</si>
  <si>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</si>
  <si>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</si>
  <si>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</si>
  <si>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</si>
  <si>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</si>
  <si>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</si>
  <si>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</si>
  <si>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</si>
  <si>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</si>
  <si>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</si>
  <si>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</si>
  <si>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</si>
  <si>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</si>
  <si>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</si>
  <si>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</si>
  <si>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</si>
  <si>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</si>
  <si>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</si>
  <si>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</si>
  <si>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</si>
  <si>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</si>
  <si>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</si>
  <si>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</si>
  <si>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</si>
  <si>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</si>
  <si>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</si>
  <si>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</si>
  <si>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</si>
  <si>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</si>
  <si>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</si>
  <si>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</si>
  <si>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</si>
  <si>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</si>
  <si>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</si>
  <si>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</si>
  <si>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</si>
  <si>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</si>
  <si>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</si>
  <si>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</si>
  <si>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</si>
  <si>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</si>
  <si>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</si>
  <si>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</si>
  <si>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</si>
  <si>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</si>
  <si>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</si>
  <si>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</si>
  <si>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</si>
  <si>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</si>
  <si>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</si>
  <si>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</si>
  <si>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</si>
  <si>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</si>
  <si>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</si>
  <si>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</si>
  <si>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</si>
  <si>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</si>
  <si>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</si>
  <si>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</si>
  <si>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</si>
  <si>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</si>
  <si>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</si>
  <si>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</si>
  <si>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</si>
  <si>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</si>
  <si>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</si>
  <si>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</si>
  <si>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</si>
  <si>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</si>
  <si>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</si>
  <si>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</si>
  <si>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</si>
  <si>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</si>
  <si>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</si>
  <si>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</si>
  <si>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</si>
  <si>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</si>
  <si>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</si>
  <si>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</si>
  <si>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</si>
  <si>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</si>
  <si>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</si>
  <si>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</si>
  <si>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</si>
  <si>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</si>
  <si>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</si>
  <si>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</si>
  <si>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</si>
  <si>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</si>
  <si>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</si>
  <si>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</si>
  <si>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</si>
  <si>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</si>
  <si>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</si>
  <si>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</si>
  <si>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</si>
  <si>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</si>
  <si>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</si>
  <si>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</si>
  <si>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</si>
  <si>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</si>
  <si>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</si>
  <si>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</si>
  <si>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</si>
  <si>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</si>
  <si>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</si>
  <si>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</si>
  <si>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</si>
  <si>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</si>
  <si>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</si>
  <si>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</si>
  <si>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</si>
  <si>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</si>
  <si>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</si>
  <si>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</si>
  <si>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</si>
  <si>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</si>
  <si>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</si>
  <si>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</si>
  <si>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</si>
  <si>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</si>
  <si>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</si>
  <si>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</si>
  <si>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</si>
  <si>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</si>
  <si>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</si>
  <si>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</si>
  <si>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</si>
  <si>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</si>
  <si>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</si>
  <si>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</si>
  <si>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</si>
  <si>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</si>
  <si>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</si>
  <si>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</si>
  <si>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</si>
  <si>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</si>
  <si>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</si>
  <si>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</si>
  <si>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</si>
  <si>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</si>
  <si>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</si>
  <si>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</si>
  <si>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</si>
  <si>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</si>
  <si>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</si>
  <si>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</si>
  <si>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</si>
  <si>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</si>
  <si>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</si>
  <si>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</si>
  <si>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</si>
  <si>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</si>
  <si>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</si>
  <si>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</si>
  <si>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</si>
  <si>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</si>
  <si>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</si>
  <si>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</si>
  <si>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</si>
  <si>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</si>
  <si>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</si>
  <si>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</si>
  <si>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</si>
  <si>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</si>
  <si>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</si>
  <si>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</si>
  <si>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</si>
  <si>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</si>
  <si>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</si>
  <si>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</si>
  <si>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</si>
  <si>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</si>
  <si>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</si>
  <si>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</si>
  <si>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</si>
  <si>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</si>
  <si>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</si>
  <si>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</si>
  <si>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</si>
  <si>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</si>
  <si>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</si>
  <si>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</si>
  <si>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</si>
  <si>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</si>
  <si>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</si>
  <si>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</si>
  <si>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</si>
  <si>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</si>
  <si>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</si>
  <si>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</si>
  <si>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</si>
  <si>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</si>
  <si>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</si>
  <si>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</si>
  <si>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</si>
  <si>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</si>
  <si>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</si>
  <si>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</si>
  <si>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</si>
  <si>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</si>
  <si>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</si>
  <si>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</si>
  <si>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</si>
  <si>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</si>
  <si>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</si>
  <si>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</si>
  <si>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</si>
  <si>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</si>
  <si>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</si>
  <si>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</si>
  <si>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</si>
  <si>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</si>
  <si>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</si>
  <si>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</si>
  <si>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</si>
  <si>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</si>
  <si>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</si>
  <si>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</si>
  <si>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</si>
  <si>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程序变更编号</t>
    <phoneticPr fontId="1" type="noConversion"/>
  </si>
  <si>
    <t>音色名称</t>
    <phoneticPr fontId="1" type="noConversion"/>
  </si>
  <si>
    <t>后6位</t>
    <phoneticPr fontId="1" type="noConversion"/>
  </si>
  <si>
    <t>0x00003510</t>
  </si>
  <si>
    <t>0x0000351A</t>
  </si>
  <si>
    <t>0x000003C0</t>
  </si>
  <si>
    <t>0x00003524</t>
  </si>
  <si>
    <t>0x000001C1</t>
  </si>
  <si>
    <t>0x006807B0</t>
  </si>
  <si>
    <t>0x00003574</t>
  </si>
  <si>
    <t>0x005207B1</t>
  </si>
  <si>
    <t>0x0000357F</t>
  </si>
  <si>
    <t>0x00125BB1</t>
  </si>
  <si>
    <t>0x00003588</t>
  </si>
  <si>
    <t>0x007E00B0</t>
  </si>
  <si>
    <t>0x000020B0</t>
  </si>
  <si>
    <t>0x00004461</t>
  </si>
  <si>
    <t>0x00007CC0</t>
  </si>
  <si>
    <t>0x0000446B</t>
  </si>
  <si>
    <t>0x00004475</t>
  </si>
  <si>
    <t>0x0000447F</t>
  </si>
  <si>
    <t>0x00285BB0</t>
  </si>
  <si>
    <t>0x000044C5</t>
  </si>
  <si>
    <t>0x004107B1</t>
  </si>
  <si>
    <t>0x000044CF</t>
  </si>
  <si>
    <t>0x00205BB1</t>
  </si>
  <si>
    <t>0x000044D9</t>
  </si>
  <si>
    <t>0x007F00B0</t>
  </si>
  <si>
    <t>0x0000665E</t>
  </si>
  <si>
    <t>0x00006668</t>
  </si>
  <si>
    <t>0x00007EC0</t>
  </si>
  <si>
    <t>0x0000667C</t>
  </si>
  <si>
    <t>0x005A07B0</t>
  </si>
  <si>
    <t>0x000066C2</t>
  </si>
  <si>
    <t>0x000068F2</t>
  </si>
  <si>
    <t>0x00006906</t>
  </si>
  <si>
    <t>0x00006924</t>
  </si>
  <si>
    <t>0x00006C08</t>
  </si>
  <si>
    <t>0x00006C1C</t>
  </si>
  <si>
    <t>0x00006C62</t>
  </si>
  <si>
    <t>0x00006EE2</t>
  </si>
  <si>
    <t>0x00006EF6</t>
  </si>
  <si>
    <t>0x00006F32</t>
  </si>
  <si>
    <t>0x0000750E</t>
  </si>
  <si>
    <t>0x00007518</t>
  </si>
  <si>
    <t>0x0000752C</t>
  </si>
  <si>
    <t>0x00007572</t>
  </si>
  <si>
    <t>0x000077E8</t>
  </si>
  <si>
    <t>0x000077F2</t>
  </si>
  <si>
    <t>0x00007806</t>
  </si>
  <si>
    <t>0x00007838</t>
  </si>
  <si>
    <t>0x00008725</t>
  </si>
  <si>
    <t>0x0000872F</t>
  </si>
  <si>
    <t>0x00008743</t>
  </si>
  <si>
    <t>0x00008757</t>
  </si>
  <si>
    <t>0x0000876B</t>
  </si>
  <si>
    <t>0x0000877F</t>
  </si>
  <si>
    <t>0x00008793</t>
  </si>
  <si>
    <t>0x000087B1</t>
  </si>
  <si>
    <t>0x000087C5</t>
  </si>
  <si>
    <t>0x000087E3</t>
  </si>
  <si>
    <t>0x0000899B</t>
  </si>
  <si>
    <t>0x000089AF</t>
  </si>
  <si>
    <t>0x000089C3</t>
  </si>
  <si>
    <t>0x000089D7</t>
  </si>
  <si>
    <t>0x000089F5</t>
  </si>
  <si>
    <t>0x000089FF</t>
  </si>
  <si>
    <t>0x00008A13</t>
  </si>
  <si>
    <t>0x00008A31</t>
  </si>
  <si>
    <t>0x00008A45</t>
  </si>
  <si>
    <t>0x00008A63</t>
  </si>
  <si>
    <t>系统复位</t>
    <phoneticPr fontId="1" type="noConversion"/>
  </si>
  <si>
    <t>主动传感</t>
    <phoneticPr fontId="1" type="noConversion"/>
  </si>
  <si>
    <t>系统排他</t>
    <phoneticPr fontId="1" type="noConversion"/>
  </si>
  <si>
    <t>歌曲位置</t>
    <phoneticPr fontId="1" type="noConversion"/>
  </si>
  <si>
    <t>歌曲选择</t>
    <phoneticPr fontId="1" type="noConversion"/>
  </si>
  <si>
    <t>调谐请求</t>
    <phoneticPr fontId="1" type="noConversion"/>
  </si>
  <si>
    <t>排他性结束</t>
    <phoneticPr fontId="1" type="noConversion"/>
  </si>
  <si>
    <t>起点</t>
    <phoneticPr fontId="1" type="noConversion"/>
  </si>
  <si>
    <t>继续</t>
    <phoneticPr fontId="1" type="noConversion"/>
  </si>
  <si>
    <t>停止</t>
    <phoneticPr fontId="1" type="noConversion"/>
  </si>
  <si>
    <t>Modulation Wheel</t>
    <phoneticPr fontId="1" type="noConversion"/>
  </si>
  <si>
    <t>Portamento Time</t>
    <phoneticPr fontId="1" type="noConversion"/>
  </si>
  <si>
    <t>Data Entry</t>
    <phoneticPr fontId="1" type="noConversion"/>
  </si>
  <si>
    <t>Damper Pedal</t>
    <phoneticPr fontId="1" type="noConversion"/>
  </si>
  <si>
    <t>Portamento</t>
    <phoneticPr fontId="1" type="noConversion"/>
  </si>
  <si>
    <t>Data Entry + 1</t>
    <phoneticPr fontId="1" type="noConversion"/>
  </si>
  <si>
    <t>Data Entry - 1</t>
    <phoneticPr fontId="1" type="noConversion"/>
  </si>
  <si>
    <t>十六进制</t>
    <phoneticPr fontId="1" type="noConversion"/>
  </si>
  <si>
    <t>系统启动、关闭</t>
    <phoneticPr fontId="1" type="noConversion"/>
  </si>
  <si>
    <t>(未定义)</t>
    <phoneticPr fontId="1" type="noConversion"/>
  </si>
  <si>
    <t>Bank Select</t>
    <phoneticPr fontId="1" type="noConversion"/>
  </si>
  <si>
    <t>Modulation</t>
    <phoneticPr fontId="1" type="noConversion"/>
  </si>
  <si>
    <t>Main Volume,Pan</t>
    <phoneticPr fontId="1" type="noConversion"/>
  </si>
  <si>
    <t>Expression</t>
    <phoneticPr fontId="1" type="noConversion"/>
  </si>
  <si>
    <t>Sustain</t>
    <phoneticPr fontId="1" type="noConversion"/>
  </si>
  <si>
    <t>Sound Controller</t>
    <phoneticPr fontId="1" type="noConversion"/>
  </si>
  <si>
    <t>Portamento Control</t>
    <phoneticPr fontId="1" type="noConversion"/>
  </si>
  <si>
    <t>Effect Depth</t>
    <phoneticPr fontId="1" type="noConversion"/>
  </si>
  <si>
    <t>RPN Inc,Dec</t>
    <phoneticPr fontId="1" type="noConversion"/>
  </si>
  <si>
    <t>RPN LSB,MSB</t>
    <phoneticPr fontId="1" type="noConversion"/>
  </si>
  <si>
    <t>（未定义）</t>
    <phoneticPr fontId="1" type="noConversion"/>
  </si>
  <si>
    <t>时钟</t>
    <phoneticPr fontId="1" type="noConversion"/>
  </si>
  <si>
    <t>混响深度_a</t>
    <phoneticPr fontId="1" type="noConversion"/>
  </si>
  <si>
    <t>主音量_a</t>
    <phoneticPr fontId="1" type="noConversion"/>
  </si>
  <si>
    <t>主音量_b</t>
    <phoneticPr fontId="1" type="noConversion"/>
  </si>
  <si>
    <t>混响深度_b</t>
    <phoneticPr fontId="1" type="noConversion"/>
  </si>
  <si>
    <t>C1键</t>
  </si>
  <si>
    <t>#C1键</t>
  </si>
  <si>
    <t>D1键</t>
  </si>
  <si>
    <t>#D1键</t>
  </si>
  <si>
    <t>E1键</t>
  </si>
  <si>
    <t>F1键</t>
  </si>
  <si>
    <t>#F1键</t>
  </si>
  <si>
    <t>G1键</t>
  </si>
  <si>
    <t>#G1键</t>
  </si>
  <si>
    <t>A1键</t>
  </si>
  <si>
    <t>#A1键</t>
  </si>
  <si>
    <t>B1键</t>
  </si>
  <si>
    <t>C2键</t>
  </si>
  <si>
    <t>#C2键</t>
  </si>
  <si>
    <t>D2键</t>
  </si>
  <si>
    <t>#D2键</t>
  </si>
  <si>
    <t>E2键</t>
  </si>
  <si>
    <t>F2键</t>
  </si>
  <si>
    <t>#F2键</t>
  </si>
  <si>
    <t>G2键</t>
  </si>
  <si>
    <t>#G2键</t>
  </si>
  <si>
    <t>A2键</t>
  </si>
  <si>
    <t>#A2键</t>
  </si>
  <si>
    <t>B2键</t>
  </si>
  <si>
    <t>C3键</t>
  </si>
  <si>
    <t>#C3键</t>
  </si>
  <si>
    <t>D3键</t>
  </si>
  <si>
    <t>#D3键</t>
  </si>
  <si>
    <t>E3键</t>
  </si>
  <si>
    <t>F3键</t>
  </si>
  <si>
    <t>#F3键</t>
  </si>
  <si>
    <t>G3键</t>
  </si>
  <si>
    <t>#G3键</t>
  </si>
  <si>
    <t>A3键</t>
  </si>
  <si>
    <t>#A3键</t>
  </si>
  <si>
    <t>B3键</t>
  </si>
  <si>
    <t>C4键</t>
  </si>
  <si>
    <t>#C4键</t>
  </si>
  <si>
    <t>D4键</t>
  </si>
  <si>
    <t>#D4键</t>
  </si>
  <si>
    <t>E4键</t>
  </si>
  <si>
    <t>F4键</t>
  </si>
  <si>
    <t>#F4键</t>
  </si>
  <si>
    <t>G4键</t>
  </si>
  <si>
    <t>#G4键</t>
  </si>
  <si>
    <t>A4键</t>
  </si>
  <si>
    <t>#A4键</t>
  </si>
  <si>
    <t>B4键</t>
  </si>
  <si>
    <t>C5键</t>
  </si>
  <si>
    <t>#C5键</t>
  </si>
  <si>
    <t>D5键</t>
  </si>
  <si>
    <t>#D5键</t>
  </si>
  <si>
    <t>E5键</t>
  </si>
  <si>
    <t>F5键</t>
  </si>
  <si>
    <t>#F5键</t>
  </si>
  <si>
    <t>G5键</t>
  </si>
  <si>
    <t>#G5键</t>
  </si>
  <si>
    <t>A5键</t>
  </si>
  <si>
    <t>#A5键</t>
  </si>
  <si>
    <t>B5键</t>
  </si>
  <si>
    <t>C6键</t>
  </si>
  <si>
    <t>备注</t>
    <phoneticPr fontId="1" type="noConversion"/>
  </si>
  <si>
    <t>12-32</t>
    <phoneticPr fontId="1" type="noConversion"/>
  </si>
  <si>
    <t>00-32</t>
    <phoneticPr fontId="1" type="noConversion"/>
  </si>
  <si>
    <t>30-73</t>
    <phoneticPr fontId="1" type="noConversion"/>
  </si>
  <si>
    <t>00.70.71.72.74</t>
    <phoneticPr fontId="1" type="noConversion"/>
  </si>
  <si>
    <t>出现次数</t>
    <phoneticPr fontId="1" type="noConversion"/>
  </si>
  <si>
    <t>0x006448B0</t>
  </si>
  <si>
    <t>0x006448B1</t>
  </si>
  <si>
    <t>0x004048B0</t>
  </si>
  <si>
    <t>0x004048B1</t>
  </si>
  <si>
    <t>0x00503C90</t>
  </si>
  <si>
    <t>0x0000239B</t>
  </si>
  <si>
    <t>0x000023AB</t>
  </si>
  <si>
    <t>0x000023BB</t>
  </si>
  <si>
    <t>0x000023CA</t>
  </si>
  <si>
    <t>0x000023F9</t>
  </si>
  <si>
    <t>0x00002409</t>
  </si>
  <si>
    <t>0x00002418</t>
  </si>
  <si>
    <t>0x00003C54</t>
  </si>
  <si>
    <t>0x00004175</t>
  </si>
  <si>
    <t>0x00004936</t>
  </si>
  <si>
    <t>0x00004945</t>
  </si>
  <si>
    <t>0x00503E90</t>
  </si>
  <si>
    <t>0x0000554C</t>
  </si>
  <si>
    <t>0x00005BC4</t>
  </si>
  <si>
    <t>0x00504090</t>
  </si>
  <si>
    <t>0x00006F8B</t>
  </si>
  <si>
    <t>0x00504091</t>
  </si>
  <si>
    <t>0x00006F9B</t>
  </si>
  <si>
    <t>0x00007633</t>
  </si>
  <si>
    <t>0x00004091</t>
  </si>
  <si>
    <t>0x00007E32</t>
  </si>
  <si>
    <t>0x00007E42</t>
  </si>
  <si>
    <t>0x00504190</t>
  </si>
  <si>
    <t>0x00008FA8</t>
  </si>
  <si>
    <t>0x00504191</t>
  </si>
  <si>
    <t>0x00008FB7</t>
  </si>
  <si>
    <t>0x0000947A</t>
  </si>
  <si>
    <t>0x00004191</t>
  </si>
  <si>
    <t>0x0000948A</t>
  </si>
  <si>
    <t>0x00504390</t>
  </si>
  <si>
    <t>0x0000AEE9</t>
  </si>
  <si>
    <t>0x0000B6A9</t>
  </si>
  <si>
    <t>0x0000BD8F</t>
  </si>
  <si>
    <t>0x0000BD9F</t>
  </si>
  <si>
    <t>0x00504590</t>
  </si>
  <si>
    <t>0x0000CA51</t>
  </si>
  <si>
    <t>0x0000CF91</t>
  </si>
  <si>
    <t>0x00504790</t>
  </si>
  <si>
    <t>0x0000DD7C</t>
  </si>
  <si>
    <t>0x00504791</t>
  </si>
  <si>
    <t>0x0000DD8C</t>
  </si>
  <si>
    <t>0x0000E4DF</t>
  </si>
  <si>
    <t>0x00004791</t>
  </si>
  <si>
    <t>0x000106D0</t>
  </si>
  <si>
    <t>0x00010B44</t>
  </si>
  <si>
    <t>0x00011BCF</t>
  </si>
  <si>
    <t>0x00011BDF</t>
  </si>
  <si>
    <t>0x000122D4</t>
  </si>
  <si>
    <t>0x000128A1</t>
  </si>
  <si>
    <t>0x00012C7A</t>
  </si>
  <si>
    <t>0x00012C89</t>
  </si>
  <si>
    <t>0x00012CA9</t>
  </si>
  <si>
    <t>0x00012CC8</t>
  </si>
  <si>
    <t>0x00012CE7</t>
  </si>
  <si>
    <t>0x00012D06</t>
  </si>
  <si>
    <t>0x00012D26</t>
  </si>
  <si>
    <t>0x00012D45</t>
  </si>
  <si>
    <t>0x00012D64</t>
  </si>
  <si>
    <t>0x00012D83</t>
  </si>
  <si>
    <t>0x000133EC</t>
  </si>
  <si>
    <t>0x00013A93</t>
  </si>
  <si>
    <t>C</t>
  </si>
  <si>
    <t>开延音</t>
  </si>
  <si>
    <t>D</t>
  </si>
  <si>
    <t>E</t>
  </si>
  <si>
    <t>关延音</t>
  </si>
  <si>
    <t>F</t>
  </si>
  <si>
    <t>G</t>
  </si>
  <si>
    <t>A</t>
  </si>
  <si>
    <t>B</t>
  </si>
  <si>
    <t>关机</t>
  </si>
  <si>
    <t>电子琴功能</t>
    <phoneticPr fontId="1" type="noConversion"/>
  </si>
  <si>
    <t>开延音</t>
    <phoneticPr fontId="1" type="noConversion"/>
  </si>
  <si>
    <t>关延音</t>
    <phoneticPr fontId="1" type="noConversion"/>
  </si>
  <si>
    <t>开双音</t>
    <phoneticPr fontId="1" type="noConversion"/>
  </si>
  <si>
    <t>关双音</t>
    <phoneticPr fontId="1" type="noConversion"/>
  </si>
  <si>
    <t>无</t>
    <phoneticPr fontId="1" type="noConversion"/>
  </si>
  <si>
    <t>音色</t>
    <phoneticPr fontId="1" type="noConversion"/>
  </si>
  <si>
    <t>备注1</t>
    <phoneticPr fontId="1" type="noConversion"/>
  </si>
  <si>
    <t>备注2</t>
    <phoneticPr fontId="1" type="noConversion"/>
  </si>
  <si>
    <t>Sound Controller_a</t>
    <phoneticPr fontId="1" type="noConversion"/>
  </si>
  <si>
    <t>Sound Controller_b</t>
    <phoneticPr fontId="1" type="noConversion"/>
  </si>
  <si>
    <t>Sound Controller_c</t>
    <phoneticPr fontId="1" type="noConversion"/>
  </si>
  <si>
    <t>Sound Controller_d</t>
    <phoneticPr fontId="1" type="noConversion"/>
  </si>
  <si>
    <t>改变音色</t>
    <phoneticPr fontId="1" type="noConversion"/>
  </si>
  <si>
    <t>0x00XX00B0</t>
    <phoneticPr fontId="1" type="noConversion"/>
  </si>
  <si>
    <t>0x00YY20B0</t>
    <phoneticPr fontId="1" type="noConversion"/>
  </si>
  <si>
    <t>0x0000ZZC0</t>
    <phoneticPr fontId="1" type="noConversion"/>
  </si>
  <si>
    <t>程序变更编号-1</t>
    <phoneticPr fontId="1" type="noConversion"/>
  </si>
  <si>
    <t>钢琴&amp;弦乐</t>
    <phoneticPr fontId="1" type="noConversion"/>
  </si>
  <si>
    <t>八度钢琴</t>
    <phoneticPr fontId="1" type="noConversion"/>
  </si>
  <si>
    <t>音色编号</t>
    <phoneticPr fontId="1" type="noConversion"/>
  </si>
  <si>
    <t>小序号</t>
    <phoneticPr fontId="1" type="noConversion"/>
  </si>
  <si>
    <t>弦乐2</t>
    <phoneticPr fontId="1" type="noConversion"/>
  </si>
  <si>
    <t>音符关闭(#01)</t>
    <phoneticPr fontId="1" type="noConversion"/>
  </si>
  <si>
    <t>音符关闭(#02)</t>
  </si>
  <si>
    <t>音符关闭(#03)</t>
  </si>
  <si>
    <t>音符关闭(#04)</t>
  </si>
  <si>
    <t>音符关闭(#05)</t>
  </si>
  <si>
    <t>音符关闭(#06)</t>
  </si>
  <si>
    <t>音符关闭(#07)</t>
  </si>
  <si>
    <t>音符关闭(#08)</t>
  </si>
  <si>
    <t>音符关闭(#09)</t>
  </si>
  <si>
    <t>音符关闭(#10)</t>
  </si>
  <si>
    <t>音符关闭(#11)</t>
  </si>
  <si>
    <t>音符关闭(#12)</t>
  </si>
  <si>
    <t>音符关闭(#13)</t>
  </si>
  <si>
    <t>音符关闭(#14)</t>
  </si>
  <si>
    <t>音符关闭(#15)</t>
  </si>
  <si>
    <t>音符关闭(#16)</t>
  </si>
  <si>
    <t>音符打开(#01)</t>
    <phoneticPr fontId="1" type="noConversion"/>
  </si>
  <si>
    <t>音符打开(#02)</t>
  </si>
  <si>
    <t>音符打开(#03)</t>
  </si>
  <si>
    <t>音符打开(#04)</t>
  </si>
  <si>
    <t>音符打开(#05)</t>
  </si>
  <si>
    <t>音符打开(#06)</t>
  </si>
  <si>
    <t>音符打开(#07)</t>
  </si>
  <si>
    <t>音符打开(#08)</t>
  </si>
  <si>
    <t>音符打开(#09)</t>
  </si>
  <si>
    <t>音符打开(#10)</t>
  </si>
  <si>
    <t>音符打开(#11)</t>
  </si>
  <si>
    <t>音符打开(#12)</t>
  </si>
  <si>
    <t>音符打开(#13)</t>
  </si>
  <si>
    <t>音符打开(#14)</t>
  </si>
  <si>
    <t>音符打开(#15)</t>
  </si>
  <si>
    <t>音符打开(#16)</t>
  </si>
  <si>
    <t>多压(#01)</t>
    <phoneticPr fontId="1" type="noConversion"/>
  </si>
  <si>
    <t>多压(#02)</t>
  </si>
  <si>
    <t>多压(#03)</t>
  </si>
  <si>
    <t>多压(#04)</t>
  </si>
  <si>
    <t>多压(#05)</t>
  </si>
  <si>
    <t>多压(#06)</t>
  </si>
  <si>
    <t>多压(#07)</t>
  </si>
  <si>
    <t>多压(#08)</t>
  </si>
  <si>
    <t>多压(#09)</t>
  </si>
  <si>
    <t>多压(#10)</t>
  </si>
  <si>
    <t>多压(#11)</t>
  </si>
  <si>
    <t>多压(#12)</t>
  </si>
  <si>
    <t>多压(#13)</t>
  </si>
  <si>
    <t>多压(#14)</t>
  </si>
  <si>
    <t>多压(#15)</t>
  </si>
  <si>
    <t>多压(#16)</t>
  </si>
  <si>
    <t>控制变更(#01)</t>
    <phoneticPr fontId="1" type="noConversion"/>
  </si>
  <si>
    <t>控制变更(#02)</t>
  </si>
  <si>
    <t>控制变更(#03)</t>
  </si>
  <si>
    <t>控制变更(#04)</t>
  </si>
  <si>
    <t>控制变更(#05)</t>
  </si>
  <si>
    <t>控制变更(#06)</t>
  </si>
  <si>
    <t>控制变更(#07)</t>
  </si>
  <si>
    <t>控制变更(#08)</t>
  </si>
  <si>
    <t>控制变更(#09)</t>
  </si>
  <si>
    <t>控制变更(#10)</t>
  </si>
  <si>
    <t>控制变更(#11)</t>
  </si>
  <si>
    <t>控制变更(#12)</t>
  </si>
  <si>
    <t>控制变更(#13)</t>
  </si>
  <si>
    <t>控制变更(#14)</t>
  </si>
  <si>
    <t>控制变更(#15)</t>
  </si>
  <si>
    <t>控制变更(#16)</t>
  </si>
  <si>
    <t>程序更改(#01)</t>
    <phoneticPr fontId="1" type="noConversion"/>
  </si>
  <si>
    <t>程序更改(#02)</t>
  </si>
  <si>
    <t>程序更改(#03)</t>
  </si>
  <si>
    <t>程序更改(#04)</t>
  </si>
  <si>
    <t>程序更改(#05)</t>
  </si>
  <si>
    <t>程序更改(#06)</t>
  </si>
  <si>
    <t>程序更改(#07)</t>
  </si>
  <si>
    <t>程序更改(#08)</t>
  </si>
  <si>
    <t>程序更改(#09)</t>
  </si>
  <si>
    <t>程序更改(#10)</t>
  </si>
  <si>
    <t>程序更改(#11)</t>
  </si>
  <si>
    <t>程序更改(#12)</t>
  </si>
  <si>
    <t>程序更改(#13)</t>
  </si>
  <si>
    <t>程序更改(#14)</t>
  </si>
  <si>
    <t>程序更改(#15)</t>
  </si>
  <si>
    <t>程序更改(#16)</t>
  </si>
  <si>
    <t>节距轮(#01)</t>
    <phoneticPr fontId="1" type="noConversion"/>
  </si>
  <si>
    <t>节距轮(#02)</t>
  </si>
  <si>
    <t>节距轮(#03)</t>
  </si>
  <si>
    <t>节距轮(#04)</t>
  </si>
  <si>
    <t>节距轮(#05)</t>
  </si>
  <si>
    <t>节距轮(#06)</t>
  </si>
  <si>
    <t>节距轮(#07)</t>
  </si>
  <si>
    <t>节距轮(#08)</t>
  </si>
  <si>
    <t>节距轮(#09)</t>
  </si>
  <si>
    <t>节距轮(#10)</t>
  </si>
  <si>
    <t>节距轮(#11)</t>
  </si>
  <si>
    <t>节距轮(#12)</t>
  </si>
  <si>
    <t>节距轮(#13)</t>
  </si>
  <si>
    <t>节距轮(#14)</t>
  </si>
  <si>
    <t>节距轮(#15)</t>
  </si>
  <si>
    <t>节距轮(#16)</t>
  </si>
  <si>
    <t>开机</t>
    <phoneticPr fontId="1" type="noConversion"/>
  </si>
  <si>
    <t>？</t>
    <phoneticPr fontId="1" type="noConversion"/>
  </si>
  <si>
    <t>按键</t>
    <phoneticPr fontId="1" type="noConversion"/>
  </si>
  <si>
    <t>其他</t>
    <phoneticPr fontId="1" type="noConversion"/>
  </si>
  <si>
    <t>B00</t>
  </si>
  <si>
    <t>B20</t>
  </si>
  <si>
    <t>B07</t>
  </si>
  <si>
    <t>B48</t>
  </si>
  <si>
    <t>B5D</t>
  </si>
  <si>
    <t>C</t>
    <phoneticPr fontId="1" type="noConversion"/>
  </si>
  <si>
    <t>F8</t>
    <phoneticPr fontId="1" type="noConversion"/>
  </si>
  <si>
    <t>FE</t>
    <phoneticPr fontId="1" type="noConversion"/>
  </si>
  <si>
    <t>9</t>
    <phoneticPr fontId="1" type="noConversion"/>
  </si>
  <si>
    <t>0</t>
    <phoneticPr fontId="1" type="noConversion"/>
  </si>
  <si>
    <t>Modulation Wheel</t>
  </si>
  <si>
    <t>Portamento Time</t>
  </si>
  <si>
    <t>Data Entry</t>
  </si>
  <si>
    <t>主音量_a</t>
  </si>
  <si>
    <t>主音量_b</t>
  </si>
  <si>
    <t>Expression</t>
  </si>
  <si>
    <t>Damper Pedal</t>
  </si>
  <si>
    <t>Portamento</t>
  </si>
  <si>
    <t>Sound Controller_a</t>
  </si>
  <si>
    <t>Sound Controller_b</t>
  </si>
  <si>
    <t>Sound Controller_c</t>
  </si>
  <si>
    <t>Sound Controller_d</t>
  </si>
  <si>
    <t>Portamento Control</t>
  </si>
  <si>
    <t>混响深度_a</t>
  </si>
  <si>
    <t>混响深度_b</t>
  </si>
  <si>
    <t>Data Entry + 1</t>
  </si>
  <si>
    <t>Data Entry - 1</t>
  </si>
  <si>
    <t>RPN LSB,MSB</t>
  </si>
  <si>
    <t>B01</t>
  </si>
  <si>
    <t>B05</t>
  </si>
  <si>
    <t>B06</t>
  </si>
  <si>
    <t>B0A</t>
  </si>
  <si>
    <t>B0B</t>
  </si>
  <si>
    <t>B26</t>
  </si>
  <si>
    <t>B40</t>
  </si>
  <si>
    <t>B41</t>
  </si>
  <si>
    <t>B47</t>
  </si>
  <si>
    <t>B49</t>
  </si>
  <si>
    <t>B4A</t>
  </si>
  <si>
    <t>B54</t>
  </si>
  <si>
    <t>B5B</t>
  </si>
  <si>
    <t>B60</t>
  </si>
  <si>
    <t>B61</t>
  </si>
  <si>
    <t>B64</t>
  </si>
  <si>
    <t>B65</t>
  </si>
  <si>
    <t>程序更改</t>
    <phoneticPr fontId="1" type="noConversion"/>
  </si>
  <si>
    <t>音符打开</t>
    <phoneticPr fontId="1" type="noConversion"/>
  </si>
  <si>
    <t>F0</t>
    <phoneticPr fontId="1" type="noConversion"/>
  </si>
  <si>
    <t>F2</t>
    <phoneticPr fontId="1" type="noConversion"/>
  </si>
  <si>
    <t>F3</t>
    <phoneticPr fontId="1" type="noConversion"/>
  </si>
  <si>
    <t>F6</t>
    <phoneticPr fontId="1" type="noConversion"/>
  </si>
  <si>
    <t>F7</t>
    <phoneticPr fontId="1" type="noConversion"/>
  </si>
  <si>
    <t>FA</t>
    <phoneticPr fontId="1" type="noConversion"/>
  </si>
  <si>
    <t>FB</t>
    <phoneticPr fontId="1" type="noConversion"/>
  </si>
  <si>
    <t>FC</t>
    <phoneticPr fontId="1" type="noConversion"/>
  </si>
  <si>
    <t>FF</t>
    <phoneticPr fontId="1" type="noConversion"/>
  </si>
  <si>
    <t>A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</si>
  <si>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</si>
  <si>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</si>
  <si>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</si>
  <si>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多压</t>
    <phoneticPr fontId="1" type="noConversion"/>
  </si>
  <si>
    <t>控制变更</t>
    <phoneticPr fontId="1" type="noConversion"/>
  </si>
  <si>
    <t>通道压力</t>
    <phoneticPr fontId="1" type="noConversion"/>
  </si>
  <si>
    <t>节距轮</t>
    <phoneticPr fontId="1" type="noConversion"/>
  </si>
  <si>
    <t>音符关闭</t>
    <phoneticPr fontId="1" type="noConversion"/>
  </si>
  <si>
    <t>8</t>
    <phoneticPr fontId="1" type="noConversion"/>
  </si>
  <si>
    <t>C_B</t>
    <phoneticPr fontId="1" type="noConversion"/>
  </si>
  <si>
    <t>十进制</t>
    <phoneticPr fontId="1" type="noConversion"/>
  </si>
  <si>
    <t>音符</t>
    <phoneticPr fontId="1" type="noConversion"/>
  </si>
  <si>
    <t>力度</t>
    <phoneticPr fontId="1" type="noConversion"/>
  </si>
  <si>
    <t>打开延音</t>
    <phoneticPr fontId="1" type="noConversion"/>
  </si>
  <si>
    <t>关闭延音</t>
    <phoneticPr fontId="1" type="noConversion"/>
  </si>
  <si>
    <t>设定音色_LSB</t>
    <phoneticPr fontId="1" type="noConversion"/>
  </si>
  <si>
    <t>设定音色_MSB</t>
    <phoneticPr fontId="1" type="noConversion"/>
  </si>
  <si>
    <t>设定音色_NO</t>
    <phoneticPr fontId="1" type="noConversion"/>
  </si>
  <si>
    <t>功能</t>
    <phoneticPr fontId="1" type="noConversion"/>
  </si>
  <si>
    <t>标识符位置</t>
    <phoneticPr fontId="1" type="noConversion"/>
  </si>
  <si>
    <t>通道位置</t>
    <phoneticPr fontId="1" type="noConversion"/>
  </si>
  <si>
    <t>数据位置</t>
    <phoneticPr fontId="1" type="noConversion"/>
  </si>
  <si>
    <t>-</t>
    <phoneticPr fontId="1" type="noConversion"/>
  </si>
  <si>
    <t>数据</t>
    <phoneticPr fontId="1" type="noConversion"/>
  </si>
  <si>
    <t>分类</t>
    <phoneticPr fontId="1" type="noConversion"/>
  </si>
  <si>
    <t>信息</t>
    <phoneticPr fontId="1" type="noConversion"/>
  </si>
  <si>
    <t>取值范围</t>
    <phoneticPr fontId="1" type="noConversion"/>
  </si>
  <si>
    <t>00.FE.FF</t>
    <phoneticPr fontId="1" type="noConversion"/>
  </si>
  <si>
    <t>YAMAHA资料</t>
    <phoneticPr fontId="1" type="noConversion"/>
  </si>
  <si>
    <t>备注(B)</t>
    <phoneticPr fontId="1" type="noConversion"/>
  </si>
  <si>
    <t>36-37</t>
    <phoneticPr fontId="1" type="noConversion"/>
  </si>
  <si>
    <t>32-33</t>
    <phoneticPr fontId="1" type="noConversion"/>
  </si>
  <si>
    <t>33-34</t>
    <phoneticPr fontId="1" type="noConversion"/>
  </si>
  <si>
    <t>34-35</t>
    <phoneticPr fontId="1" type="noConversion"/>
  </si>
  <si>
    <t>35-36</t>
    <phoneticPr fontId="1" type="noConversion"/>
  </si>
  <si>
    <t>37-42</t>
    <phoneticPr fontId="1" type="noConversion"/>
  </si>
  <si>
    <t>端口</t>
    <phoneticPr fontId="1" type="noConversion"/>
  </si>
  <si>
    <t>标识</t>
    <phoneticPr fontId="1" type="noConversion"/>
  </si>
  <si>
    <t>松开</t>
    <phoneticPr fontId="1" type="noConversion"/>
  </si>
  <si>
    <t>已核实</t>
    <phoneticPr fontId="1" type="noConversion"/>
  </si>
  <si>
    <t>是</t>
    <phoneticPr fontId="1" type="noConversion"/>
  </si>
  <si>
    <t>否</t>
    <phoneticPr fontId="1" type="noConversion"/>
  </si>
  <si>
    <t>之后开双音</t>
    <phoneticPr fontId="1" type="noConversion"/>
  </si>
  <si>
    <t>之后关双音</t>
    <phoneticPr fontId="1" type="noConversion"/>
  </si>
  <si>
    <t>(01)Hall1</t>
    <phoneticPr fontId="1" type="noConversion"/>
  </si>
  <si>
    <t>(02)Hall2</t>
    <phoneticPr fontId="1" type="noConversion"/>
  </si>
  <si>
    <t>(03)Hall3</t>
    <phoneticPr fontId="1" type="noConversion"/>
  </si>
  <si>
    <t>(04)Room1</t>
    <phoneticPr fontId="1" type="noConversion"/>
  </si>
  <si>
    <t>(05)Room2</t>
    <phoneticPr fontId="1" type="noConversion"/>
  </si>
  <si>
    <t>Room</t>
    <phoneticPr fontId="1" type="noConversion"/>
  </si>
  <si>
    <t>Stage</t>
    <phoneticPr fontId="1" type="noConversion"/>
  </si>
  <si>
    <t>Plate</t>
    <phoneticPr fontId="1" type="noConversion"/>
  </si>
  <si>
    <t>(06)Stage1</t>
    <phoneticPr fontId="1" type="noConversion"/>
  </si>
  <si>
    <t>(07)Stage2</t>
    <phoneticPr fontId="1" type="noConversion"/>
  </si>
  <si>
    <t>(08)Plate1</t>
    <phoneticPr fontId="1" type="noConversion"/>
  </si>
  <si>
    <t>Chorus</t>
    <phoneticPr fontId="1" type="noConversion"/>
  </si>
  <si>
    <t>Celeste</t>
    <phoneticPr fontId="1" type="noConversion"/>
  </si>
  <si>
    <t>Flanger</t>
    <phoneticPr fontId="1" type="noConversion"/>
  </si>
  <si>
    <t>(02)Chorus2</t>
    <phoneticPr fontId="1" type="noConversion"/>
  </si>
  <si>
    <t>(03)Flanger1</t>
    <phoneticPr fontId="1" type="noConversion"/>
  </si>
  <si>
    <t>(01)Chorus1</t>
    <phoneticPr fontId="1" type="noConversion"/>
  </si>
  <si>
    <t>(04)Flanger2</t>
    <phoneticPr fontId="1" type="noConversion"/>
  </si>
  <si>
    <t>(08)Plate2 (10)Wide</t>
    <phoneticPr fontId="1" type="noConversion"/>
  </si>
  <si>
    <t>效果</t>
    <phoneticPr fontId="1" type="noConversion"/>
  </si>
  <si>
    <t>混响</t>
    <phoneticPr fontId="1" type="noConversion"/>
  </si>
  <si>
    <t>合唱</t>
    <phoneticPr fontId="1" type="noConversion"/>
  </si>
  <si>
    <t>效果(中文)</t>
    <phoneticPr fontId="1" type="noConversion"/>
  </si>
  <si>
    <t>(01)大厅1</t>
  </si>
  <si>
    <t>(02)大厅2</t>
  </si>
  <si>
    <t>(03)大厅3</t>
  </si>
  <si>
    <t>房间</t>
  </si>
  <si>
    <t>(04)房间1</t>
  </si>
  <si>
    <t>(05)房间2</t>
  </si>
  <si>
    <t>舞台</t>
  </si>
  <si>
    <t>(06)舞台1</t>
  </si>
  <si>
    <t>(07)舞台2</t>
  </si>
  <si>
    <t>钢板</t>
  </si>
  <si>
    <t>(08)钢板1</t>
  </si>
  <si>
    <t>(08)钢板2 (10)立体声</t>
  </si>
  <si>
    <t>(02)合唱2</t>
  </si>
  <si>
    <t>(01)合唱1</t>
  </si>
  <si>
    <t>镶边</t>
  </si>
  <si>
    <t>(03)镶边1</t>
  </si>
  <si>
    <t>(04)镶边2</t>
  </si>
  <si>
    <t>Celeste(风琴)</t>
    <phoneticPr fontId="1" type="noConversion"/>
  </si>
  <si>
    <t>-</t>
    <phoneticPr fontId="1" type="noConversion"/>
  </si>
  <si>
    <t>三角古钢琴</t>
    <phoneticPr fontId="1" type="noConversion"/>
  </si>
  <si>
    <t>电子琴&amp;长音</t>
    <phoneticPr fontId="1" type="noConversion"/>
  </si>
  <si>
    <t>雅马哈合成器DX系列现代电钢琴</t>
    <phoneticPr fontId="1" type="noConversion"/>
  </si>
  <si>
    <t>大教堂管风琴</t>
    <phoneticPr fontId="1" type="noConversion"/>
  </si>
  <si>
    <t>管弦乐</t>
    <phoneticPr fontId="1" type="noConversion"/>
  </si>
  <si>
    <t>八度弦乐</t>
    <phoneticPr fontId="1" type="noConversion"/>
  </si>
  <si>
    <t>管弦乐合奏</t>
    <phoneticPr fontId="1" type="noConversion"/>
  </si>
  <si>
    <t>八度弦乐拨奏</t>
    <phoneticPr fontId="1" type="noConversion"/>
  </si>
  <si>
    <t>中音萨克斯&amp;次中音萨克斯</t>
    <phoneticPr fontId="1" type="noConversion"/>
  </si>
  <si>
    <t>巴松&amp;单簧管</t>
    <phoneticPr fontId="1" type="noConversion"/>
  </si>
  <si>
    <t>小号&amp;长号</t>
    <phoneticPr fontId="1" type="noConversion"/>
  </si>
  <si>
    <t>八度圆号</t>
    <phoneticPr fontId="1" type="noConversion"/>
  </si>
  <si>
    <t>铜管管弦乐队</t>
    <phoneticPr fontId="1" type="noConversion"/>
  </si>
  <si>
    <t>爵士铜管乐队</t>
    <phoneticPr fontId="1" type="noConversion"/>
  </si>
  <si>
    <t>大合唱团</t>
    <phoneticPr fontId="1" type="noConversion"/>
  </si>
  <si>
    <t>琶音钢琴1</t>
    <phoneticPr fontId="1" type="noConversion"/>
  </si>
  <si>
    <t>琶音弦乐</t>
    <phoneticPr fontId="1" type="noConversion"/>
  </si>
  <si>
    <t>琶音竖琴</t>
    <phoneticPr fontId="1" type="noConversion"/>
  </si>
  <si>
    <t>琶音合成主奏1</t>
    <phoneticPr fontId="1" type="noConversion"/>
  </si>
  <si>
    <t>琶音合成主奏2</t>
    <phoneticPr fontId="1" type="noConversion"/>
  </si>
  <si>
    <t>琶音合成长音</t>
    <phoneticPr fontId="1" type="noConversion"/>
  </si>
  <si>
    <t>琶音民谣吉他</t>
    <phoneticPr fontId="1" type="noConversion"/>
  </si>
  <si>
    <t>琶音鼓1</t>
    <phoneticPr fontId="1" type="noConversion"/>
  </si>
  <si>
    <t>琶音鼓2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</si>
</sst>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1" fontId="0" fillId="5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1" fontId="0" fillId="6" borderId="1" xfId="0" quotePrefix="1" applyNumberFormat="1" applyFill="1" applyBorder="1" applyAlignment="1">
      <alignment horizontal="center" vertical="center"/>
    </xf>
    <xf numFmtId="41" fontId="0" fillId="7" borderId="1" xfId="0" quotePrefix="1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1" fontId="0" fillId="5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1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0680-6715-4FB6-814F-187EB111149C}">
  <sheetPr filterMode="1">
    <pageSetUpPr fitToPage="1"/>
  </sheetPr>
  <dimension ref="A1:T1910"/>
  <sheetViews>
    <sheetView topLeftCell="H1" workbookViewId="0">
      <pane ySplit="2" topLeftCell="A3" activePane="bottomLeft" state="frozen"/>
      <selection pane="bottomLeft" activeCell="R1857" sqref="R1857"/>
    </sheetView>
  </sheetViews>
  <sheetFormatPr defaultRowHeight="18" customHeight="1" x14ac:dyDescent="0.2"/>
  <cols>
    <col min="1" max="1" width="5.5" bestFit="1" customWidth="1"/>
    <col min="2" max="2" width="5.25" bestFit="1" customWidth="1"/>
    <col min="3" max="3" width="22.75" style="11" customWidth="1"/>
    <col min="4" max="4" width="11.625" bestFit="1" customWidth="1"/>
    <col min="5" max="5" width="11.5" bestFit="1" customWidth="1"/>
    <col min="6" max="6" width="12.125" bestFit="1" customWidth="1"/>
    <col min="7" max="7" width="12.375" bestFit="1" customWidth="1"/>
    <col min="8" max="8" width="9.25" bestFit="1" customWidth="1"/>
    <col min="9" max="9" width="17.875" bestFit="1" customWidth="1"/>
    <col min="10" max="10" width="19.125" bestFit="1" customWidth="1"/>
    <col min="11" max="11" width="9.25" bestFit="1" customWidth="1"/>
    <col min="12" max="12" width="11" bestFit="1" customWidth="1"/>
    <col min="13" max="13" width="13.375" bestFit="1" customWidth="1"/>
    <col min="14" max="14" width="17.875" bestFit="1" customWidth="1"/>
    <col min="15" max="15" width="15.125" bestFit="1" customWidth="1"/>
    <col min="16" max="16" width="10" style="6" bestFit="1" customWidth="1"/>
    <col min="17" max="17" width="10.25" style="6" bestFit="1" customWidth="1"/>
    <col min="18" max="18" width="25.625" bestFit="1" customWidth="1"/>
    <col min="19" max="20" width="11.25" bestFit="1" customWidth="1"/>
  </cols>
  <sheetData>
    <row r="1" spans="1:20" ht="18" customHeight="1" x14ac:dyDescent="0.2">
      <c r="A1" s="39" t="s">
        <v>0</v>
      </c>
      <c r="B1" s="39" t="s">
        <v>2063</v>
      </c>
      <c r="C1" s="40" t="s">
        <v>3536</v>
      </c>
      <c r="D1" s="40"/>
      <c r="E1" s="40"/>
      <c r="F1" s="40"/>
      <c r="G1" s="40"/>
      <c r="H1" s="39" t="s">
        <v>3537</v>
      </c>
      <c r="I1" s="39"/>
      <c r="J1" s="39"/>
      <c r="K1" s="39"/>
      <c r="L1" s="39" t="s">
        <v>3538</v>
      </c>
      <c r="M1" s="39"/>
      <c r="N1" s="39"/>
      <c r="O1" s="39"/>
      <c r="P1" s="39"/>
      <c r="Q1" s="39"/>
      <c r="R1" s="39"/>
      <c r="S1" s="39" t="s">
        <v>3251</v>
      </c>
      <c r="T1" s="39"/>
    </row>
    <row r="2" spans="1:20" ht="18" customHeight="1" x14ac:dyDescent="0.2">
      <c r="A2" s="39"/>
      <c r="B2" s="39"/>
      <c r="C2" s="31" t="s">
        <v>1662</v>
      </c>
      <c r="D2" s="32" t="s">
        <v>1214</v>
      </c>
      <c r="E2" s="32" t="s">
        <v>1218</v>
      </c>
      <c r="F2" s="32" t="s">
        <v>1220</v>
      </c>
      <c r="G2" s="32" t="s">
        <v>1219</v>
      </c>
      <c r="H2" s="32" t="s">
        <v>3550</v>
      </c>
      <c r="I2" s="32" t="s">
        <v>3531</v>
      </c>
      <c r="J2" s="32" t="s">
        <v>3536</v>
      </c>
      <c r="K2" s="32" t="s">
        <v>3549</v>
      </c>
      <c r="L2" s="32" t="s">
        <v>1214</v>
      </c>
      <c r="M2" s="32" t="s">
        <v>1659</v>
      </c>
      <c r="N2" s="32" t="s">
        <v>1660</v>
      </c>
      <c r="O2" s="32" t="s">
        <v>1661</v>
      </c>
      <c r="P2" s="33" t="s">
        <v>1219</v>
      </c>
      <c r="Q2" s="33" t="s">
        <v>1221</v>
      </c>
      <c r="R2" s="33" t="s">
        <v>3339</v>
      </c>
      <c r="S2" s="33" t="s">
        <v>3340</v>
      </c>
      <c r="T2" s="33" t="s">
        <v>3341</v>
      </c>
    </row>
    <row r="3" spans="1:20" ht="18" hidden="1" customHeight="1" x14ac:dyDescent="0.2">
      <c r="A3" s="16">
        <v>1</v>
      </c>
      <c r="B3" s="16">
        <v>0</v>
      </c>
      <c r="C3" s="10"/>
      <c r="D3" s="16" t="s">
        <v>49</v>
      </c>
      <c r="E3" s="16" t="s">
        <v>50</v>
      </c>
      <c r="F3" s="16" t="s">
        <v>1</v>
      </c>
      <c r="G3" s="16" t="s">
        <v>2</v>
      </c>
      <c r="H3" s="34" t="str">
        <f>IFERROR(_xlfn.IFS(MID(F3,9,1)="B",MID(F3,9,1)&amp;MID(F3,7,2),MID(F3,9,1)="F",RIGHT(F3,2),AND(MID(F3,9,1)="C",H1="B00",H2="B20"),"C_B"),MID(F3,9,1))</f>
        <v>9</v>
      </c>
      <c r="I3" s="34" t="str">
        <f>IFERROR(INDEX(数据分类!B:B,MATCH(数据!H3,数据分类!A:A,0)),"Error")</f>
        <v>音符打开</v>
      </c>
      <c r="J3" s="34" t="str">
        <f>IFERROR(_xlfn.IFS(INDEX(数据分类!E:E,MATCH(数据!H3,数据分类!A:A,0))=3456,N3&amp;M3,INDEX(数据分类!E:E,MATCH(数据!H3,数据分类!A:A,0))=34,M3,INDEX(数据分类!E:E,MATCH(数据!H3,数据分类!A:A,0))=56,N3,INDEX(数据分类!E:E,MATCH(数据!H3,数据分类!A:A,0))="-","-"),"Error")</f>
        <v>C2键按下(力度077)</v>
      </c>
      <c r="K3" s="34">
        <f>IF(OR(H3="9",LEFT(H3,1)="B",LEFT(H3,1)="C"),RIGHT(F3,1)+1,"-")</f>
        <v>1</v>
      </c>
      <c r="L3" s="4" t="str">
        <f>IFERROR(INDEX(字典msg!B:B,MATCH(D3,字典msg!A:A,0)),"Error")</f>
        <v>正常</v>
      </c>
      <c r="M3" s="4" t="str">
        <f>IFERROR(_xlfn.IFS(H3="9",INDEX(字典1_34!C:C,MATCH(MID(F3,5,2),字典1_34!B:B,0)),H3="B00",INDEX(字典1_34!D:D,MATCH(MID(F3,5,2),字典1_34!B:B,0)),H3="B20",INDEX(字典1_34!E:E,MATCH(MID(F3,5,2),字典1_34!B:B,0)),H3="B48",INDEX(字典1_34!G:G,MATCH(MID(F3,5,2),字典1_34!B:B,0)),LEFT(H3,1)="B",INDEX(字典1_34!F:F,MATCH(MID(F3,5,2),字典1_34!B:B,0))),"-")</f>
        <v>按下(力度077)</v>
      </c>
      <c r="N3" s="4" t="str">
        <f>IFERROR(_xlfn.IFS(H3="9",INDEX(字典1_56!C:C,MATCH(MID(F3,7,2),字典1_56!B:B,0)),LEFT(H3,1)="B",INDEX(字典1_56!D:D,MATCH(MID(F3,7,2),字典1_56!B:B,0)),H3="C_B",INDEX(字典1_56!F:F,MATCH(MID(F3,7,2),字典1_56!B:B,0)),H3="C",INDEX(字典1_56!E:E,MATCH(MID(F3,7,2),字典1_56!B:B,0))),"-")</f>
        <v>C2键</v>
      </c>
      <c r="O3" s="4" t="str">
        <f>IFERROR(INDEX(字典1_78!C:C,MATCH(RIGHT(F3,2),字典1_78!B:B,0)),"Error")</f>
        <v>音符打开(#01)</v>
      </c>
      <c r="P3" s="5">
        <f t="shared" ref="P3:P66" si="0">HEX2DEC(RIGHT(G3,6))/1000</f>
        <v>43.930999999999997</v>
      </c>
      <c r="Q3" s="5">
        <f>IFERROR(IF(B3=B1,P3-P2,0),"")</f>
        <v>0</v>
      </c>
      <c r="R3" s="5" t="str">
        <f>IF(H5="C_B",INDEX(音色一览表!A:A,MATCH(MID(F3,5,2)&amp;MID(F4,5,2)&amp;MID(F5,7,2),音色一览表!H:H,0))&amp;" "&amp;INDEX(音色一览表!G:G,MATCH(MID(F3,5,2)&amp;MID(F4,5,2)&amp;MID(F5,7,2),音色一览表!H:H,0)),"")</f>
        <v/>
      </c>
      <c r="S3" s="17"/>
      <c r="T3" s="17"/>
    </row>
    <row r="4" spans="1:20" ht="18" hidden="1" customHeight="1" x14ac:dyDescent="0.2">
      <c r="A4" s="16">
        <v>2</v>
      </c>
      <c r="B4" s="16">
        <v>0</v>
      </c>
      <c r="C4" s="10"/>
      <c r="D4" s="16" t="s">
        <v>49</v>
      </c>
      <c r="E4" s="16" t="s">
        <v>50</v>
      </c>
      <c r="F4" s="16" t="s">
        <v>3</v>
      </c>
      <c r="G4" s="16" t="s">
        <v>4</v>
      </c>
      <c r="H4" s="34" t="str">
        <f>IFERROR(_xlfn.IFS(MID(F4,9,1)="B",MID(F4,9,1)&amp;MID(F4,7,2),MID(F4,9,1)="F",RIGHT(F4,2),AND(MID(F4,9,1)="C",H2="B00",H3="B20"),"C_B"),MID(F4,9,1))</f>
        <v>9</v>
      </c>
      <c r="I4" s="34" t="str">
        <f>IFERROR(INDEX(数据分类!B:B,MATCH(数据!H4,数据分类!A:A,0)),"Error")</f>
        <v>音符打开</v>
      </c>
      <c r="J4" s="34" t="str">
        <f>IFERROR(_xlfn.IFS(INDEX(数据分类!E:E,MATCH(数据!H4,数据分类!A:A,0))=3456,N4&amp;M4,INDEX(数据分类!E:E,MATCH(数据!H4,数据分类!A:A,0))=34,M4,INDEX(数据分类!E:E,MATCH(数据!H4,数据分类!A:A,0))=56,N4,INDEX(数据分类!E:E,MATCH(数据!H4,数据分类!A:A,0))="-","-"),"Error")</f>
        <v>C2键松开</v>
      </c>
      <c r="K4" s="34">
        <f t="shared" ref="K4:K67" si="1">IF(OR(H4="9",LEFT(H4,1)="B",LEFT(H4,1)="C"),RIGHT(F4,1)+1,"-")</f>
        <v>1</v>
      </c>
      <c r="L4" s="4" t="str">
        <f>IFERROR(INDEX(字典msg!B:B,MATCH(D4,字典msg!A:A,0)),"Error")</f>
        <v>正常</v>
      </c>
      <c r="M4" s="4" t="str">
        <f>IFERROR(_xlfn.IFS(H4="9",INDEX(字典1_34!C:C,MATCH(MID(F4,5,2),字典1_34!B:B,0)),H4="B00",INDEX(字典1_34!D:D,MATCH(MID(F4,5,2),字典1_34!B:B,0)),H4="B20",INDEX(字典1_34!E:E,MATCH(MID(F4,5,2),字典1_34!B:B,0)),H4="B48",INDEX(字典1_34!G:G,MATCH(MID(F4,5,2),字典1_34!B:B,0)),LEFT(H4,1)="B",INDEX(字典1_34!F:F,MATCH(MID(F4,5,2),字典1_34!B:B,0))),"-")</f>
        <v>松开</v>
      </c>
      <c r="N4" s="4" t="str">
        <f>IFERROR(_xlfn.IFS(H4="9",INDEX(字典1_56!C:C,MATCH(MID(F4,7,2),字典1_56!B:B,0)),LEFT(H4,1)="B",INDEX(字典1_56!D:D,MATCH(MID(F4,7,2),字典1_56!B:B,0)),H4="C_B",INDEX(字典1_56!F:F,MATCH(MID(F4,7,2),字典1_56!B:B,0)),H4="C",INDEX(字典1_56!E:E,MATCH(MID(F4,7,2),字典1_56!B:B,0))),"-")</f>
        <v>C2键</v>
      </c>
      <c r="O4" s="4" t="str">
        <f>IFERROR(INDEX(字典1_78!C:C,MATCH(RIGHT(F4,2),字典1_78!B:B,0)),"Error")</f>
        <v>音符打开(#01)</v>
      </c>
      <c r="P4" s="5">
        <f t="shared" si="0"/>
        <v>44.201000000000001</v>
      </c>
      <c r="Q4" s="5">
        <f t="shared" ref="Q4:Q66" si="2">IFERROR(IF(B4=B3,P4-P3,0),"")</f>
        <v>0.27000000000000313</v>
      </c>
      <c r="R4" s="5" t="str">
        <f>IF(H6="C_B",INDEX(音色一览表!A:A,MATCH(MID(F4,5,2)&amp;MID(F5,5,2)&amp;MID(F6,7,2),音色一览表!H:H,0))&amp;" "&amp;INDEX(音色一览表!G:G,MATCH(MID(F4,5,2)&amp;MID(F5,5,2)&amp;MID(F6,7,2),音色一览表!H:H,0)),"")</f>
        <v/>
      </c>
      <c r="S4" s="17"/>
      <c r="T4" s="17"/>
    </row>
    <row r="5" spans="1:20" ht="18" hidden="1" customHeight="1" x14ac:dyDescent="0.2">
      <c r="A5" s="16">
        <v>3</v>
      </c>
      <c r="B5" s="16">
        <v>0</v>
      </c>
      <c r="C5" s="10"/>
      <c r="D5" s="16" t="s">
        <v>49</v>
      </c>
      <c r="E5" s="16" t="s">
        <v>50</v>
      </c>
      <c r="F5" s="16" t="s">
        <v>5</v>
      </c>
      <c r="G5" s="16" t="s">
        <v>6</v>
      </c>
      <c r="H5" s="34" t="str">
        <f t="shared" ref="H5:H68" si="3">IFERROR(_xlfn.IFS(MID(F5,9,1)="B",MID(F5,9,1)&amp;MID(F5,7,2),MID(F5,9,1)="F",RIGHT(F5,2),AND(MID(F5,9,1)="C",H3="B00",H4="B20"),"C_B"),MID(F5,9,1))</f>
        <v>9</v>
      </c>
      <c r="I5" s="34" t="str">
        <f>IFERROR(INDEX(数据分类!B:B,MATCH(数据!H5,数据分类!A:A,0)),"Error")</f>
        <v>音符打开</v>
      </c>
      <c r="J5" s="34" t="str">
        <f>IFERROR(_xlfn.IFS(INDEX(数据分类!E:E,MATCH(数据!H5,数据分类!A:A,0))=3456,N5&amp;M5,INDEX(数据分类!E:E,MATCH(数据!H5,数据分类!A:A,0))=34,M5,INDEX(数据分类!E:E,MATCH(数据!H5,数据分类!A:A,0))=56,N5,INDEX(数据分类!E:E,MATCH(数据!H5,数据分类!A:A,0))="-","-"),"Error")</f>
        <v>D2键按下(力度058)</v>
      </c>
      <c r="K5" s="34">
        <f t="shared" si="1"/>
        <v>1</v>
      </c>
      <c r="L5" s="4" t="str">
        <f>IFERROR(INDEX(字典msg!B:B,MATCH(D5,字典msg!A:A,0)),"Error")</f>
        <v>正常</v>
      </c>
      <c r="M5" s="4" t="str">
        <f>IFERROR(_xlfn.IFS(H5="9",INDEX(字典1_34!C:C,MATCH(MID(F5,5,2),字典1_34!B:B,0)),H5="B00",INDEX(字典1_34!D:D,MATCH(MID(F5,5,2),字典1_34!B:B,0)),H5="B20",INDEX(字典1_34!E:E,MATCH(MID(F5,5,2),字典1_34!B:B,0)),H5="B48",INDEX(字典1_34!G:G,MATCH(MID(F5,5,2),字典1_34!B:B,0)),LEFT(H5,1)="B",INDEX(字典1_34!F:F,MATCH(MID(F5,5,2),字典1_34!B:B,0))),"-")</f>
        <v>按下(力度058)</v>
      </c>
      <c r="N5" s="4" t="str">
        <f>IFERROR(_xlfn.IFS(H5="9",INDEX(字典1_56!C:C,MATCH(MID(F5,7,2),字典1_56!B:B,0)),LEFT(H5,1)="B",INDEX(字典1_56!D:D,MATCH(MID(F5,7,2),字典1_56!B:B,0)),H5="C_B",INDEX(字典1_56!F:F,MATCH(MID(F5,7,2),字典1_56!B:B,0)),H5="C",INDEX(字典1_56!E:E,MATCH(MID(F5,7,2),字典1_56!B:B,0))),"-")</f>
        <v>D2键</v>
      </c>
      <c r="O5" s="4" t="str">
        <f>IFERROR(INDEX(字典1_78!C:C,MATCH(RIGHT(F5,2),字典1_78!B:B,0)),"Error")</f>
        <v>音符打开(#01)</v>
      </c>
      <c r="P5" s="5">
        <f t="shared" si="0"/>
        <v>44.447000000000003</v>
      </c>
      <c r="Q5" s="5">
        <f t="shared" si="2"/>
        <v>0.24600000000000222</v>
      </c>
      <c r="R5" s="5" t="str">
        <f>IF(H7="C_B",INDEX(音色一览表!A:A,MATCH(MID(F5,5,2)&amp;MID(F6,5,2)&amp;MID(F7,7,2),音色一览表!H:H,0))&amp;" "&amp;INDEX(音色一览表!G:G,MATCH(MID(F5,5,2)&amp;MID(F6,5,2)&amp;MID(F7,7,2),音色一览表!H:H,0)),"")</f>
        <v/>
      </c>
      <c r="S5" s="17"/>
      <c r="T5" s="17"/>
    </row>
    <row r="6" spans="1:20" ht="18" hidden="1" customHeight="1" x14ac:dyDescent="0.2">
      <c r="A6" s="16">
        <v>4</v>
      </c>
      <c r="B6" s="16">
        <v>0</v>
      </c>
      <c r="C6" s="10"/>
      <c r="D6" s="16" t="s">
        <v>49</v>
      </c>
      <c r="E6" s="16" t="s">
        <v>50</v>
      </c>
      <c r="F6" s="16" t="s">
        <v>7</v>
      </c>
      <c r="G6" s="16" t="s">
        <v>8</v>
      </c>
      <c r="H6" s="34" t="str">
        <f t="shared" si="3"/>
        <v>9</v>
      </c>
      <c r="I6" s="34" t="str">
        <f>IFERROR(INDEX(数据分类!B:B,MATCH(数据!H6,数据分类!A:A,0)),"Error")</f>
        <v>音符打开</v>
      </c>
      <c r="J6" s="34" t="str">
        <f>IFERROR(_xlfn.IFS(INDEX(数据分类!E:E,MATCH(数据!H6,数据分类!A:A,0))=3456,N6&amp;M6,INDEX(数据分类!E:E,MATCH(数据!H6,数据分类!A:A,0))=34,M6,INDEX(数据分类!E:E,MATCH(数据!H6,数据分类!A:A,0))=56,N6,INDEX(数据分类!E:E,MATCH(数据!H6,数据分类!A:A,0))="-","-"),"Error")</f>
        <v>D2键松开</v>
      </c>
      <c r="K6" s="34">
        <f t="shared" si="1"/>
        <v>1</v>
      </c>
      <c r="L6" s="4" t="str">
        <f>IFERROR(INDEX(字典msg!B:B,MATCH(D6,字典msg!A:A,0)),"Error")</f>
        <v>正常</v>
      </c>
      <c r="M6" s="4" t="str">
        <f>IFERROR(_xlfn.IFS(H6="9",INDEX(字典1_34!C:C,MATCH(MID(F6,5,2),字典1_34!B:B,0)),H6="B00",INDEX(字典1_34!D:D,MATCH(MID(F6,5,2),字典1_34!B:B,0)),H6="B20",INDEX(字典1_34!E:E,MATCH(MID(F6,5,2),字典1_34!B:B,0)),H6="B48",INDEX(字典1_34!G:G,MATCH(MID(F6,5,2),字典1_34!B:B,0)),LEFT(H6,1)="B",INDEX(字典1_34!F:F,MATCH(MID(F6,5,2),字典1_34!B:B,0))),"-")</f>
        <v>松开</v>
      </c>
      <c r="N6" s="4" t="str">
        <f>IFERROR(_xlfn.IFS(H6="9",INDEX(字典1_56!C:C,MATCH(MID(F6,7,2),字典1_56!B:B,0)),LEFT(H6,1)="B",INDEX(字典1_56!D:D,MATCH(MID(F6,7,2),字典1_56!B:B,0)),H6="C_B",INDEX(字典1_56!F:F,MATCH(MID(F6,7,2),字典1_56!B:B,0)),H6="C",INDEX(字典1_56!E:E,MATCH(MID(F6,7,2),字典1_56!B:B,0))),"-")</f>
        <v>D2键</v>
      </c>
      <c r="O6" s="4" t="str">
        <f>IFERROR(INDEX(字典1_78!C:C,MATCH(RIGHT(F6,2),字典1_78!B:B,0)),"Error")</f>
        <v>音符打开(#01)</v>
      </c>
      <c r="P6" s="5">
        <f t="shared" si="0"/>
        <v>44.716999999999999</v>
      </c>
      <c r="Q6" s="5">
        <f t="shared" si="2"/>
        <v>0.26999999999999602</v>
      </c>
      <c r="R6" s="5" t="str">
        <f>IF(H8="C_B",INDEX(音色一览表!A:A,MATCH(MID(F6,5,2)&amp;MID(F7,5,2)&amp;MID(F8,7,2),音色一览表!H:H,0))&amp;" "&amp;INDEX(音色一览表!G:G,MATCH(MID(F6,5,2)&amp;MID(F7,5,2)&amp;MID(F8,7,2),音色一览表!H:H,0)),"")</f>
        <v/>
      </c>
      <c r="S6" s="17"/>
      <c r="T6" s="17"/>
    </row>
    <row r="7" spans="1:20" ht="18" hidden="1" customHeight="1" x14ac:dyDescent="0.2">
      <c r="A7" s="16">
        <v>5</v>
      </c>
      <c r="B7" s="16">
        <v>0</v>
      </c>
      <c r="C7" s="10"/>
      <c r="D7" s="16" t="s">
        <v>49</v>
      </c>
      <c r="E7" s="16" t="s">
        <v>50</v>
      </c>
      <c r="F7" s="16" t="s">
        <v>9</v>
      </c>
      <c r="G7" s="16" t="s">
        <v>10</v>
      </c>
      <c r="H7" s="34" t="str">
        <f t="shared" si="3"/>
        <v>9</v>
      </c>
      <c r="I7" s="34" t="str">
        <f>IFERROR(INDEX(数据分类!B:B,MATCH(数据!H7,数据分类!A:A,0)),"Error")</f>
        <v>音符打开</v>
      </c>
      <c r="J7" s="34" t="str">
        <f>IFERROR(_xlfn.IFS(INDEX(数据分类!E:E,MATCH(数据!H7,数据分类!A:A,0))=3456,N7&amp;M7,INDEX(数据分类!E:E,MATCH(数据!H7,数据分类!A:A,0))=34,M7,INDEX(数据分类!E:E,MATCH(数据!H7,数据分类!A:A,0))=56,N7,INDEX(数据分类!E:E,MATCH(数据!H7,数据分类!A:A,0))="-","-"),"Error")</f>
        <v>E2键按下(力度066)</v>
      </c>
      <c r="K7" s="34">
        <f t="shared" si="1"/>
        <v>1</v>
      </c>
      <c r="L7" s="4" t="str">
        <f>IFERROR(INDEX(字典msg!B:B,MATCH(D7,字典msg!A:A,0)),"Error")</f>
        <v>正常</v>
      </c>
      <c r="M7" s="4" t="str">
        <f>IFERROR(_xlfn.IFS(H7="9",INDEX(字典1_34!C:C,MATCH(MID(F7,5,2),字典1_34!B:B,0)),H7="B00",INDEX(字典1_34!D:D,MATCH(MID(F7,5,2),字典1_34!B:B,0)),H7="B20",INDEX(字典1_34!E:E,MATCH(MID(F7,5,2),字典1_34!B:B,0)),H7="B48",INDEX(字典1_34!G:G,MATCH(MID(F7,5,2),字典1_34!B:B,0)),LEFT(H7,1)="B",INDEX(字典1_34!F:F,MATCH(MID(F7,5,2),字典1_34!B:B,0))),"-")</f>
        <v>按下(力度066)</v>
      </c>
      <c r="N7" s="4" t="str">
        <f>IFERROR(_xlfn.IFS(H7="9",INDEX(字典1_56!C:C,MATCH(MID(F7,7,2),字典1_56!B:B,0)),LEFT(H7,1)="B",INDEX(字典1_56!D:D,MATCH(MID(F7,7,2),字典1_56!B:B,0)),H7="C_B",INDEX(字典1_56!F:F,MATCH(MID(F7,7,2),字典1_56!B:B,0)),H7="C",INDEX(字典1_56!E:E,MATCH(MID(F7,7,2),字典1_56!B:B,0))),"-")</f>
        <v>E2键</v>
      </c>
      <c r="O7" s="4" t="str">
        <f>IFERROR(INDEX(字典1_78!C:C,MATCH(RIGHT(F7,2),字典1_78!B:B,0)),"Error")</f>
        <v>音符打开(#01)</v>
      </c>
      <c r="P7" s="5">
        <f t="shared" si="0"/>
        <v>44.927999999999997</v>
      </c>
      <c r="Q7" s="5">
        <f t="shared" si="2"/>
        <v>0.21099999999999852</v>
      </c>
      <c r="R7" s="5" t="str">
        <f>IF(H9="C_B",INDEX(音色一览表!A:A,MATCH(MID(F7,5,2)&amp;MID(F8,5,2)&amp;MID(F9,7,2),音色一览表!H:H,0))&amp;" "&amp;INDEX(音色一览表!G:G,MATCH(MID(F7,5,2)&amp;MID(F8,5,2)&amp;MID(F9,7,2),音色一览表!H:H,0)),"")</f>
        <v/>
      </c>
      <c r="S7" s="17"/>
      <c r="T7" s="17"/>
    </row>
    <row r="8" spans="1:20" ht="18" hidden="1" customHeight="1" x14ac:dyDescent="0.2">
      <c r="A8" s="16">
        <v>6</v>
      </c>
      <c r="B8" s="16">
        <v>0</v>
      </c>
      <c r="C8" s="10"/>
      <c r="D8" s="16" t="s">
        <v>49</v>
      </c>
      <c r="E8" s="16" t="s">
        <v>50</v>
      </c>
      <c r="F8" s="16" t="s">
        <v>11</v>
      </c>
      <c r="G8" s="16" t="s">
        <v>12</v>
      </c>
      <c r="H8" s="34" t="str">
        <f t="shared" si="3"/>
        <v>9</v>
      </c>
      <c r="I8" s="34" t="str">
        <f>IFERROR(INDEX(数据分类!B:B,MATCH(数据!H8,数据分类!A:A,0)),"Error")</f>
        <v>音符打开</v>
      </c>
      <c r="J8" s="34" t="str">
        <f>IFERROR(_xlfn.IFS(INDEX(数据分类!E:E,MATCH(数据!H8,数据分类!A:A,0))=3456,N8&amp;M8,INDEX(数据分类!E:E,MATCH(数据!H8,数据分类!A:A,0))=34,M8,INDEX(数据分类!E:E,MATCH(数据!H8,数据分类!A:A,0))=56,N8,INDEX(数据分类!E:E,MATCH(数据!H8,数据分类!A:A,0))="-","-"),"Error")</f>
        <v>E2键松开</v>
      </c>
      <c r="K8" s="34">
        <f t="shared" si="1"/>
        <v>1</v>
      </c>
      <c r="L8" s="4" t="str">
        <f>IFERROR(INDEX(字典msg!B:B,MATCH(D8,字典msg!A:A,0)),"Error")</f>
        <v>正常</v>
      </c>
      <c r="M8" s="4" t="str">
        <f>IFERROR(_xlfn.IFS(H8="9",INDEX(字典1_34!C:C,MATCH(MID(F8,5,2),字典1_34!B:B,0)),H8="B00",INDEX(字典1_34!D:D,MATCH(MID(F8,5,2),字典1_34!B:B,0)),H8="B20",INDEX(字典1_34!E:E,MATCH(MID(F8,5,2),字典1_34!B:B,0)),H8="B48",INDEX(字典1_34!G:G,MATCH(MID(F8,5,2),字典1_34!B:B,0)),LEFT(H8,1)="B",INDEX(字典1_34!F:F,MATCH(MID(F8,5,2),字典1_34!B:B,0))),"-")</f>
        <v>松开</v>
      </c>
      <c r="N8" s="4" t="str">
        <f>IFERROR(_xlfn.IFS(H8="9",INDEX(字典1_56!C:C,MATCH(MID(F8,7,2),字典1_56!B:B,0)),LEFT(H8,1)="B",INDEX(字典1_56!D:D,MATCH(MID(F8,7,2),字典1_56!B:B,0)),H8="C_B",INDEX(字典1_56!F:F,MATCH(MID(F8,7,2),字典1_56!B:B,0)),H8="C",INDEX(字典1_56!E:E,MATCH(MID(F8,7,2),字典1_56!B:B,0))),"-")</f>
        <v>E2键</v>
      </c>
      <c r="O8" s="4" t="str">
        <f>IFERROR(INDEX(字典1_78!C:C,MATCH(RIGHT(F8,2),字典1_78!B:B,0)),"Error")</f>
        <v>音符打开(#01)</v>
      </c>
      <c r="P8" s="5">
        <f t="shared" si="0"/>
        <v>45.238</v>
      </c>
      <c r="Q8" s="5">
        <f t="shared" si="2"/>
        <v>0.31000000000000227</v>
      </c>
      <c r="R8" s="5" t="str">
        <f>IF(H10="C_B",INDEX(音色一览表!A:A,MATCH(MID(F8,5,2)&amp;MID(F9,5,2)&amp;MID(F10,7,2),音色一览表!H:H,0))&amp;" "&amp;INDEX(音色一览表!G:G,MATCH(MID(F8,5,2)&amp;MID(F9,5,2)&amp;MID(F10,7,2),音色一览表!H:H,0)),"")</f>
        <v/>
      </c>
      <c r="S8" s="17"/>
      <c r="T8" s="17"/>
    </row>
    <row r="9" spans="1:20" ht="18" hidden="1" customHeight="1" x14ac:dyDescent="0.2">
      <c r="A9" s="16">
        <v>7</v>
      </c>
      <c r="B9" s="16">
        <v>0</v>
      </c>
      <c r="C9" s="10"/>
      <c r="D9" s="16" t="s">
        <v>49</v>
      </c>
      <c r="E9" s="16" t="s">
        <v>50</v>
      </c>
      <c r="F9" s="16" t="s">
        <v>13</v>
      </c>
      <c r="G9" s="16" t="s">
        <v>14</v>
      </c>
      <c r="H9" s="34" t="str">
        <f t="shared" si="3"/>
        <v>9</v>
      </c>
      <c r="I9" s="34" t="str">
        <f>IFERROR(INDEX(数据分类!B:B,MATCH(数据!H9,数据分类!A:A,0)),"Error")</f>
        <v>音符打开</v>
      </c>
      <c r="J9" s="34" t="str">
        <f>IFERROR(_xlfn.IFS(INDEX(数据分类!E:E,MATCH(数据!H9,数据分类!A:A,0))=3456,N9&amp;M9,INDEX(数据分类!E:E,MATCH(数据!H9,数据分类!A:A,0))=34,M9,INDEX(数据分类!E:E,MATCH(数据!H9,数据分类!A:A,0))=56,N9,INDEX(数据分类!E:E,MATCH(数据!H9,数据分类!A:A,0))="-","-"),"Error")</f>
        <v>F2键按下(力度062)</v>
      </c>
      <c r="K9" s="34">
        <f t="shared" si="1"/>
        <v>1</v>
      </c>
      <c r="L9" s="4" t="str">
        <f>IFERROR(INDEX(字典msg!B:B,MATCH(D9,字典msg!A:A,0)),"Error")</f>
        <v>正常</v>
      </c>
      <c r="M9" s="4" t="str">
        <f>IFERROR(_xlfn.IFS(H9="9",INDEX(字典1_34!C:C,MATCH(MID(F9,5,2),字典1_34!B:B,0)),H9="B00",INDEX(字典1_34!D:D,MATCH(MID(F9,5,2),字典1_34!B:B,0)),H9="B20",INDEX(字典1_34!E:E,MATCH(MID(F9,5,2),字典1_34!B:B,0)),H9="B48",INDEX(字典1_34!G:G,MATCH(MID(F9,5,2),字典1_34!B:B,0)),LEFT(H9,1)="B",INDEX(字典1_34!F:F,MATCH(MID(F9,5,2),字典1_34!B:B,0))),"-")</f>
        <v>按下(力度062)</v>
      </c>
      <c r="N9" s="4" t="str">
        <f>IFERROR(_xlfn.IFS(H9="9",INDEX(字典1_56!C:C,MATCH(MID(F9,7,2),字典1_56!B:B,0)),LEFT(H9,1)="B",INDEX(字典1_56!D:D,MATCH(MID(F9,7,2),字典1_56!B:B,0)),H9="C_B",INDEX(字典1_56!F:F,MATCH(MID(F9,7,2),字典1_56!B:B,0)),H9="C",INDEX(字典1_56!E:E,MATCH(MID(F9,7,2),字典1_56!B:B,0))),"-")</f>
        <v>F2键</v>
      </c>
      <c r="O9" s="4" t="str">
        <f>IFERROR(INDEX(字典1_78!C:C,MATCH(RIGHT(F9,2),字典1_78!B:B,0)),"Error")</f>
        <v>音符打开(#01)</v>
      </c>
      <c r="P9" s="5">
        <f t="shared" si="0"/>
        <v>45.417000000000002</v>
      </c>
      <c r="Q9" s="5">
        <f t="shared" si="2"/>
        <v>0.17900000000000205</v>
      </c>
      <c r="R9" s="5" t="str">
        <f>IF(H11="C_B",INDEX(音色一览表!A:A,MATCH(MID(F9,5,2)&amp;MID(F10,5,2)&amp;MID(F11,7,2),音色一览表!H:H,0))&amp;" "&amp;INDEX(音色一览表!G:G,MATCH(MID(F9,5,2)&amp;MID(F10,5,2)&amp;MID(F11,7,2),音色一览表!H:H,0)),"")</f>
        <v/>
      </c>
      <c r="S9" s="17"/>
      <c r="T9" s="17"/>
    </row>
    <row r="10" spans="1:20" ht="18" hidden="1" customHeight="1" x14ac:dyDescent="0.2">
      <c r="A10" s="16">
        <v>8</v>
      </c>
      <c r="B10" s="16">
        <v>0</v>
      </c>
      <c r="C10" s="10"/>
      <c r="D10" s="16" t="s">
        <v>49</v>
      </c>
      <c r="E10" s="16" t="s">
        <v>50</v>
      </c>
      <c r="F10" s="16" t="s">
        <v>15</v>
      </c>
      <c r="G10" s="16" t="s">
        <v>16</v>
      </c>
      <c r="H10" s="34" t="str">
        <f t="shared" si="3"/>
        <v>9</v>
      </c>
      <c r="I10" s="34" t="str">
        <f>IFERROR(INDEX(数据分类!B:B,MATCH(数据!H10,数据分类!A:A,0)),"Error")</f>
        <v>音符打开</v>
      </c>
      <c r="J10" s="34" t="str">
        <f>IFERROR(_xlfn.IFS(INDEX(数据分类!E:E,MATCH(数据!H10,数据分类!A:A,0))=3456,N10&amp;M10,INDEX(数据分类!E:E,MATCH(数据!H10,数据分类!A:A,0))=34,M10,INDEX(数据分类!E:E,MATCH(数据!H10,数据分类!A:A,0))=56,N10,INDEX(数据分类!E:E,MATCH(数据!H10,数据分类!A:A,0))="-","-"),"Error")</f>
        <v>F2键松开</v>
      </c>
      <c r="K10" s="34">
        <f t="shared" si="1"/>
        <v>1</v>
      </c>
      <c r="L10" s="4" t="str">
        <f>IFERROR(INDEX(字典msg!B:B,MATCH(D10,字典msg!A:A,0)),"Error")</f>
        <v>正常</v>
      </c>
      <c r="M10" s="4" t="str">
        <f>IFERROR(_xlfn.IFS(H10="9",INDEX(字典1_34!C:C,MATCH(MID(F10,5,2),字典1_34!B:B,0)),H10="B00",INDEX(字典1_34!D:D,MATCH(MID(F10,5,2),字典1_34!B:B,0)),H10="B20",INDEX(字典1_34!E:E,MATCH(MID(F10,5,2),字典1_34!B:B,0)),H10="B48",INDEX(字典1_34!G:G,MATCH(MID(F10,5,2),字典1_34!B:B,0)),LEFT(H10,1)="B",INDEX(字典1_34!F:F,MATCH(MID(F10,5,2),字典1_34!B:B,0))),"-")</f>
        <v>松开</v>
      </c>
      <c r="N10" s="4" t="str">
        <f>IFERROR(_xlfn.IFS(H10="9",INDEX(字典1_56!C:C,MATCH(MID(F10,7,2),字典1_56!B:B,0)),LEFT(H10,1)="B",INDEX(字典1_56!D:D,MATCH(MID(F10,7,2),字典1_56!B:B,0)),H10="C_B",INDEX(字典1_56!F:F,MATCH(MID(F10,7,2),字典1_56!B:B,0)),H10="C",INDEX(字典1_56!E:E,MATCH(MID(F10,7,2),字典1_56!B:B,0))),"-")</f>
        <v>F2键</v>
      </c>
      <c r="O10" s="4" t="str">
        <f>IFERROR(INDEX(字典1_78!C:C,MATCH(RIGHT(F10,2),字典1_78!B:B,0)),"Error")</f>
        <v>音符打开(#01)</v>
      </c>
      <c r="P10" s="5">
        <f t="shared" si="0"/>
        <v>45.737000000000002</v>
      </c>
      <c r="Q10" s="5">
        <f t="shared" si="2"/>
        <v>0.32000000000000028</v>
      </c>
      <c r="R10" s="5" t="str">
        <f>IF(H12="C_B",INDEX(音色一览表!A:A,MATCH(MID(F10,5,2)&amp;MID(F11,5,2)&amp;MID(F12,7,2),音色一览表!H:H,0))&amp;" "&amp;INDEX(音色一览表!G:G,MATCH(MID(F10,5,2)&amp;MID(F11,5,2)&amp;MID(F12,7,2),音色一览表!H:H,0)),"")</f>
        <v/>
      </c>
      <c r="S10" s="17"/>
      <c r="T10" s="17"/>
    </row>
    <row r="11" spans="1:20" ht="18" hidden="1" customHeight="1" x14ac:dyDescent="0.2">
      <c r="A11" s="16">
        <v>9</v>
      </c>
      <c r="B11" s="16">
        <v>0</v>
      </c>
      <c r="C11" s="10"/>
      <c r="D11" s="16" t="s">
        <v>49</v>
      </c>
      <c r="E11" s="16" t="s">
        <v>50</v>
      </c>
      <c r="F11" s="16" t="s">
        <v>17</v>
      </c>
      <c r="G11" s="16" t="s">
        <v>18</v>
      </c>
      <c r="H11" s="34" t="str">
        <f t="shared" si="3"/>
        <v>9</v>
      </c>
      <c r="I11" s="34" t="str">
        <f>IFERROR(INDEX(数据分类!B:B,MATCH(数据!H11,数据分类!A:A,0)),"Error")</f>
        <v>音符打开</v>
      </c>
      <c r="J11" s="34" t="str">
        <f>IFERROR(_xlfn.IFS(INDEX(数据分类!E:E,MATCH(数据!H11,数据分类!A:A,0))=3456,N11&amp;M11,INDEX(数据分类!E:E,MATCH(数据!H11,数据分类!A:A,0))=34,M11,INDEX(数据分类!E:E,MATCH(数据!H11,数据分类!A:A,0))=56,N11,INDEX(数据分类!E:E,MATCH(数据!H11,数据分类!A:A,0))="-","-"),"Error")</f>
        <v>G2键按下(力度070)</v>
      </c>
      <c r="K11" s="34">
        <f t="shared" si="1"/>
        <v>1</v>
      </c>
      <c r="L11" s="4" t="str">
        <f>IFERROR(INDEX(字典msg!B:B,MATCH(D11,字典msg!A:A,0)),"Error")</f>
        <v>正常</v>
      </c>
      <c r="M11" s="4" t="str">
        <f>IFERROR(_xlfn.IFS(H11="9",INDEX(字典1_34!C:C,MATCH(MID(F11,5,2),字典1_34!B:B,0)),H11="B00",INDEX(字典1_34!D:D,MATCH(MID(F11,5,2),字典1_34!B:B,0)),H11="B20",INDEX(字典1_34!E:E,MATCH(MID(F11,5,2),字典1_34!B:B,0)),H11="B48",INDEX(字典1_34!G:G,MATCH(MID(F11,5,2),字典1_34!B:B,0)),LEFT(H11,1)="B",INDEX(字典1_34!F:F,MATCH(MID(F11,5,2),字典1_34!B:B,0))),"-")</f>
        <v>按下(力度070)</v>
      </c>
      <c r="N11" s="4" t="str">
        <f>IFERROR(_xlfn.IFS(H11="9",INDEX(字典1_56!C:C,MATCH(MID(F11,7,2),字典1_56!B:B,0)),LEFT(H11,1)="B",INDEX(字典1_56!D:D,MATCH(MID(F11,7,2),字典1_56!B:B,0)),H11="C_B",INDEX(字典1_56!F:F,MATCH(MID(F11,7,2),字典1_56!B:B,0)),H11="C",INDEX(字典1_56!E:E,MATCH(MID(F11,7,2),字典1_56!B:B,0))),"-")</f>
        <v>G2键</v>
      </c>
      <c r="O11" s="4" t="str">
        <f>IFERROR(INDEX(字典1_78!C:C,MATCH(RIGHT(F11,2),字典1_78!B:B,0)),"Error")</f>
        <v>音符打开(#01)</v>
      </c>
      <c r="P11" s="5">
        <f t="shared" si="0"/>
        <v>45.898000000000003</v>
      </c>
      <c r="Q11" s="5">
        <f t="shared" si="2"/>
        <v>0.16100000000000136</v>
      </c>
      <c r="R11" s="5" t="str">
        <f>IF(H13="C_B",INDEX(音色一览表!A:A,MATCH(MID(F11,5,2)&amp;MID(F12,5,2)&amp;MID(F13,7,2),音色一览表!H:H,0))&amp;" "&amp;INDEX(音色一览表!G:G,MATCH(MID(F11,5,2)&amp;MID(F12,5,2)&amp;MID(F13,7,2),音色一览表!H:H,0)),"")</f>
        <v/>
      </c>
      <c r="S11" s="17"/>
      <c r="T11" s="17"/>
    </row>
    <row r="12" spans="1:20" ht="18" hidden="1" customHeight="1" x14ac:dyDescent="0.2">
      <c r="A12" s="16">
        <v>10</v>
      </c>
      <c r="B12" s="16">
        <v>0</v>
      </c>
      <c r="C12" s="10"/>
      <c r="D12" s="16" t="s">
        <v>49</v>
      </c>
      <c r="E12" s="16" t="s">
        <v>50</v>
      </c>
      <c r="F12" s="16" t="s">
        <v>19</v>
      </c>
      <c r="G12" s="16" t="s">
        <v>20</v>
      </c>
      <c r="H12" s="34" t="str">
        <f t="shared" si="3"/>
        <v>9</v>
      </c>
      <c r="I12" s="34" t="str">
        <f>IFERROR(INDEX(数据分类!B:B,MATCH(数据!H12,数据分类!A:A,0)),"Error")</f>
        <v>音符打开</v>
      </c>
      <c r="J12" s="34" t="str">
        <f>IFERROR(_xlfn.IFS(INDEX(数据分类!E:E,MATCH(数据!H12,数据分类!A:A,0))=3456,N12&amp;M12,INDEX(数据分类!E:E,MATCH(数据!H12,数据分类!A:A,0))=34,M12,INDEX(数据分类!E:E,MATCH(数据!H12,数据分类!A:A,0))=56,N12,INDEX(数据分类!E:E,MATCH(数据!H12,数据分类!A:A,0))="-","-"),"Error")</f>
        <v>G2键松开</v>
      </c>
      <c r="K12" s="34">
        <f t="shared" si="1"/>
        <v>1</v>
      </c>
      <c r="L12" s="4" t="str">
        <f>IFERROR(INDEX(字典msg!B:B,MATCH(D12,字典msg!A:A,0)),"Error")</f>
        <v>正常</v>
      </c>
      <c r="M12" s="4" t="str">
        <f>IFERROR(_xlfn.IFS(H12="9",INDEX(字典1_34!C:C,MATCH(MID(F12,5,2),字典1_34!B:B,0)),H12="B00",INDEX(字典1_34!D:D,MATCH(MID(F12,5,2),字典1_34!B:B,0)),H12="B20",INDEX(字典1_34!E:E,MATCH(MID(F12,5,2),字典1_34!B:B,0)),H12="B48",INDEX(字典1_34!G:G,MATCH(MID(F12,5,2),字典1_34!B:B,0)),LEFT(H12,1)="B",INDEX(字典1_34!F:F,MATCH(MID(F12,5,2),字典1_34!B:B,0))),"-")</f>
        <v>松开</v>
      </c>
      <c r="N12" s="4" t="str">
        <f>IFERROR(_xlfn.IFS(H12="9",INDEX(字典1_56!C:C,MATCH(MID(F12,7,2),字典1_56!B:B,0)),LEFT(H12,1)="B",INDEX(字典1_56!D:D,MATCH(MID(F12,7,2),字典1_56!B:B,0)),H12="C_B",INDEX(字典1_56!F:F,MATCH(MID(F12,7,2),字典1_56!B:B,0)),H12="C",INDEX(字典1_56!E:E,MATCH(MID(F12,7,2),字典1_56!B:B,0))),"-")</f>
        <v>G2键</v>
      </c>
      <c r="O12" s="4" t="str">
        <f>IFERROR(INDEX(字典1_78!C:C,MATCH(RIGHT(F12,2),字典1_78!B:B,0)),"Error")</f>
        <v>音符打开(#01)</v>
      </c>
      <c r="P12" s="5">
        <f t="shared" si="0"/>
        <v>46.207999999999998</v>
      </c>
      <c r="Q12" s="5">
        <f t="shared" si="2"/>
        <v>0.30999999999999517</v>
      </c>
      <c r="R12" s="5" t="str">
        <f>IF(H14="C_B",INDEX(音色一览表!A:A,MATCH(MID(F12,5,2)&amp;MID(F13,5,2)&amp;MID(F14,7,2),音色一览表!H:H,0))&amp;" "&amp;INDEX(音色一览表!G:G,MATCH(MID(F12,5,2)&amp;MID(F13,5,2)&amp;MID(F14,7,2),音色一览表!H:H,0)),"")</f>
        <v/>
      </c>
      <c r="S12" s="17"/>
      <c r="T12" s="17"/>
    </row>
    <row r="13" spans="1:20" ht="18" hidden="1" customHeight="1" x14ac:dyDescent="0.2">
      <c r="A13" s="16">
        <v>11</v>
      </c>
      <c r="B13" s="16">
        <v>0</v>
      </c>
      <c r="C13" s="10"/>
      <c r="D13" s="16" t="s">
        <v>49</v>
      </c>
      <c r="E13" s="16" t="s">
        <v>50</v>
      </c>
      <c r="F13" s="16" t="s">
        <v>21</v>
      </c>
      <c r="G13" s="16" t="s">
        <v>22</v>
      </c>
      <c r="H13" s="34" t="str">
        <f t="shared" si="3"/>
        <v>9</v>
      </c>
      <c r="I13" s="34" t="str">
        <f>IFERROR(INDEX(数据分类!B:B,MATCH(数据!H13,数据分类!A:A,0)),"Error")</f>
        <v>音符打开</v>
      </c>
      <c r="J13" s="34" t="str">
        <f>IFERROR(_xlfn.IFS(INDEX(数据分类!E:E,MATCH(数据!H13,数据分类!A:A,0))=3456,N13&amp;M13,INDEX(数据分类!E:E,MATCH(数据!H13,数据分类!A:A,0))=34,M13,INDEX(数据分类!E:E,MATCH(数据!H13,数据分类!A:A,0))=56,N13,INDEX(数据分类!E:E,MATCH(数据!H13,数据分类!A:A,0))="-","-"),"Error")</f>
        <v>A2键按下(力度064)</v>
      </c>
      <c r="K13" s="34">
        <f t="shared" si="1"/>
        <v>1</v>
      </c>
      <c r="L13" s="4" t="str">
        <f>IFERROR(INDEX(字典msg!B:B,MATCH(D13,字典msg!A:A,0)),"Error")</f>
        <v>正常</v>
      </c>
      <c r="M13" s="4" t="str">
        <f>IFERROR(_xlfn.IFS(H13="9",INDEX(字典1_34!C:C,MATCH(MID(F13,5,2),字典1_34!B:B,0)),H13="B00",INDEX(字典1_34!D:D,MATCH(MID(F13,5,2),字典1_34!B:B,0)),H13="B20",INDEX(字典1_34!E:E,MATCH(MID(F13,5,2),字典1_34!B:B,0)),H13="B48",INDEX(字典1_34!G:G,MATCH(MID(F13,5,2),字典1_34!B:B,0)),LEFT(H13,1)="B",INDEX(字典1_34!F:F,MATCH(MID(F13,5,2),字典1_34!B:B,0))),"-")</f>
        <v>按下(力度064)</v>
      </c>
      <c r="N13" s="4" t="str">
        <f>IFERROR(_xlfn.IFS(H13="9",INDEX(字典1_56!C:C,MATCH(MID(F13,7,2),字典1_56!B:B,0)),LEFT(H13,1)="B",INDEX(字典1_56!D:D,MATCH(MID(F13,7,2),字典1_56!B:B,0)),H13="C_B",INDEX(字典1_56!F:F,MATCH(MID(F13,7,2),字典1_56!B:B,0)),H13="C",INDEX(字典1_56!E:E,MATCH(MID(F13,7,2),字典1_56!B:B,0))),"-")</f>
        <v>A2键</v>
      </c>
      <c r="O13" s="4" t="str">
        <f>IFERROR(INDEX(字典1_78!C:C,MATCH(RIGHT(F13,2),字典1_78!B:B,0)),"Error")</f>
        <v>音符打开(#01)</v>
      </c>
      <c r="P13" s="5">
        <f t="shared" si="0"/>
        <v>46.366999999999997</v>
      </c>
      <c r="Q13" s="5">
        <f t="shared" si="2"/>
        <v>0.15899999999999892</v>
      </c>
      <c r="R13" s="5" t="str">
        <f>IF(H15="C_B",INDEX(音色一览表!A:A,MATCH(MID(F13,5,2)&amp;MID(F14,5,2)&amp;MID(F15,7,2),音色一览表!H:H,0))&amp;" "&amp;INDEX(音色一览表!G:G,MATCH(MID(F13,5,2)&amp;MID(F14,5,2)&amp;MID(F15,7,2),音色一览表!H:H,0)),"")</f>
        <v/>
      </c>
      <c r="S13" s="17"/>
      <c r="T13" s="17"/>
    </row>
    <row r="14" spans="1:20" ht="18" hidden="1" customHeight="1" x14ac:dyDescent="0.2">
      <c r="A14" s="16">
        <v>12</v>
      </c>
      <c r="B14" s="16">
        <v>0</v>
      </c>
      <c r="C14" s="10"/>
      <c r="D14" s="16" t="s">
        <v>49</v>
      </c>
      <c r="E14" s="16" t="s">
        <v>50</v>
      </c>
      <c r="F14" s="16" t="s">
        <v>23</v>
      </c>
      <c r="G14" s="16" t="s">
        <v>24</v>
      </c>
      <c r="H14" s="34" t="str">
        <f t="shared" si="3"/>
        <v>9</v>
      </c>
      <c r="I14" s="34" t="str">
        <f>IFERROR(INDEX(数据分类!B:B,MATCH(数据!H14,数据分类!A:A,0)),"Error")</f>
        <v>音符打开</v>
      </c>
      <c r="J14" s="34" t="str">
        <f>IFERROR(_xlfn.IFS(INDEX(数据分类!E:E,MATCH(数据!H14,数据分类!A:A,0))=3456,N14&amp;M14,INDEX(数据分类!E:E,MATCH(数据!H14,数据分类!A:A,0))=34,M14,INDEX(数据分类!E:E,MATCH(数据!H14,数据分类!A:A,0))=56,N14,INDEX(数据分类!E:E,MATCH(数据!H14,数据分类!A:A,0))="-","-"),"Error")</f>
        <v>A2键松开</v>
      </c>
      <c r="K14" s="34">
        <f t="shared" si="1"/>
        <v>1</v>
      </c>
      <c r="L14" s="4" t="str">
        <f>IFERROR(INDEX(字典msg!B:B,MATCH(D14,字典msg!A:A,0)),"Error")</f>
        <v>正常</v>
      </c>
      <c r="M14" s="4" t="str">
        <f>IFERROR(_xlfn.IFS(H14="9",INDEX(字典1_34!C:C,MATCH(MID(F14,5,2),字典1_34!B:B,0)),H14="B00",INDEX(字典1_34!D:D,MATCH(MID(F14,5,2),字典1_34!B:B,0)),H14="B20",INDEX(字典1_34!E:E,MATCH(MID(F14,5,2),字典1_34!B:B,0)),H14="B48",INDEX(字典1_34!G:G,MATCH(MID(F14,5,2),字典1_34!B:B,0)),LEFT(H14,1)="B",INDEX(字典1_34!F:F,MATCH(MID(F14,5,2),字典1_34!B:B,0))),"-")</f>
        <v>松开</v>
      </c>
      <c r="N14" s="4" t="str">
        <f>IFERROR(_xlfn.IFS(H14="9",INDEX(字典1_56!C:C,MATCH(MID(F14,7,2),字典1_56!B:B,0)),LEFT(H14,1)="B",INDEX(字典1_56!D:D,MATCH(MID(F14,7,2),字典1_56!B:B,0)),H14="C_B",INDEX(字典1_56!F:F,MATCH(MID(F14,7,2),字典1_56!B:B,0)),H14="C",INDEX(字典1_56!E:E,MATCH(MID(F14,7,2),字典1_56!B:B,0))),"-")</f>
        <v>A2键</v>
      </c>
      <c r="O14" s="4" t="str">
        <f>IFERROR(INDEX(字典1_78!C:C,MATCH(RIGHT(F14,2),字典1_78!B:B,0)),"Error")</f>
        <v>音符打开(#01)</v>
      </c>
      <c r="P14" s="5">
        <f t="shared" si="0"/>
        <v>46.616999999999997</v>
      </c>
      <c r="Q14" s="5">
        <f t="shared" si="2"/>
        <v>0.25</v>
      </c>
      <c r="R14" s="5" t="str">
        <f>IF(H16="C_B",INDEX(音色一览表!A:A,MATCH(MID(F14,5,2)&amp;MID(F15,5,2)&amp;MID(F16,7,2),音色一览表!H:H,0))&amp;" "&amp;INDEX(音色一览表!G:G,MATCH(MID(F14,5,2)&amp;MID(F15,5,2)&amp;MID(F16,7,2),音色一览表!H:H,0)),"")</f>
        <v/>
      </c>
      <c r="S14" s="17"/>
      <c r="T14" s="17"/>
    </row>
    <row r="15" spans="1:20" ht="18" hidden="1" customHeight="1" x14ac:dyDescent="0.2">
      <c r="A15" s="16">
        <v>13</v>
      </c>
      <c r="B15" s="16">
        <v>0</v>
      </c>
      <c r="C15" s="10"/>
      <c r="D15" s="16" t="s">
        <v>49</v>
      </c>
      <c r="E15" s="16" t="s">
        <v>50</v>
      </c>
      <c r="F15" s="16" t="s">
        <v>25</v>
      </c>
      <c r="G15" s="16" t="s">
        <v>26</v>
      </c>
      <c r="H15" s="34" t="str">
        <f t="shared" si="3"/>
        <v>9</v>
      </c>
      <c r="I15" s="34" t="str">
        <f>IFERROR(INDEX(数据分类!B:B,MATCH(数据!H15,数据分类!A:A,0)),"Error")</f>
        <v>音符打开</v>
      </c>
      <c r="J15" s="34" t="str">
        <f>IFERROR(_xlfn.IFS(INDEX(数据分类!E:E,MATCH(数据!H15,数据分类!A:A,0))=3456,N15&amp;M15,INDEX(数据分类!E:E,MATCH(数据!H15,数据分类!A:A,0))=34,M15,INDEX(数据分类!E:E,MATCH(数据!H15,数据分类!A:A,0))=56,N15,INDEX(数据分类!E:E,MATCH(数据!H15,数据分类!A:A,0))="-","-"),"Error")</f>
        <v>B2键按下(力度083)</v>
      </c>
      <c r="K15" s="34">
        <f t="shared" si="1"/>
        <v>1</v>
      </c>
      <c r="L15" s="4" t="str">
        <f>IFERROR(INDEX(字典msg!B:B,MATCH(D15,字典msg!A:A,0)),"Error")</f>
        <v>正常</v>
      </c>
      <c r="M15" s="4" t="str">
        <f>IFERROR(_xlfn.IFS(H15="9",INDEX(字典1_34!C:C,MATCH(MID(F15,5,2),字典1_34!B:B,0)),H15="B00",INDEX(字典1_34!D:D,MATCH(MID(F15,5,2),字典1_34!B:B,0)),H15="B20",INDEX(字典1_34!E:E,MATCH(MID(F15,5,2),字典1_34!B:B,0)),H15="B48",INDEX(字典1_34!G:G,MATCH(MID(F15,5,2),字典1_34!B:B,0)),LEFT(H15,1)="B",INDEX(字典1_34!F:F,MATCH(MID(F15,5,2),字典1_34!B:B,0))),"-")</f>
        <v>按下(力度083)</v>
      </c>
      <c r="N15" s="4" t="str">
        <f>IFERROR(_xlfn.IFS(H15="9",INDEX(字典1_56!C:C,MATCH(MID(F15,7,2),字典1_56!B:B,0)),LEFT(H15,1)="B",INDEX(字典1_56!D:D,MATCH(MID(F15,7,2),字典1_56!B:B,0)),H15="C_B",INDEX(字典1_56!F:F,MATCH(MID(F15,7,2),字典1_56!B:B,0)),H15="C",INDEX(字典1_56!E:E,MATCH(MID(F15,7,2),字典1_56!B:B,0))),"-")</f>
        <v>B2键</v>
      </c>
      <c r="O15" s="4" t="str">
        <f>IFERROR(INDEX(字典1_78!C:C,MATCH(RIGHT(F15,2),字典1_78!B:B,0)),"Error")</f>
        <v>音符打开(#01)</v>
      </c>
      <c r="P15" s="5">
        <f t="shared" si="0"/>
        <v>46.808</v>
      </c>
      <c r="Q15" s="5">
        <f t="shared" si="2"/>
        <v>0.1910000000000025</v>
      </c>
      <c r="R15" s="5" t="str">
        <f>IF(H17="C_B",INDEX(音色一览表!A:A,MATCH(MID(F15,5,2)&amp;MID(F16,5,2)&amp;MID(F17,7,2),音色一览表!H:H,0))&amp;" "&amp;INDEX(音色一览表!G:G,MATCH(MID(F15,5,2)&amp;MID(F16,5,2)&amp;MID(F17,7,2),音色一览表!H:H,0)),"")</f>
        <v/>
      </c>
      <c r="S15" s="17"/>
      <c r="T15" s="17"/>
    </row>
    <row r="16" spans="1:20" ht="18" hidden="1" customHeight="1" x14ac:dyDescent="0.2">
      <c r="A16" s="16">
        <v>14</v>
      </c>
      <c r="B16" s="16">
        <v>0</v>
      </c>
      <c r="C16" s="10"/>
      <c r="D16" s="16" t="s">
        <v>49</v>
      </c>
      <c r="E16" s="16" t="s">
        <v>50</v>
      </c>
      <c r="F16" s="16" t="s">
        <v>27</v>
      </c>
      <c r="G16" s="16" t="s">
        <v>28</v>
      </c>
      <c r="H16" s="34" t="str">
        <f t="shared" si="3"/>
        <v>9</v>
      </c>
      <c r="I16" s="34" t="str">
        <f>IFERROR(INDEX(数据分类!B:B,MATCH(数据!H16,数据分类!A:A,0)),"Error")</f>
        <v>音符打开</v>
      </c>
      <c r="J16" s="34" t="str">
        <f>IFERROR(_xlfn.IFS(INDEX(数据分类!E:E,MATCH(数据!H16,数据分类!A:A,0))=3456,N16&amp;M16,INDEX(数据分类!E:E,MATCH(数据!H16,数据分类!A:A,0))=34,M16,INDEX(数据分类!E:E,MATCH(数据!H16,数据分类!A:A,0))=56,N16,INDEX(数据分类!E:E,MATCH(数据!H16,数据分类!A:A,0))="-","-"),"Error")</f>
        <v>B2键松开</v>
      </c>
      <c r="K16" s="34">
        <f t="shared" si="1"/>
        <v>1</v>
      </c>
      <c r="L16" s="4" t="str">
        <f>IFERROR(INDEX(字典msg!B:B,MATCH(D16,字典msg!A:A,0)),"Error")</f>
        <v>正常</v>
      </c>
      <c r="M16" s="4" t="str">
        <f>IFERROR(_xlfn.IFS(H16="9",INDEX(字典1_34!C:C,MATCH(MID(F16,5,2),字典1_34!B:B,0)),H16="B00",INDEX(字典1_34!D:D,MATCH(MID(F16,5,2),字典1_34!B:B,0)),H16="B20",INDEX(字典1_34!E:E,MATCH(MID(F16,5,2),字典1_34!B:B,0)),H16="B48",INDEX(字典1_34!G:G,MATCH(MID(F16,5,2),字典1_34!B:B,0)),LEFT(H16,1)="B",INDEX(字典1_34!F:F,MATCH(MID(F16,5,2),字典1_34!B:B,0))),"-")</f>
        <v>松开</v>
      </c>
      <c r="N16" s="4" t="str">
        <f>IFERROR(_xlfn.IFS(H16="9",INDEX(字典1_56!C:C,MATCH(MID(F16,7,2),字典1_56!B:B,0)),LEFT(H16,1)="B",INDEX(字典1_56!D:D,MATCH(MID(F16,7,2),字典1_56!B:B,0)),H16="C_B",INDEX(字典1_56!F:F,MATCH(MID(F16,7,2),字典1_56!B:B,0)),H16="C",INDEX(字典1_56!E:E,MATCH(MID(F16,7,2),字典1_56!B:B,0))),"-")</f>
        <v>B2键</v>
      </c>
      <c r="O16" s="4" t="str">
        <f>IFERROR(INDEX(字典1_78!C:C,MATCH(RIGHT(F16,2),字典1_78!B:B,0)),"Error")</f>
        <v>音符打开(#01)</v>
      </c>
      <c r="P16" s="5">
        <f t="shared" si="0"/>
        <v>48.581000000000003</v>
      </c>
      <c r="Q16" s="5">
        <f t="shared" si="2"/>
        <v>1.7730000000000032</v>
      </c>
      <c r="R16" s="5" t="str">
        <f>IF(H18="C_B",INDEX(音色一览表!A:A,MATCH(MID(F16,5,2)&amp;MID(F17,5,2)&amp;MID(F18,7,2),音色一览表!H:H,0))&amp;" "&amp;INDEX(音色一览表!G:G,MATCH(MID(F16,5,2)&amp;MID(F17,5,2)&amp;MID(F18,7,2),音色一览表!H:H,0)),"")</f>
        <v/>
      </c>
      <c r="S16" s="17"/>
      <c r="T16" s="17"/>
    </row>
    <row r="17" spans="1:20" ht="18" hidden="1" customHeight="1" x14ac:dyDescent="0.2">
      <c r="A17" s="16">
        <v>15</v>
      </c>
      <c r="B17" s="16">
        <v>0</v>
      </c>
      <c r="C17" s="10"/>
      <c r="D17" s="16" t="s">
        <v>49</v>
      </c>
      <c r="E17" s="16" t="s">
        <v>50</v>
      </c>
      <c r="F17" s="16" t="s">
        <v>25</v>
      </c>
      <c r="G17" s="16" t="s">
        <v>29</v>
      </c>
      <c r="H17" s="34" t="str">
        <f t="shared" si="3"/>
        <v>9</v>
      </c>
      <c r="I17" s="34" t="str">
        <f>IFERROR(INDEX(数据分类!B:B,MATCH(数据!H17,数据分类!A:A,0)),"Error")</f>
        <v>音符打开</v>
      </c>
      <c r="J17" s="34" t="str">
        <f>IFERROR(_xlfn.IFS(INDEX(数据分类!E:E,MATCH(数据!H17,数据分类!A:A,0))=3456,N17&amp;M17,INDEX(数据分类!E:E,MATCH(数据!H17,数据分类!A:A,0))=34,M17,INDEX(数据分类!E:E,MATCH(数据!H17,数据分类!A:A,0))=56,N17,INDEX(数据分类!E:E,MATCH(数据!H17,数据分类!A:A,0))="-","-"),"Error")</f>
        <v>B2键按下(力度083)</v>
      </c>
      <c r="K17" s="34">
        <f t="shared" si="1"/>
        <v>1</v>
      </c>
      <c r="L17" s="4" t="str">
        <f>IFERROR(INDEX(字典msg!B:B,MATCH(D17,字典msg!A:A,0)),"Error")</f>
        <v>正常</v>
      </c>
      <c r="M17" s="4" t="str">
        <f>IFERROR(_xlfn.IFS(H17="9",INDEX(字典1_34!C:C,MATCH(MID(F17,5,2),字典1_34!B:B,0)),H17="B00",INDEX(字典1_34!D:D,MATCH(MID(F17,5,2),字典1_34!B:B,0)),H17="B20",INDEX(字典1_34!E:E,MATCH(MID(F17,5,2),字典1_34!B:B,0)),H17="B48",INDEX(字典1_34!G:G,MATCH(MID(F17,5,2),字典1_34!B:B,0)),LEFT(H17,1)="B",INDEX(字典1_34!F:F,MATCH(MID(F17,5,2),字典1_34!B:B,0))),"-")</f>
        <v>按下(力度083)</v>
      </c>
      <c r="N17" s="4" t="str">
        <f>IFERROR(_xlfn.IFS(H17="9",INDEX(字典1_56!C:C,MATCH(MID(F17,7,2),字典1_56!B:B,0)),LEFT(H17,1)="B",INDEX(字典1_56!D:D,MATCH(MID(F17,7,2),字典1_56!B:B,0)),H17="C_B",INDEX(字典1_56!F:F,MATCH(MID(F17,7,2),字典1_56!B:B,0)),H17="C",INDEX(字典1_56!E:E,MATCH(MID(F17,7,2),字典1_56!B:B,0))),"-")</f>
        <v>B2键</v>
      </c>
      <c r="O17" s="4" t="str">
        <f>IFERROR(INDEX(字典1_78!C:C,MATCH(RIGHT(F17,2),字典1_78!B:B,0)),"Error")</f>
        <v>音符打开(#01)</v>
      </c>
      <c r="P17" s="5">
        <f t="shared" si="0"/>
        <v>49.081000000000003</v>
      </c>
      <c r="Q17" s="5">
        <f t="shared" si="2"/>
        <v>0.5</v>
      </c>
      <c r="R17" s="5" t="str">
        <f>IF(H19="C_B",INDEX(音色一览表!A:A,MATCH(MID(F17,5,2)&amp;MID(F18,5,2)&amp;MID(F19,7,2),音色一览表!H:H,0))&amp;" "&amp;INDEX(音色一览表!G:G,MATCH(MID(F17,5,2)&amp;MID(F18,5,2)&amp;MID(F19,7,2),音色一览表!H:H,0)),"")</f>
        <v/>
      </c>
      <c r="S17" s="17"/>
      <c r="T17" s="17"/>
    </row>
    <row r="18" spans="1:20" ht="18" hidden="1" customHeight="1" x14ac:dyDescent="0.2">
      <c r="A18" s="16">
        <v>16</v>
      </c>
      <c r="B18" s="16">
        <v>0</v>
      </c>
      <c r="C18" s="10"/>
      <c r="D18" s="16" t="s">
        <v>49</v>
      </c>
      <c r="E18" s="16" t="s">
        <v>50</v>
      </c>
      <c r="F18" s="16" t="s">
        <v>27</v>
      </c>
      <c r="G18" s="16" t="s">
        <v>30</v>
      </c>
      <c r="H18" s="34" t="str">
        <f t="shared" si="3"/>
        <v>9</v>
      </c>
      <c r="I18" s="34" t="str">
        <f>IFERROR(INDEX(数据分类!B:B,MATCH(数据!H18,数据分类!A:A,0)),"Error")</f>
        <v>音符打开</v>
      </c>
      <c r="J18" s="34" t="str">
        <f>IFERROR(_xlfn.IFS(INDEX(数据分类!E:E,MATCH(数据!H18,数据分类!A:A,0))=3456,N18&amp;M18,INDEX(数据分类!E:E,MATCH(数据!H18,数据分类!A:A,0))=34,M18,INDEX(数据分类!E:E,MATCH(数据!H18,数据分类!A:A,0))=56,N18,INDEX(数据分类!E:E,MATCH(数据!H18,数据分类!A:A,0))="-","-"),"Error")</f>
        <v>B2键松开</v>
      </c>
      <c r="K18" s="34">
        <f t="shared" si="1"/>
        <v>1</v>
      </c>
      <c r="L18" s="4" t="str">
        <f>IFERROR(INDEX(字典msg!B:B,MATCH(D18,字典msg!A:A,0)),"Error")</f>
        <v>正常</v>
      </c>
      <c r="M18" s="4" t="str">
        <f>IFERROR(_xlfn.IFS(H18="9",INDEX(字典1_34!C:C,MATCH(MID(F18,5,2),字典1_34!B:B,0)),H18="B00",INDEX(字典1_34!D:D,MATCH(MID(F18,5,2),字典1_34!B:B,0)),H18="B20",INDEX(字典1_34!E:E,MATCH(MID(F18,5,2),字典1_34!B:B,0)),H18="B48",INDEX(字典1_34!G:G,MATCH(MID(F18,5,2),字典1_34!B:B,0)),LEFT(H18,1)="B",INDEX(字典1_34!F:F,MATCH(MID(F18,5,2),字典1_34!B:B,0))),"-")</f>
        <v>松开</v>
      </c>
      <c r="N18" s="4" t="str">
        <f>IFERROR(_xlfn.IFS(H18="9",INDEX(字典1_56!C:C,MATCH(MID(F18,7,2),字典1_56!B:B,0)),LEFT(H18,1)="B",INDEX(字典1_56!D:D,MATCH(MID(F18,7,2),字典1_56!B:B,0)),H18="C_B",INDEX(字典1_56!F:F,MATCH(MID(F18,7,2),字典1_56!B:B,0)),H18="C",INDEX(字典1_56!E:E,MATCH(MID(F18,7,2),字典1_56!B:B,0))),"-")</f>
        <v>B2键</v>
      </c>
      <c r="O18" s="4" t="str">
        <f>IFERROR(INDEX(字典1_78!C:C,MATCH(RIGHT(F18,2),字典1_78!B:B,0)),"Error")</f>
        <v>音符打开(#01)</v>
      </c>
      <c r="P18" s="5">
        <f t="shared" si="0"/>
        <v>49.374000000000002</v>
      </c>
      <c r="Q18" s="5">
        <f t="shared" si="2"/>
        <v>0.29299999999999926</v>
      </c>
      <c r="R18" s="5" t="str">
        <f>IF(H20="C_B",INDEX(音色一览表!A:A,MATCH(MID(F18,5,2)&amp;MID(F19,5,2)&amp;MID(F20,7,2),音色一览表!H:H,0))&amp;" "&amp;INDEX(音色一览表!G:G,MATCH(MID(F18,5,2)&amp;MID(F19,5,2)&amp;MID(F20,7,2),音色一览表!H:H,0)),"")</f>
        <v/>
      </c>
      <c r="S18" s="17"/>
      <c r="T18" s="17"/>
    </row>
    <row r="19" spans="1:20" ht="18" hidden="1" customHeight="1" x14ac:dyDescent="0.2">
      <c r="A19" s="16">
        <v>17</v>
      </c>
      <c r="B19" s="16">
        <v>0</v>
      </c>
      <c r="C19" s="10"/>
      <c r="D19" s="16" t="s">
        <v>49</v>
      </c>
      <c r="E19" s="16" t="s">
        <v>50</v>
      </c>
      <c r="F19" s="16" t="s">
        <v>31</v>
      </c>
      <c r="G19" s="16" t="s">
        <v>32</v>
      </c>
      <c r="H19" s="34" t="str">
        <f t="shared" si="3"/>
        <v>9</v>
      </c>
      <c r="I19" s="34" t="str">
        <f>IFERROR(INDEX(数据分类!B:B,MATCH(数据!H19,数据分类!A:A,0)),"Error")</f>
        <v>音符打开</v>
      </c>
      <c r="J19" s="34" t="str">
        <f>IFERROR(_xlfn.IFS(INDEX(数据分类!E:E,MATCH(数据!H19,数据分类!A:A,0))=3456,N19&amp;M19,INDEX(数据分类!E:E,MATCH(数据!H19,数据分类!A:A,0))=34,M19,INDEX(数据分类!E:E,MATCH(数据!H19,数据分类!A:A,0))=56,N19,INDEX(数据分类!E:E,MATCH(数据!H19,数据分类!A:A,0))="-","-"),"Error")</f>
        <v>A2键按下(力度078)</v>
      </c>
      <c r="K19" s="34">
        <f t="shared" si="1"/>
        <v>1</v>
      </c>
      <c r="L19" s="4" t="str">
        <f>IFERROR(INDEX(字典msg!B:B,MATCH(D19,字典msg!A:A,0)),"Error")</f>
        <v>正常</v>
      </c>
      <c r="M19" s="4" t="str">
        <f>IFERROR(_xlfn.IFS(H19="9",INDEX(字典1_34!C:C,MATCH(MID(F19,5,2),字典1_34!B:B,0)),H19="B00",INDEX(字典1_34!D:D,MATCH(MID(F19,5,2),字典1_34!B:B,0)),H19="B20",INDEX(字典1_34!E:E,MATCH(MID(F19,5,2),字典1_34!B:B,0)),H19="B48",INDEX(字典1_34!G:G,MATCH(MID(F19,5,2),字典1_34!B:B,0)),LEFT(H19,1)="B",INDEX(字典1_34!F:F,MATCH(MID(F19,5,2),字典1_34!B:B,0))),"-")</f>
        <v>按下(力度078)</v>
      </c>
      <c r="N19" s="4" t="str">
        <f>IFERROR(_xlfn.IFS(H19="9",INDEX(字典1_56!C:C,MATCH(MID(F19,7,2),字典1_56!B:B,0)),LEFT(H19,1)="B",INDEX(字典1_56!D:D,MATCH(MID(F19,7,2),字典1_56!B:B,0)),H19="C_B",INDEX(字典1_56!F:F,MATCH(MID(F19,7,2),字典1_56!B:B,0)),H19="C",INDEX(字典1_56!E:E,MATCH(MID(F19,7,2),字典1_56!B:B,0))),"-")</f>
        <v>A2键</v>
      </c>
      <c r="O19" s="4" t="str">
        <f>IFERROR(INDEX(字典1_78!C:C,MATCH(RIGHT(F19,2),字典1_78!B:B,0)),"Error")</f>
        <v>音符打开(#01)</v>
      </c>
      <c r="P19" s="5">
        <f t="shared" si="0"/>
        <v>49.506999999999998</v>
      </c>
      <c r="Q19" s="5">
        <f t="shared" si="2"/>
        <v>0.13299999999999557</v>
      </c>
      <c r="R19" s="5" t="str">
        <f>IF(H21="C_B",INDEX(音色一览表!A:A,MATCH(MID(F19,5,2)&amp;MID(F20,5,2)&amp;MID(F21,7,2),音色一览表!H:H,0))&amp;" "&amp;INDEX(音色一览表!G:G,MATCH(MID(F19,5,2)&amp;MID(F20,5,2)&amp;MID(F21,7,2),音色一览表!H:H,0)),"")</f>
        <v/>
      </c>
      <c r="S19" s="17"/>
      <c r="T19" s="17"/>
    </row>
    <row r="20" spans="1:20" ht="18" hidden="1" customHeight="1" x14ac:dyDescent="0.2">
      <c r="A20" s="16">
        <v>18</v>
      </c>
      <c r="B20" s="16">
        <v>0</v>
      </c>
      <c r="C20" s="10"/>
      <c r="D20" s="16" t="s">
        <v>49</v>
      </c>
      <c r="E20" s="16" t="s">
        <v>50</v>
      </c>
      <c r="F20" s="16" t="s">
        <v>23</v>
      </c>
      <c r="G20" s="16" t="s">
        <v>33</v>
      </c>
      <c r="H20" s="34" t="str">
        <f t="shared" si="3"/>
        <v>9</v>
      </c>
      <c r="I20" s="34" t="str">
        <f>IFERROR(INDEX(数据分类!B:B,MATCH(数据!H20,数据分类!A:A,0)),"Error")</f>
        <v>音符打开</v>
      </c>
      <c r="J20" s="34" t="str">
        <f>IFERROR(_xlfn.IFS(INDEX(数据分类!E:E,MATCH(数据!H20,数据分类!A:A,0))=3456,N20&amp;M20,INDEX(数据分类!E:E,MATCH(数据!H20,数据分类!A:A,0))=34,M20,INDEX(数据分类!E:E,MATCH(数据!H20,数据分类!A:A,0))=56,N20,INDEX(数据分类!E:E,MATCH(数据!H20,数据分类!A:A,0))="-","-"),"Error")</f>
        <v>A2键松开</v>
      </c>
      <c r="K20" s="34">
        <f t="shared" si="1"/>
        <v>1</v>
      </c>
      <c r="L20" s="4" t="str">
        <f>IFERROR(INDEX(字典msg!B:B,MATCH(D20,字典msg!A:A,0)),"Error")</f>
        <v>正常</v>
      </c>
      <c r="M20" s="4" t="str">
        <f>IFERROR(_xlfn.IFS(H20="9",INDEX(字典1_34!C:C,MATCH(MID(F20,5,2),字典1_34!B:B,0)),H20="B00",INDEX(字典1_34!D:D,MATCH(MID(F20,5,2),字典1_34!B:B,0)),H20="B20",INDEX(字典1_34!E:E,MATCH(MID(F20,5,2),字典1_34!B:B,0)),H20="B48",INDEX(字典1_34!G:G,MATCH(MID(F20,5,2),字典1_34!B:B,0)),LEFT(H20,1)="B",INDEX(字典1_34!F:F,MATCH(MID(F20,5,2),字典1_34!B:B,0))),"-")</f>
        <v>松开</v>
      </c>
      <c r="N20" s="4" t="str">
        <f>IFERROR(_xlfn.IFS(H20="9",INDEX(字典1_56!C:C,MATCH(MID(F20,7,2),字典1_56!B:B,0)),LEFT(H20,1)="B",INDEX(字典1_56!D:D,MATCH(MID(F20,7,2),字典1_56!B:B,0)),H20="C_B",INDEX(字典1_56!F:F,MATCH(MID(F20,7,2),字典1_56!B:B,0)),H20="C",INDEX(字典1_56!E:E,MATCH(MID(F20,7,2),字典1_56!B:B,0))),"-")</f>
        <v>A2键</v>
      </c>
      <c r="O20" s="4" t="str">
        <f>IFERROR(INDEX(字典1_78!C:C,MATCH(RIGHT(F20,2),字典1_78!B:B,0)),"Error")</f>
        <v>音符打开(#01)</v>
      </c>
      <c r="P20" s="5">
        <f t="shared" si="0"/>
        <v>49.726999999999997</v>
      </c>
      <c r="Q20" s="5">
        <f t="shared" si="2"/>
        <v>0.21999999999999886</v>
      </c>
      <c r="R20" s="5" t="str">
        <f>IF(H22="C_B",INDEX(音色一览表!A:A,MATCH(MID(F20,5,2)&amp;MID(F21,5,2)&amp;MID(F22,7,2),音色一览表!H:H,0))&amp;" "&amp;INDEX(音色一览表!G:G,MATCH(MID(F20,5,2)&amp;MID(F21,5,2)&amp;MID(F22,7,2),音色一览表!H:H,0)),"")</f>
        <v/>
      </c>
      <c r="S20" s="17"/>
      <c r="T20" s="17"/>
    </row>
    <row r="21" spans="1:20" ht="18" hidden="1" customHeight="1" x14ac:dyDescent="0.2">
      <c r="A21" s="16">
        <v>19</v>
      </c>
      <c r="B21" s="16">
        <v>0</v>
      </c>
      <c r="C21" s="10"/>
      <c r="D21" s="16" t="s">
        <v>49</v>
      </c>
      <c r="E21" s="16" t="s">
        <v>50</v>
      </c>
      <c r="F21" s="16" t="s">
        <v>34</v>
      </c>
      <c r="G21" s="16" t="s">
        <v>35</v>
      </c>
      <c r="H21" s="34" t="str">
        <f t="shared" si="3"/>
        <v>9</v>
      </c>
      <c r="I21" s="34" t="str">
        <f>IFERROR(INDEX(数据分类!B:B,MATCH(数据!H21,数据分类!A:A,0)),"Error")</f>
        <v>音符打开</v>
      </c>
      <c r="J21" s="34" t="str">
        <f>IFERROR(_xlfn.IFS(INDEX(数据分类!E:E,MATCH(数据!H21,数据分类!A:A,0))=3456,N21&amp;M21,INDEX(数据分类!E:E,MATCH(数据!H21,数据分类!A:A,0))=34,M21,INDEX(数据分类!E:E,MATCH(数据!H21,数据分类!A:A,0))=56,N21,INDEX(数据分类!E:E,MATCH(数据!H21,数据分类!A:A,0))="-","-"),"Error")</f>
        <v>G2键按下(力度072)</v>
      </c>
      <c r="K21" s="34">
        <f t="shared" si="1"/>
        <v>1</v>
      </c>
      <c r="L21" s="4" t="str">
        <f>IFERROR(INDEX(字典msg!B:B,MATCH(D21,字典msg!A:A,0)),"Error")</f>
        <v>正常</v>
      </c>
      <c r="M21" s="4" t="str">
        <f>IFERROR(_xlfn.IFS(H21="9",INDEX(字典1_34!C:C,MATCH(MID(F21,5,2),字典1_34!B:B,0)),H21="B00",INDEX(字典1_34!D:D,MATCH(MID(F21,5,2),字典1_34!B:B,0)),H21="B20",INDEX(字典1_34!E:E,MATCH(MID(F21,5,2),字典1_34!B:B,0)),H21="B48",INDEX(字典1_34!G:G,MATCH(MID(F21,5,2),字典1_34!B:B,0)),LEFT(H21,1)="B",INDEX(字典1_34!F:F,MATCH(MID(F21,5,2),字典1_34!B:B,0))),"-")</f>
        <v>按下(力度072)</v>
      </c>
      <c r="N21" s="4" t="str">
        <f>IFERROR(_xlfn.IFS(H21="9",INDEX(字典1_56!C:C,MATCH(MID(F21,7,2),字典1_56!B:B,0)),LEFT(H21,1)="B",INDEX(字典1_56!D:D,MATCH(MID(F21,7,2),字典1_56!B:B,0)),H21="C_B",INDEX(字典1_56!F:F,MATCH(MID(F21,7,2),字典1_56!B:B,0)),H21="C",INDEX(字典1_56!E:E,MATCH(MID(F21,7,2),字典1_56!B:B,0))),"-")</f>
        <v>G2键</v>
      </c>
      <c r="O21" s="4" t="str">
        <f>IFERROR(INDEX(字典1_78!C:C,MATCH(RIGHT(F21,2),字典1_78!B:B,0)),"Error")</f>
        <v>音符打开(#01)</v>
      </c>
      <c r="P21" s="5">
        <f t="shared" si="0"/>
        <v>49.927</v>
      </c>
      <c r="Q21" s="5">
        <f t="shared" si="2"/>
        <v>0.20000000000000284</v>
      </c>
      <c r="R21" s="5" t="str">
        <f>IF(H23="C_B",INDEX(音色一览表!A:A,MATCH(MID(F21,5,2)&amp;MID(F22,5,2)&amp;MID(F23,7,2),音色一览表!H:H,0))&amp;" "&amp;INDEX(音色一览表!G:G,MATCH(MID(F21,5,2)&amp;MID(F22,5,2)&amp;MID(F23,7,2),音色一览表!H:H,0)),"")</f>
        <v/>
      </c>
      <c r="S21" s="17"/>
      <c r="T21" s="17"/>
    </row>
    <row r="22" spans="1:20" ht="18" hidden="1" customHeight="1" x14ac:dyDescent="0.2">
      <c r="A22" s="16">
        <v>20</v>
      </c>
      <c r="B22" s="16">
        <v>0</v>
      </c>
      <c r="C22" s="10"/>
      <c r="D22" s="16" t="s">
        <v>49</v>
      </c>
      <c r="E22" s="16" t="s">
        <v>50</v>
      </c>
      <c r="F22" s="16" t="s">
        <v>19</v>
      </c>
      <c r="G22" s="16" t="s">
        <v>36</v>
      </c>
      <c r="H22" s="34" t="str">
        <f t="shared" si="3"/>
        <v>9</v>
      </c>
      <c r="I22" s="34" t="str">
        <f>IFERROR(INDEX(数据分类!B:B,MATCH(数据!H22,数据分类!A:A,0)),"Error")</f>
        <v>音符打开</v>
      </c>
      <c r="J22" s="34" t="str">
        <f>IFERROR(_xlfn.IFS(INDEX(数据分类!E:E,MATCH(数据!H22,数据分类!A:A,0))=3456,N22&amp;M22,INDEX(数据分类!E:E,MATCH(数据!H22,数据分类!A:A,0))=34,M22,INDEX(数据分类!E:E,MATCH(数据!H22,数据分类!A:A,0))=56,N22,INDEX(数据分类!E:E,MATCH(数据!H22,数据分类!A:A,0))="-","-"),"Error")</f>
        <v>G2键松开</v>
      </c>
      <c r="K22" s="34">
        <f t="shared" si="1"/>
        <v>1</v>
      </c>
      <c r="L22" s="4" t="str">
        <f>IFERROR(INDEX(字典msg!B:B,MATCH(D22,字典msg!A:A,0)),"Error")</f>
        <v>正常</v>
      </c>
      <c r="M22" s="4" t="str">
        <f>IFERROR(_xlfn.IFS(H22="9",INDEX(字典1_34!C:C,MATCH(MID(F22,5,2),字典1_34!B:B,0)),H22="B00",INDEX(字典1_34!D:D,MATCH(MID(F22,5,2),字典1_34!B:B,0)),H22="B20",INDEX(字典1_34!E:E,MATCH(MID(F22,5,2),字典1_34!B:B,0)),H22="B48",INDEX(字典1_34!G:G,MATCH(MID(F22,5,2),字典1_34!B:B,0)),LEFT(H22,1)="B",INDEX(字典1_34!F:F,MATCH(MID(F22,5,2),字典1_34!B:B,0))),"-")</f>
        <v>松开</v>
      </c>
      <c r="N22" s="4" t="str">
        <f>IFERROR(_xlfn.IFS(H22="9",INDEX(字典1_56!C:C,MATCH(MID(F22,7,2),字典1_56!B:B,0)),LEFT(H22,1)="B",INDEX(字典1_56!D:D,MATCH(MID(F22,7,2),字典1_56!B:B,0)),H22="C_B",INDEX(字典1_56!F:F,MATCH(MID(F22,7,2),字典1_56!B:B,0)),H22="C",INDEX(字典1_56!E:E,MATCH(MID(F22,7,2),字典1_56!B:B,0))),"-")</f>
        <v>G2键</v>
      </c>
      <c r="O22" s="4" t="str">
        <f>IFERROR(INDEX(字典1_78!C:C,MATCH(RIGHT(F22,2),字典1_78!B:B,0)),"Error")</f>
        <v>音符打开(#01)</v>
      </c>
      <c r="P22" s="5">
        <f t="shared" si="0"/>
        <v>50.156999999999996</v>
      </c>
      <c r="Q22" s="5">
        <f t="shared" si="2"/>
        <v>0.22999999999999687</v>
      </c>
      <c r="R22" s="5" t="str">
        <f>IF(H24="C_B",INDEX(音色一览表!A:A,MATCH(MID(F22,5,2)&amp;MID(F23,5,2)&amp;MID(F24,7,2),音色一览表!H:H,0))&amp;" "&amp;INDEX(音色一览表!G:G,MATCH(MID(F22,5,2)&amp;MID(F23,5,2)&amp;MID(F24,7,2),音色一览表!H:H,0)),"")</f>
        <v/>
      </c>
      <c r="S22" s="17"/>
      <c r="T22" s="17"/>
    </row>
    <row r="23" spans="1:20" ht="18" hidden="1" customHeight="1" x14ac:dyDescent="0.2">
      <c r="A23" s="16">
        <v>21</v>
      </c>
      <c r="B23" s="16">
        <v>0</v>
      </c>
      <c r="C23" s="10"/>
      <c r="D23" s="16" t="s">
        <v>49</v>
      </c>
      <c r="E23" s="16" t="s">
        <v>50</v>
      </c>
      <c r="F23" s="16" t="s">
        <v>37</v>
      </c>
      <c r="G23" s="16" t="s">
        <v>38</v>
      </c>
      <c r="H23" s="34" t="str">
        <f t="shared" si="3"/>
        <v>9</v>
      </c>
      <c r="I23" s="34" t="str">
        <f>IFERROR(INDEX(数据分类!B:B,MATCH(数据!H23,数据分类!A:A,0)),"Error")</f>
        <v>音符打开</v>
      </c>
      <c r="J23" s="34" t="str">
        <f>IFERROR(_xlfn.IFS(INDEX(数据分类!E:E,MATCH(数据!H23,数据分类!A:A,0))=3456,N23&amp;M23,INDEX(数据分类!E:E,MATCH(数据!H23,数据分类!A:A,0))=34,M23,INDEX(数据分类!E:E,MATCH(数据!H23,数据分类!A:A,0))=56,N23,INDEX(数据分类!E:E,MATCH(数据!H23,数据分类!A:A,0))="-","-"),"Error")</f>
        <v>F2键按下(力度077)</v>
      </c>
      <c r="K23" s="34">
        <f t="shared" si="1"/>
        <v>1</v>
      </c>
      <c r="L23" s="4" t="str">
        <f>IFERROR(INDEX(字典msg!B:B,MATCH(D23,字典msg!A:A,0)),"Error")</f>
        <v>正常</v>
      </c>
      <c r="M23" s="4" t="str">
        <f>IFERROR(_xlfn.IFS(H23="9",INDEX(字典1_34!C:C,MATCH(MID(F23,5,2),字典1_34!B:B,0)),H23="B00",INDEX(字典1_34!D:D,MATCH(MID(F23,5,2),字典1_34!B:B,0)),H23="B20",INDEX(字典1_34!E:E,MATCH(MID(F23,5,2),字典1_34!B:B,0)),H23="B48",INDEX(字典1_34!G:G,MATCH(MID(F23,5,2),字典1_34!B:B,0)),LEFT(H23,1)="B",INDEX(字典1_34!F:F,MATCH(MID(F23,5,2),字典1_34!B:B,0))),"-")</f>
        <v>按下(力度077)</v>
      </c>
      <c r="N23" s="4" t="str">
        <f>IFERROR(_xlfn.IFS(H23="9",INDEX(字典1_56!C:C,MATCH(MID(F23,7,2),字典1_56!B:B,0)),LEFT(H23,1)="B",INDEX(字典1_56!D:D,MATCH(MID(F23,7,2),字典1_56!B:B,0)),H23="C_B",INDEX(字典1_56!F:F,MATCH(MID(F23,7,2),字典1_56!B:B,0)),H23="C",INDEX(字典1_56!E:E,MATCH(MID(F23,7,2),字典1_56!B:B,0))),"-")</f>
        <v>F2键</v>
      </c>
      <c r="O23" s="4" t="str">
        <f>IFERROR(INDEX(字典1_78!C:C,MATCH(RIGHT(F23,2),字典1_78!B:B,0)),"Error")</f>
        <v>音符打开(#01)</v>
      </c>
      <c r="P23" s="5">
        <f t="shared" si="0"/>
        <v>50.337000000000003</v>
      </c>
      <c r="Q23" s="5">
        <f t="shared" si="2"/>
        <v>0.18000000000000682</v>
      </c>
      <c r="R23" s="5" t="str">
        <f>IF(H25="C_B",INDEX(音色一览表!A:A,MATCH(MID(F23,5,2)&amp;MID(F24,5,2)&amp;MID(F25,7,2),音色一览表!H:H,0))&amp;" "&amp;INDEX(音色一览表!G:G,MATCH(MID(F23,5,2)&amp;MID(F24,5,2)&amp;MID(F25,7,2),音色一览表!H:H,0)),"")</f>
        <v/>
      </c>
      <c r="S23" s="17"/>
      <c r="T23" s="17"/>
    </row>
    <row r="24" spans="1:20" ht="18" hidden="1" customHeight="1" x14ac:dyDescent="0.2">
      <c r="A24" s="16">
        <v>22</v>
      </c>
      <c r="B24" s="16">
        <v>0</v>
      </c>
      <c r="C24" s="10"/>
      <c r="D24" s="16" t="s">
        <v>49</v>
      </c>
      <c r="E24" s="16" t="s">
        <v>50</v>
      </c>
      <c r="F24" s="16" t="s">
        <v>15</v>
      </c>
      <c r="G24" s="16" t="s">
        <v>39</v>
      </c>
      <c r="H24" s="34" t="str">
        <f t="shared" si="3"/>
        <v>9</v>
      </c>
      <c r="I24" s="34" t="str">
        <f>IFERROR(INDEX(数据分类!B:B,MATCH(数据!H24,数据分类!A:A,0)),"Error")</f>
        <v>音符打开</v>
      </c>
      <c r="J24" s="34" t="str">
        <f>IFERROR(_xlfn.IFS(INDEX(数据分类!E:E,MATCH(数据!H24,数据分类!A:A,0))=3456,N24&amp;M24,INDEX(数据分类!E:E,MATCH(数据!H24,数据分类!A:A,0))=34,M24,INDEX(数据分类!E:E,MATCH(数据!H24,数据分类!A:A,0))=56,N24,INDEX(数据分类!E:E,MATCH(数据!H24,数据分类!A:A,0))="-","-"),"Error")</f>
        <v>F2键松开</v>
      </c>
      <c r="K24" s="34">
        <f t="shared" si="1"/>
        <v>1</v>
      </c>
      <c r="L24" s="4" t="str">
        <f>IFERROR(INDEX(字典msg!B:B,MATCH(D24,字典msg!A:A,0)),"Error")</f>
        <v>正常</v>
      </c>
      <c r="M24" s="4" t="str">
        <f>IFERROR(_xlfn.IFS(H24="9",INDEX(字典1_34!C:C,MATCH(MID(F24,5,2),字典1_34!B:B,0)),H24="B00",INDEX(字典1_34!D:D,MATCH(MID(F24,5,2),字典1_34!B:B,0)),H24="B20",INDEX(字典1_34!E:E,MATCH(MID(F24,5,2),字典1_34!B:B,0)),H24="B48",INDEX(字典1_34!G:G,MATCH(MID(F24,5,2),字典1_34!B:B,0)),LEFT(H24,1)="B",INDEX(字典1_34!F:F,MATCH(MID(F24,5,2),字典1_34!B:B,0))),"-")</f>
        <v>松开</v>
      </c>
      <c r="N24" s="4" t="str">
        <f>IFERROR(_xlfn.IFS(H24="9",INDEX(字典1_56!C:C,MATCH(MID(F24,7,2),字典1_56!B:B,0)),LEFT(H24,1)="B",INDEX(字典1_56!D:D,MATCH(MID(F24,7,2),字典1_56!B:B,0)),H24="C_B",INDEX(字典1_56!F:F,MATCH(MID(F24,7,2),字典1_56!B:B,0)),H24="C",INDEX(字典1_56!E:E,MATCH(MID(F24,7,2),字典1_56!B:B,0))),"-")</f>
        <v>F2键</v>
      </c>
      <c r="O24" s="4" t="str">
        <f>IFERROR(INDEX(字典1_78!C:C,MATCH(RIGHT(F24,2),字典1_78!B:B,0)),"Error")</f>
        <v>音符打开(#01)</v>
      </c>
      <c r="P24" s="5">
        <f t="shared" si="0"/>
        <v>50.604999999999997</v>
      </c>
      <c r="Q24" s="5">
        <f t="shared" si="2"/>
        <v>0.26799999999999358</v>
      </c>
      <c r="R24" s="5" t="str">
        <f>IF(H26="C_B",INDEX(音色一览表!A:A,MATCH(MID(F24,5,2)&amp;MID(F25,5,2)&amp;MID(F26,7,2),音色一览表!H:H,0))&amp;" "&amp;INDEX(音色一览表!G:G,MATCH(MID(F24,5,2)&amp;MID(F25,5,2)&amp;MID(F26,7,2),音色一览表!H:H,0)),"")</f>
        <v/>
      </c>
      <c r="S24" s="17"/>
      <c r="T24" s="17"/>
    </row>
    <row r="25" spans="1:20" ht="18" hidden="1" customHeight="1" x14ac:dyDescent="0.2">
      <c r="A25" s="16">
        <v>23</v>
      </c>
      <c r="B25" s="16">
        <v>0</v>
      </c>
      <c r="C25" s="10"/>
      <c r="D25" s="16" t="s">
        <v>49</v>
      </c>
      <c r="E25" s="16" t="s">
        <v>50</v>
      </c>
      <c r="F25" s="16" t="s">
        <v>40</v>
      </c>
      <c r="G25" s="16" t="s">
        <v>41</v>
      </c>
      <c r="H25" s="34" t="str">
        <f t="shared" si="3"/>
        <v>9</v>
      </c>
      <c r="I25" s="34" t="str">
        <f>IFERROR(INDEX(数据分类!B:B,MATCH(数据!H25,数据分类!A:A,0)),"Error")</f>
        <v>音符打开</v>
      </c>
      <c r="J25" s="34" t="str">
        <f>IFERROR(_xlfn.IFS(INDEX(数据分类!E:E,MATCH(数据!H25,数据分类!A:A,0))=3456,N25&amp;M25,INDEX(数据分类!E:E,MATCH(数据!H25,数据分类!A:A,0))=34,M25,INDEX(数据分类!E:E,MATCH(数据!H25,数据分类!A:A,0))=56,N25,INDEX(数据分类!E:E,MATCH(数据!H25,数据分类!A:A,0))="-","-"),"Error")</f>
        <v>E2键按下(力度083)</v>
      </c>
      <c r="K25" s="34">
        <f t="shared" si="1"/>
        <v>1</v>
      </c>
      <c r="L25" s="4" t="str">
        <f>IFERROR(INDEX(字典msg!B:B,MATCH(D25,字典msg!A:A,0)),"Error")</f>
        <v>正常</v>
      </c>
      <c r="M25" s="4" t="str">
        <f>IFERROR(_xlfn.IFS(H25="9",INDEX(字典1_34!C:C,MATCH(MID(F25,5,2),字典1_34!B:B,0)),H25="B00",INDEX(字典1_34!D:D,MATCH(MID(F25,5,2),字典1_34!B:B,0)),H25="B20",INDEX(字典1_34!E:E,MATCH(MID(F25,5,2),字典1_34!B:B,0)),H25="B48",INDEX(字典1_34!G:G,MATCH(MID(F25,5,2),字典1_34!B:B,0)),LEFT(H25,1)="B",INDEX(字典1_34!F:F,MATCH(MID(F25,5,2),字典1_34!B:B,0))),"-")</f>
        <v>按下(力度083)</v>
      </c>
      <c r="N25" s="4" t="str">
        <f>IFERROR(_xlfn.IFS(H25="9",INDEX(字典1_56!C:C,MATCH(MID(F25,7,2),字典1_56!B:B,0)),LEFT(H25,1)="B",INDEX(字典1_56!D:D,MATCH(MID(F25,7,2),字典1_56!B:B,0)),H25="C_B",INDEX(字典1_56!F:F,MATCH(MID(F25,7,2),字典1_56!B:B,0)),H25="C",INDEX(字典1_56!E:E,MATCH(MID(F25,7,2),字典1_56!B:B,0))),"-")</f>
        <v>E2键</v>
      </c>
      <c r="O25" s="4" t="str">
        <f>IFERROR(INDEX(字典1_78!C:C,MATCH(RIGHT(F25,2),字典1_78!B:B,0)),"Error")</f>
        <v>音符打开(#01)</v>
      </c>
      <c r="P25" s="5">
        <f t="shared" si="0"/>
        <v>50.854999999999997</v>
      </c>
      <c r="Q25" s="5">
        <f t="shared" si="2"/>
        <v>0.25</v>
      </c>
      <c r="R25" s="5" t="str">
        <f>IF(H27="C_B",INDEX(音色一览表!A:A,MATCH(MID(F25,5,2)&amp;MID(F26,5,2)&amp;MID(F27,7,2),音色一览表!H:H,0))&amp;" "&amp;INDEX(音色一览表!G:G,MATCH(MID(F25,5,2)&amp;MID(F26,5,2)&amp;MID(F27,7,2),音色一览表!H:H,0)),"")</f>
        <v/>
      </c>
      <c r="S25" s="17"/>
      <c r="T25" s="17"/>
    </row>
    <row r="26" spans="1:20" ht="18" hidden="1" customHeight="1" x14ac:dyDescent="0.2">
      <c r="A26" s="16">
        <v>24</v>
      </c>
      <c r="B26" s="16">
        <v>0</v>
      </c>
      <c r="C26" s="10"/>
      <c r="D26" s="16" t="s">
        <v>49</v>
      </c>
      <c r="E26" s="16" t="s">
        <v>50</v>
      </c>
      <c r="F26" s="16" t="s">
        <v>11</v>
      </c>
      <c r="G26" s="16" t="s">
        <v>42</v>
      </c>
      <c r="H26" s="34" t="str">
        <f t="shared" si="3"/>
        <v>9</v>
      </c>
      <c r="I26" s="34" t="str">
        <f>IFERROR(INDEX(数据分类!B:B,MATCH(数据!H26,数据分类!A:A,0)),"Error")</f>
        <v>音符打开</v>
      </c>
      <c r="J26" s="34" t="str">
        <f>IFERROR(_xlfn.IFS(INDEX(数据分类!E:E,MATCH(数据!H26,数据分类!A:A,0))=3456,N26&amp;M26,INDEX(数据分类!E:E,MATCH(数据!H26,数据分类!A:A,0))=34,M26,INDEX(数据分类!E:E,MATCH(数据!H26,数据分类!A:A,0))=56,N26,INDEX(数据分类!E:E,MATCH(数据!H26,数据分类!A:A,0))="-","-"),"Error")</f>
        <v>E2键松开</v>
      </c>
      <c r="K26" s="34">
        <f t="shared" si="1"/>
        <v>1</v>
      </c>
      <c r="L26" s="4" t="str">
        <f>IFERROR(INDEX(字典msg!B:B,MATCH(D26,字典msg!A:A,0)),"Error")</f>
        <v>正常</v>
      </c>
      <c r="M26" s="4" t="str">
        <f>IFERROR(_xlfn.IFS(H26="9",INDEX(字典1_34!C:C,MATCH(MID(F26,5,2),字典1_34!B:B,0)),H26="B00",INDEX(字典1_34!D:D,MATCH(MID(F26,5,2),字典1_34!B:B,0)),H26="B20",INDEX(字典1_34!E:E,MATCH(MID(F26,5,2),字典1_34!B:B,0)),H26="B48",INDEX(字典1_34!G:G,MATCH(MID(F26,5,2),字典1_34!B:B,0)),LEFT(H26,1)="B",INDEX(字典1_34!F:F,MATCH(MID(F26,5,2),字典1_34!B:B,0))),"-")</f>
        <v>松开</v>
      </c>
      <c r="N26" s="4" t="str">
        <f>IFERROR(_xlfn.IFS(H26="9",INDEX(字典1_56!C:C,MATCH(MID(F26,7,2),字典1_56!B:B,0)),LEFT(H26,1)="B",INDEX(字典1_56!D:D,MATCH(MID(F26,7,2),字典1_56!B:B,0)),H26="C_B",INDEX(字典1_56!F:F,MATCH(MID(F26,7,2),字典1_56!B:B,0)),H26="C",INDEX(字典1_56!E:E,MATCH(MID(F26,7,2),字典1_56!B:B,0))),"-")</f>
        <v>E2键</v>
      </c>
      <c r="O26" s="4" t="str">
        <f>IFERROR(INDEX(字典1_78!C:C,MATCH(RIGHT(F26,2),字典1_78!B:B,0)),"Error")</f>
        <v>音符打开(#01)</v>
      </c>
      <c r="P26" s="5">
        <f t="shared" si="0"/>
        <v>52.43</v>
      </c>
      <c r="Q26" s="5">
        <f t="shared" si="2"/>
        <v>1.5750000000000028</v>
      </c>
      <c r="R26" s="5" t="str">
        <f>IF(H28="C_B",INDEX(音色一览表!A:A,MATCH(MID(F26,5,2)&amp;MID(F27,5,2)&amp;MID(F28,7,2),音色一览表!H:H,0))&amp;" "&amp;INDEX(音色一览表!G:G,MATCH(MID(F26,5,2)&amp;MID(F27,5,2)&amp;MID(F28,7,2),音色一览表!H:H,0)),"")</f>
        <v/>
      </c>
      <c r="S26" s="17"/>
      <c r="T26" s="17"/>
    </row>
    <row r="27" spans="1:20" ht="18" hidden="1" customHeight="1" x14ac:dyDescent="0.2">
      <c r="A27" s="16">
        <v>25</v>
      </c>
      <c r="B27" s="16">
        <v>0</v>
      </c>
      <c r="C27" s="10"/>
      <c r="D27" s="16" t="s">
        <v>49</v>
      </c>
      <c r="E27" s="16" t="s">
        <v>50</v>
      </c>
      <c r="F27" s="16" t="s">
        <v>43</v>
      </c>
      <c r="G27" s="16" t="s">
        <v>44</v>
      </c>
      <c r="H27" s="34" t="str">
        <f t="shared" si="3"/>
        <v>9</v>
      </c>
      <c r="I27" s="34" t="str">
        <f>IFERROR(INDEX(数据分类!B:B,MATCH(数据!H27,数据分类!A:A,0)),"Error")</f>
        <v>音符打开</v>
      </c>
      <c r="J27" s="34" t="str">
        <f>IFERROR(_xlfn.IFS(INDEX(数据分类!E:E,MATCH(数据!H27,数据分类!A:A,0))=3456,N27&amp;M27,INDEX(数据分类!E:E,MATCH(数据!H27,数据分类!A:A,0))=34,M27,INDEX(数据分类!E:E,MATCH(数据!H27,数据分类!A:A,0))=56,N27,INDEX(数据分类!E:E,MATCH(数据!H27,数据分类!A:A,0))="-","-"),"Error")</f>
        <v>D2键按下(力度083)</v>
      </c>
      <c r="K27" s="34">
        <f t="shared" si="1"/>
        <v>1</v>
      </c>
      <c r="L27" s="4" t="str">
        <f>IFERROR(INDEX(字典msg!B:B,MATCH(D27,字典msg!A:A,0)),"Error")</f>
        <v>正常</v>
      </c>
      <c r="M27" s="4" t="str">
        <f>IFERROR(_xlfn.IFS(H27="9",INDEX(字典1_34!C:C,MATCH(MID(F27,5,2),字典1_34!B:B,0)),H27="B00",INDEX(字典1_34!D:D,MATCH(MID(F27,5,2),字典1_34!B:B,0)),H27="B20",INDEX(字典1_34!E:E,MATCH(MID(F27,5,2),字典1_34!B:B,0)),H27="B48",INDEX(字典1_34!G:G,MATCH(MID(F27,5,2),字典1_34!B:B,0)),LEFT(H27,1)="B",INDEX(字典1_34!F:F,MATCH(MID(F27,5,2),字典1_34!B:B,0))),"-")</f>
        <v>按下(力度083)</v>
      </c>
      <c r="N27" s="4" t="str">
        <f>IFERROR(_xlfn.IFS(H27="9",INDEX(字典1_56!C:C,MATCH(MID(F27,7,2),字典1_56!B:B,0)),LEFT(H27,1)="B",INDEX(字典1_56!D:D,MATCH(MID(F27,7,2),字典1_56!B:B,0)),H27="C_B",INDEX(字典1_56!F:F,MATCH(MID(F27,7,2),字典1_56!B:B,0)),H27="C",INDEX(字典1_56!E:E,MATCH(MID(F27,7,2),字典1_56!B:B,0))),"-")</f>
        <v>D2键</v>
      </c>
      <c r="O27" s="4" t="str">
        <f>IFERROR(INDEX(字典1_78!C:C,MATCH(RIGHT(F27,2),字典1_78!B:B,0)),"Error")</f>
        <v>音符打开(#01)</v>
      </c>
      <c r="P27" s="5">
        <f t="shared" si="0"/>
        <v>52.6</v>
      </c>
      <c r="Q27" s="5">
        <f t="shared" si="2"/>
        <v>0.17000000000000171</v>
      </c>
      <c r="R27" s="5" t="str">
        <f>IF(H29="C_B",INDEX(音色一览表!A:A,MATCH(MID(F27,5,2)&amp;MID(F28,5,2)&amp;MID(F29,7,2),音色一览表!H:H,0))&amp;" "&amp;INDEX(音色一览表!G:G,MATCH(MID(F27,5,2)&amp;MID(F28,5,2)&amp;MID(F29,7,2),音色一览表!H:H,0)),"")</f>
        <v/>
      </c>
      <c r="S27" s="17"/>
      <c r="T27" s="17"/>
    </row>
    <row r="28" spans="1:20" ht="18" hidden="1" customHeight="1" x14ac:dyDescent="0.2">
      <c r="A28" s="16">
        <v>26</v>
      </c>
      <c r="B28" s="16">
        <v>0</v>
      </c>
      <c r="C28" s="10"/>
      <c r="D28" s="16" t="s">
        <v>49</v>
      </c>
      <c r="E28" s="16" t="s">
        <v>50</v>
      </c>
      <c r="F28" s="16" t="s">
        <v>7</v>
      </c>
      <c r="G28" s="16" t="s">
        <v>45</v>
      </c>
      <c r="H28" s="34" t="str">
        <f t="shared" si="3"/>
        <v>9</v>
      </c>
      <c r="I28" s="34" t="str">
        <f>IFERROR(INDEX(数据分类!B:B,MATCH(数据!H28,数据分类!A:A,0)),"Error")</f>
        <v>音符打开</v>
      </c>
      <c r="J28" s="34" t="str">
        <f>IFERROR(_xlfn.IFS(INDEX(数据分类!E:E,MATCH(数据!H28,数据分类!A:A,0))=3456,N28&amp;M28,INDEX(数据分类!E:E,MATCH(数据!H28,数据分类!A:A,0))=34,M28,INDEX(数据分类!E:E,MATCH(数据!H28,数据分类!A:A,0))=56,N28,INDEX(数据分类!E:E,MATCH(数据!H28,数据分类!A:A,0))="-","-"),"Error")</f>
        <v>D2键松开</v>
      </c>
      <c r="K28" s="34">
        <f t="shared" si="1"/>
        <v>1</v>
      </c>
      <c r="L28" s="4" t="str">
        <f>IFERROR(INDEX(字典msg!B:B,MATCH(D28,字典msg!A:A,0)),"Error")</f>
        <v>正常</v>
      </c>
      <c r="M28" s="4" t="str">
        <f>IFERROR(_xlfn.IFS(H28="9",INDEX(字典1_34!C:C,MATCH(MID(F28,5,2),字典1_34!B:B,0)),H28="B00",INDEX(字典1_34!D:D,MATCH(MID(F28,5,2),字典1_34!B:B,0)),H28="B20",INDEX(字典1_34!E:E,MATCH(MID(F28,5,2),字典1_34!B:B,0)),H28="B48",INDEX(字典1_34!G:G,MATCH(MID(F28,5,2),字典1_34!B:B,0)),LEFT(H28,1)="B",INDEX(字典1_34!F:F,MATCH(MID(F28,5,2),字典1_34!B:B,0))),"-")</f>
        <v>松开</v>
      </c>
      <c r="N28" s="4" t="str">
        <f>IFERROR(_xlfn.IFS(H28="9",INDEX(字典1_56!C:C,MATCH(MID(F28,7,2),字典1_56!B:B,0)),LEFT(H28,1)="B",INDEX(字典1_56!D:D,MATCH(MID(F28,7,2),字典1_56!B:B,0)),H28="C_B",INDEX(字典1_56!F:F,MATCH(MID(F28,7,2),字典1_56!B:B,0)),H28="C",INDEX(字典1_56!E:E,MATCH(MID(F28,7,2),字典1_56!B:B,0))),"-")</f>
        <v>D2键</v>
      </c>
      <c r="O28" s="4" t="str">
        <f>IFERROR(INDEX(字典1_78!C:C,MATCH(RIGHT(F28,2),字典1_78!B:B,0)),"Error")</f>
        <v>音符打开(#01)</v>
      </c>
      <c r="P28" s="5">
        <f t="shared" si="0"/>
        <v>52.801000000000002</v>
      </c>
      <c r="Q28" s="5">
        <f t="shared" si="2"/>
        <v>0.20100000000000051</v>
      </c>
      <c r="R28" s="5" t="str">
        <f>IF(H30="C_B",INDEX(音色一览表!A:A,MATCH(MID(F28,5,2)&amp;MID(F29,5,2)&amp;MID(F30,7,2),音色一览表!H:H,0))&amp;" "&amp;INDEX(音色一览表!G:G,MATCH(MID(F28,5,2)&amp;MID(F29,5,2)&amp;MID(F30,7,2),音色一览表!H:H,0)),"")</f>
        <v/>
      </c>
      <c r="S28" s="17"/>
      <c r="T28" s="17"/>
    </row>
    <row r="29" spans="1:20" ht="18" hidden="1" customHeight="1" x14ac:dyDescent="0.2">
      <c r="A29" s="16">
        <v>27</v>
      </c>
      <c r="B29" s="16">
        <v>0</v>
      </c>
      <c r="C29" s="10"/>
      <c r="D29" s="16" t="s">
        <v>49</v>
      </c>
      <c r="E29" s="16" t="s">
        <v>50</v>
      </c>
      <c r="F29" s="16" t="s">
        <v>46</v>
      </c>
      <c r="G29" s="16" t="s">
        <v>47</v>
      </c>
      <c r="H29" s="34" t="str">
        <f t="shared" si="3"/>
        <v>9</v>
      </c>
      <c r="I29" s="34" t="str">
        <f>IFERROR(INDEX(数据分类!B:B,MATCH(数据!H29,数据分类!A:A,0)),"Error")</f>
        <v>音符打开</v>
      </c>
      <c r="J29" s="34" t="str">
        <f>IFERROR(_xlfn.IFS(INDEX(数据分类!E:E,MATCH(数据!H29,数据分类!A:A,0))=3456,N29&amp;M29,INDEX(数据分类!E:E,MATCH(数据!H29,数据分类!A:A,0))=34,M29,INDEX(数据分类!E:E,MATCH(数据!H29,数据分类!A:A,0))=56,N29,INDEX(数据分类!E:E,MATCH(数据!H29,数据分类!A:A,0))="-","-"),"Error")</f>
        <v>C2键按下(力度086)</v>
      </c>
      <c r="K29" s="34">
        <f t="shared" si="1"/>
        <v>1</v>
      </c>
      <c r="L29" s="4" t="str">
        <f>IFERROR(INDEX(字典msg!B:B,MATCH(D29,字典msg!A:A,0)),"Error")</f>
        <v>正常</v>
      </c>
      <c r="M29" s="4" t="str">
        <f>IFERROR(_xlfn.IFS(H29="9",INDEX(字典1_34!C:C,MATCH(MID(F29,5,2),字典1_34!B:B,0)),H29="B00",INDEX(字典1_34!D:D,MATCH(MID(F29,5,2),字典1_34!B:B,0)),H29="B20",INDEX(字典1_34!E:E,MATCH(MID(F29,5,2),字典1_34!B:B,0)),H29="B48",INDEX(字典1_34!G:G,MATCH(MID(F29,5,2),字典1_34!B:B,0)),LEFT(H29,1)="B",INDEX(字典1_34!F:F,MATCH(MID(F29,5,2),字典1_34!B:B,0))),"-")</f>
        <v>按下(力度086)</v>
      </c>
      <c r="N29" s="4" t="str">
        <f>IFERROR(_xlfn.IFS(H29="9",INDEX(字典1_56!C:C,MATCH(MID(F29,7,2),字典1_56!B:B,0)),LEFT(H29,1)="B",INDEX(字典1_56!D:D,MATCH(MID(F29,7,2),字典1_56!B:B,0)),H29="C_B",INDEX(字典1_56!F:F,MATCH(MID(F29,7,2),字典1_56!B:B,0)),H29="C",INDEX(字典1_56!E:E,MATCH(MID(F29,7,2),字典1_56!B:B,0))),"-")</f>
        <v>C2键</v>
      </c>
      <c r="O29" s="4" t="str">
        <f>IFERROR(INDEX(字典1_78!C:C,MATCH(RIGHT(F29,2),字典1_78!B:B,0)),"Error")</f>
        <v>音符打开(#01)</v>
      </c>
      <c r="P29" s="5">
        <f t="shared" si="0"/>
        <v>53.106999999999999</v>
      </c>
      <c r="Q29" s="5">
        <f t="shared" si="2"/>
        <v>0.30599999999999739</v>
      </c>
      <c r="R29" s="5" t="str">
        <f>IF(H31="C_B",INDEX(音色一览表!A:A,MATCH(MID(F29,5,2)&amp;MID(F30,5,2)&amp;MID(F31,7,2),音色一览表!H:H,0))&amp;" "&amp;INDEX(音色一览表!G:G,MATCH(MID(F29,5,2)&amp;MID(F30,5,2)&amp;MID(F31,7,2),音色一览表!H:H,0)),"")</f>
        <v/>
      </c>
      <c r="S29" s="17"/>
      <c r="T29" s="17"/>
    </row>
    <row r="30" spans="1:20" ht="18" hidden="1" customHeight="1" x14ac:dyDescent="0.2">
      <c r="A30" s="16">
        <v>28</v>
      </c>
      <c r="B30" s="16">
        <v>0</v>
      </c>
      <c r="C30" s="10"/>
      <c r="D30" s="16" t="s">
        <v>49</v>
      </c>
      <c r="E30" s="16" t="s">
        <v>50</v>
      </c>
      <c r="F30" s="16" t="s">
        <v>3</v>
      </c>
      <c r="G30" s="16" t="s">
        <v>48</v>
      </c>
      <c r="H30" s="34" t="str">
        <f t="shared" si="3"/>
        <v>9</v>
      </c>
      <c r="I30" s="34" t="str">
        <f>IFERROR(INDEX(数据分类!B:B,MATCH(数据!H30,数据分类!A:A,0)),"Error")</f>
        <v>音符打开</v>
      </c>
      <c r="J30" s="34" t="str">
        <f>IFERROR(_xlfn.IFS(INDEX(数据分类!E:E,MATCH(数据!H30,数据分类!A:A,0))=3456,N30&amp;M30,INDEX(数据分类!E:E,MATCH(数据!H30,数据分类!A:A,0))=34,M30,INDEX(数据分类!E:E,MATCH(数据!H30,数据分类!A:A,0))=56,N30,INDEX(数据分类!E:E,MATCH(数据!H30,数据分类!A:A,0))="-","-"),"Error")</f>
        <v>C2键松开</v>
      </c>
      <c r="K30" s="34">
        <f t="shared" si="1"/>
        <v>1</v>
      </c>
      <c r="L30" s="4" t="str">
        <f>IFERROR(INDEX(字典msg!B:B,MATCH(D30,字典msg!A:A,0)),"Error")</f>
        <v>正常</v>
      </c>
      <c r="M30" s="4" t="str">
        <f>IFERROR(_xlfn.IFS(H30="9",INDEX(字典1_34!C:C,MATCH(MID(F30,5,2),字典1_34!B:B,0)),H30="B00",INDEX(字典1_34!D:D,MATCH(MID(F30,5,2),字典1_34!B:B,0)),H30="B20",INDEX(字典1_34!E:E,MATCH(MID(F30,5,2),字典1_34!B:B,0)),H30="B48",INDEX(字典1_34!G:G,MATCH(MID(F30,5,2),字典1_34!B:B,0)),LEFT(H30,1)="B",INDEX(字典1_34!F:F,MATCH(MID(F30,5,2),字典1_34!B:B,0))),"-")</f>
        <v>松开</v>
      </c>
      <c r="N30" s="4" t="str">
        <f>IFERROR(_xlfn.IFS(H30="9",INDEX(字典1_56!C:C,MATCH(MID(F30,7,2),字典1_56!B:B,0)),LEFT(H30,1)="B",INDEX(字典1_56!D:D,MATCH(MID(F30,7,2),字典1_56!B:B,0)),H30="C_B",INDEX(字典1_56!F:F,MATCH(MID(F30,7,2),字典1_56!B:B,0)),H30="C",INDEX(字典1_56!E:E,MATCH(MID(F30,7,2),字典1_56!B:B,0))),"-")</f>
        <v>C2键</v>
      </c>
      <c r="O30" s="4" t="str">
        <f>IFERROR(INDEX(字典1_78!C:C,MATCH(RIGHT(F30,2),字典1_78!B:B,0)),"Error")</f>
        <v>音符打开(#01)</v>
      </c>
      <c r="P30" s="5">
        <f t="shared" si="0"/>
        <v>53.646999999999998</v>
      </c>
      <c r="Q30" s="5">
        <f t="shared" si="2"/>
        <v>0.53999999999999915</v>
      </c>
      <c r="R30" s="5" t="str">
        <f>IF(H32="C_B",INDEX(音色一览表!A:A,MATCH(MID(F30,5,2)&amp;MID(F31,5,2)&amp;MID(F32,7,2),音色一览表!H:H,0))&amp;" "&amp;INDEX(音色一览表!G:G,MATCH(MID(F30,5,2)&amp;MID(F31,5,2)&amp;MID(F32,7,2),音色一览表!H:H,0)),"")</f>
        <v/>
      </c>
      <c r="S30" s="17"/>
      <c r="T30" s="17"/>
    </row>
    <row r="31" spans="1:20" ht="18" hidden="1" customHeight="1" x14ac:dyDescent="0.2">
      <c r="A31" s="16">
        <v>29</v>
      </c>
      <c r="B31" s="16">
        <v>1</v>
      </c>
      <c r="C31" s="10"/>
      <c r="D31" s="16" t="s">
        <v>49</v>
      </c>
      <c r="E31" s="16" t="s">
        <v>50</v>
      </c>
      <c r="F31" s="16" t="s">
        <v>51</v>
      </c>
      <c r="G31" s="16" t="s">
        <v>52</v>
      </c>
      <c r="H31" s="34" t="str">
        <f t="shared" si="3"/>
        <v>F8</v>
      </c>
      <c r="I31" s="34" t="str">
        <f>IFERROR(INDEX(数据分类!B:B,MATCH(数据!H31,数据分类!A:A,0)),"Error")</f>
        <v>时钟</v>
      </c>
      <c r="J31" s="34" t="str">
        <f>IFERROR(_xlfn.IFS(INDEX(数据分类!E:E,MATCH(数据!H31,数据分类!A:A,0))=3456,N31&amp;M31,INDEX(数据分类!E:E,MATCH(数据!H31,数据分类!A:A,0))=34,M31,INDEX(数据分类!E:E,MATCH(数据!H31,数据分类!A:A,0))=56,N31,INDEX(数据分类!E:E,MATCH(数据!H31,数据分类!A:A,0))="-","-"),"Error")</f>
        <v>-</v>
      </c>
      <c r="K31" s="34" t="str">
        <f t="shared" si="1"/>
        <v>-</v>
      </c>
      <c r="L31" s="4" t="str">
        <f>IFERROR(INDEX(字典msg!B:B,MATCH(D31,字典msg!A:A,0)),"Error")</f>
        <v>正常</v>
      </c>
      <c r="M31" s="4" t="str">
        <f>IFERROR(_xlfn.IFS(H31="9",INDEX(字典1_34!C:C,MATCH(MID(F31,5,2),字典1_34!B:B,0)),H31="B00",INDEX(字典1_34!D:D,MATCH(MID(F31,5,2),字典1_34!B:B,0)),H31="B20",INDEX(字典1_34!E:E,MATCH(MID(F31,5,2),字典1_34!B:B,0)),H31="B48",INDEX(字典1_34!G:G,MATCH(MID(F31,5,2),字典1_34!B:B,0)),LEFT(H31,1)="B",INDEX(字典1_34!F:F,MATCH(MID(F31,5,2),字典1_34!B:B,0))),"-")</f>
        <v>-</v>
      </c>
      <c r="N31" s="4" t="str">
        <f>IFERROR(_xlfn.IFS(H31="9",INDEX(字典1_56!C:C,MATCH(MID(F31,7,2),字典1_56!B:B,0)),LEFT(H31,1)="B",INDEX(字典1_56!D:D,MATCH(MID(F31,7,2),字典1_56!B:B,0)),H31="C_B",INDEX(字典1_56!F:F,MATCH(MID(F31,7,2),字典1_56!B:B,0)),H31="C",INDEX(字典1_56!E:E,MATCH(MID(F31,7,2),字典1_56!B:B,0))),"-")</f>
        <v>-</v>
      </c>
      <c r="O31" s="4" t="str">
        <f>IFERROR(INDEX(字典1_78!C:C,MATCH(RIGHT(F31,2),字典1_78!B:B,0)),"Error")</f>
        <v>时钟</v>
      </c>
      <c r="P31" s="5">
        <f t="shared" si="0"/>
        <v>11.433999999999999</v>
      </c>
      <c r="Q31" s="5">
        <f t="shared" si="2"/>
        <v>0</v>
      </c>
      <c r="R31" s="5" t="str">
        <f>IF(H33="C_B",INDEX(音色一览表!A:A,MATCH(MID(F31,5,2)&amp;MID(F32,5,2)&amp;MID(F33,7,2),音色一览表!H:H,0))&amp;" "&amp;INDEX(音色一览表!G:G,MATCH(MID(F31,5,2)&amp;MID(F32,5,2)&amp;MID(F33,7,2),音色一览表!H:H,0)),"")</f>
        <v/>
      </c>
      <c r="S31" s="17"/>
      <c r="T31" s="17"/>
    </row>
    <row r="32" spans="1:20" ht="18" hidden="1" customHeight="1" x14ac:dyDescent="0.2">
      <c r="A32" s="16">
        <v>30</v>
      </c>
      <c r="B32" s="16">
        <v>1</v>
      </c>
      <c r="C32" s="10"/>
      <c r="D32" s="16" t="s">
        <v>49</v>
      </c>
      <c r="E32" s="16" t="s">
        <v>50</v>
      </c>
      <c r="F32" s="16" t="s">
        <v>51</v>
      </c>
      <c r="G32" s="16" t="s">
        <v>52</v>
      </c>
      <c r="H32" s="34" t="str">
        <f t="shared" si="3"/>
        <v>F8</v>
      </c>
      <c r="I32" s="34" t="str">
        <f>IFERROR(INDEX(数据分类!B:B,MATCH(数据!H32,数据分类!A:A,0)),"Error")</f>
        <v>时钟</v>
      </c>
      <c r="J32" s="34" t="str">
        <f>IFERROR(_xlfn.IFS(INDEX(数据分类!E:E,MATCH(数据!H32,数据分类!A:A,0))=3456,N32&amp;M32,INDEX(数据分类!E:E,MATCH(数据!H32,数据分类!A:A,0))=34,M32,INDEX(数据分类!E:E,MATCH(数据!H32,数据分类!A:A,0))=56,N32,INDEX(数据分类!E:E,MATCH(数据!H32,数据分类!A:A,0))="-","-"),"Error")</f>
        <v>-</v>
      </c>
      <c r="K32" s="34" t="str">
        <f t="shared" si="1"/>
        <v>-</v>
      </c>
      <c r="L32" s="4" t="str">
        <f>IFERROR(INDEX(字典msg!B:B,MATCH(D32,字典msg!A:A,0)),"Error")</f>
        <v>正常</v>
      </c>
      <c r="M32" s="4" t="str">
        <f>IFERROR(_xlfn.IFS(H32="9",INDEX(字典1_34!C:C,MATCH(MID(F32,5,2),字典1_34!B:B,0)),H32="B00",INDEX(字典1_34!D:D,MATCH(MID(F32,5,2),字典1_34!B:B,0)),H32="B20",INDEX(字典1_34!E:E,MATCH(MID(F32,5,2),字典1_34!B:B,0)),H32="B48",INDEX(字典1_34!G:G,MATCH(MID(F32,5,2),字典1_34!B:B,0)),LEFT(H32,1)="B",INDEX(字典1_34!F:F,MATCH(MID(F32,5,2),字典1_34!B:B,0))),"-")</f>
        <v>-</v>
      </c>
      <c r="N32" s="4" t="str">
        <f>IFERROR(_xlfn.IFS(H32="9",INDEX(字典1_56!C:C,MATCH(MID(F32,7,2),字典1_56!B:B,0)),LEFT(H32,1)="B",INDEX(字典1_56!D:D,MATCH(MID(F32,7,2),字典1_56!B:B,0)),H32="C_B",INDEX(字典1_56!F:F,MATCH(MID(F32,7,2),字典1_56!B:B,0)),H32="C",INDEX(字典1_56!E:E,MATCH(MID(F32,7,2),字典1_56!B:B,0))),"-")</f>
        <v>-</v>
      </c>
      <c r="O32" s="4" t="str">
        <f>IFERROR(INDEX(字典1_78!C:C,MATCH(RIGHT(F32,2),字典1_78!B:B,0)),"Error")</f>
        <v>时钟</v>
      </c>
      <c r="P32" s="5">
        <f t="shared" si="0"/>
        <v>11.433999999999999</v>
      </c>
      <c r="Q32" s="5">
        <f t="shared" si="2"/>
        <v>0</v>
      </c>
      <c r="R32" s="5" t="str">
        <f>IF(H34="C_B",INDEX(音色一览表!A:A,MATCH(MID(F32,5,2)&amp;MID(F33,5,2)&amp;MID(F34,7,2),音色一览表!H:H,0))&amp;" "&amp;INDEX(音色一览表!G:G,MATCH(MID(F32,5,2)&amp;MID(F33,5,2)&amp;MID(F34,7,2),音色一览表!H:H,0)),"")</f>
        <v/>
      </c>
      <c r="S32" s="17"/>
      <c r="T32" s="17"/>
    </row>
    <row r="33" spans="1:20" ht="18" hidden="1" customHeight="1" x14ac:dyDescent="0.2">
      <c r="A33" s="16">
        <v>31</v>
      </c>
      <c r="B33" s="16">
        <v>1</v>
      </c>
      <c r="C33" s="10"/>
      <c r="D33" s="16" t="s">
        <v>49</v>
      </c>
      <c r="E33" s="16" t="s">
        <v>50</v>
      </c>
      <c r="F33" s="16" t="s">
        <v>51</v>
      </c>
      <c r="G33" s="16" t="s">
        <v>52</v>
      </c>
      <c r="H33" s="34" t="str">
        <f t="shared" si="3"/>
        <v>F8</v>
      </c>
      <c r="I33" s="34" t="str">
        <f>IFERROR(INDEX(数据分类!B:B,MATCH(数据!H33,数据分类!A:A,0)),"Error")</f>
        <v>时钟</v>
      </c>
      <c r="J33" s="34" t="str">
        <f>IFERROR(_xlfn.IFS(INDEX(数据分类!E:E,MATCH(数据!H33,数据分类!A:A,0))=3456,N33&amp;M33,INDEX(数据分类!E:E,MATCH(数据!H33,数据分类!A:A,0))=34,M33,INDEX(数据分类!E:E,MATCH(数据!H33,数据分类!A:A,0))=56,N33,INDEX(数据分类!E:E,MATCH(数据!H33,数据分类!A:A,0))="-","-"),"Error")</f>
        <v>-</v>
      </c>
      <c r="K33" s="34" t="str">
        <f t="shared" si="1"/>
        <v>-</v>
      </c>
      <c r="L33" s="4" t="str">
        <f>IFERROR(INDEX(字典msg!B:B,MATCH(D33,字典msg!A:A,0)),"Error")</f>
        <v>正常</v>
      </c>
      <c r="M33" s="4" t="str">
        <f>IFERROR(_xlfn.IFS(H33="9",INDEX(字典1_34!C:C,MATCH(MID(F33,5,2),字典1_34!B:B,0)),H33="B00",INDEX(字典1_34!D:D,MATCH(MID(F33,5,2),字典1_34!B:B,0)),H33="B20",INDEX(字典1_34!E:E,MATCH(MID(F33,5,2),字典1_34!B:B,0)),H33="B48",INDEX(字典1_34!G:G,MATCH(MID(F33,5,2),字典1_34!B:B,0)),LEFT(H33,1)="B",INDEX(字典1_34!F:F,MATCH(MID(F33,5,2),字典1_34!B:B,0))),"-")</f>
        <v>-</v>
      </c>
      <c r="N33" s="4" t="str">
        <f>IFERROR(_xlfn.IFS(H33="9",INDEX(字典1_56!C:C,MATCH(MID(F33,7,2),字典1_56!B:B,0)),LEFT(H33,1)="B",INDEX(字典1_56!D:D,MATCH(MID(F33,7,2),字典1_56!B:B,0)),H33="C_B",INDEX(字典1_56!F:F,MATCH(MID(F33,7,2),字典1_56!B:B,0)),H33="C",INDEX(字典1_56!E:E,MATCH(MID(F33,7,2),字典1_56!B:B,0))),"-")</f>
        <v>-</v>
      </c>
      <c r="O33" s="4" t="str">
        <f>IFERROR(INDEX(字典1_78!C:C,MATCH(RIGHT(F33,2),字典1_78!B:B,0)),"Error")</f>
        <v>时钟</v>
      </c>
      <c r="P33" s="5">
        <f t="shared" si="0"/>
        <v>11.433999999999999</v>
      </c>
      <c r="Q33" s="5">
        <f t="shared" si="2"/>
        <v>0</v>
      </c>
      <c r="R33" s="5" t="str">
        <f>IF(H35="C_B",INDEX(音色一览表!A:A,MATCH(MID(F33,5,2)&amp;MID(F34,5,2)&amp;MID(F35,7,2),音色一览表!H:H,0))&amp;" "&amp;INDEX(音色一览表!G:G,MATCH(MID(F33,5,2)&amp;MID(F34,5,2)&amp;MID(F35,7,2),音色一览表!H:H,0)),"")</f>
        <v/>
      </c>
      <c r="S33" s="17"/>
      <c r="T33" s="17"/>
    </row>
    <row r="34" spans="1:20" ht="18" hidden="1" customHeight="1" x14ac:dyDescent="0.2">
      <c r="A34" s="16">
        <v>32</v>
      </c>
      <c r="B34" s="16">
        <v>1</v>
      </c>
      <c r="C34" s="10"/>
      <c r="D34" s="16" t="s">
        <v>49</v>
      </c>
      <c r="E34" s="16" t="s">
        <v>50</v>
      </c>
      <c r="F34" s="16" t="s">
        <v>51</v>
      </c>
      <c r="G34" s="16" t="s">
        <v>52</v>
      </c>
      <c r="H34" s="34" t="str">
        <f t="shared" si="3"/>
        <v>F8</v>
      </c>
      <c r="I34" s="34" t="str">
        <f>IFERROR(INDEX(数据分类!B:B,MATCH(数据!H34,数据分类!A:A,0)),"Error")</f>
        <v>时钟</v>
      </c>
      <c r="J34" s="34" t="str">
        <f>IFERROR(_xlfn.IFS(INDEX(数据分类!E:E,MATCH(数据!H34,数据分类!A:A,0))=3456,N34&amp;M34,INDEX(数据分类!E:E,MATCH(数据!H34,数据分类!A:A,0))=34,M34,INDEX(数据分类!E:E,MATCH(数据!H34,数据分类!A:A,0))=56,N34,INDEX(数据分类!E:E,MATCH(数据!H34,数据分类!A:A,0))="-","-"),"Error")</f>
        <v>-</v>
      </c>
      <c r="K34" s="34" t="str">
        <f t="shared" si="1"/>
        <v>-</v>
      </c>
      <c r="L34" s="4" t="str">
        <f>IFERROR(INDEX(字典msg!B:B,MATCH(D34,字典msg!A:A,0)),"Error")</f>
        <v>正常</v>
      </c>
      <c r="M34" s="4" t="str">
        <f>IFERROR(_xlfn.IFS(H34="9",INDEX(字典1_34!C:C,MATCH(MID(F34,5,2),字典1_34!B:B,0)),H34="B00",INDEX(字典1_34!D:D,MATCH(MID(F34,5,2),字典1_34!B:B,0)),H34="B20",INDEX(字典1_34!E:E,MATCH(MID(F34,5,2),字典1_34!B:B,0)),H34="B48",INDEX(字典1_34!G:G,MATCH(MID(F34,5,2),字典1_34!B:B,0)),LEFT(H34,1)="B",INDEX(字典1_34!F:F,MATCH(MID(F34,5,2),字典1_34!B:B,0))),"-")</f>
        <v>-</v>
      </c>
      <c r="N34" s="4" t="str">
        <f>IFERROR(_xlfn.IFS(H34="9",INDEX(字典1_56!C:C,MATCH(MID(F34,7,2),字典1_56!B:B,0)),LEFT(H34,1)="B",INDEX(字典1_56!D:D,MATCH(MID(F34,7,2),字典1_56!B:B,0)),H34="C_B",INDEX(字典1_56!F:F,MATCH(MID(F34,7,2),字典1_56!B:B,0)),H34="C",INDEX(字典1_56!E:E,MATCH(MID(F34,7,2),字典1_56!B:B,0))),"-")</f>
        <v>-</v>
      </c>
      <c r="O34" s="4" t="str">
        <f>IFERROR(INDEX(字典1_78!C:C,MATCH(RIGHT(F34,2),字典1_78!B:B,0)),"Error")</f>
        <v>时钟</v>
      </c>
      <c r="P34" s="5">
        <f t="shared" si="0"/>
        <v>11.433999999999999</v>
      </c>
      <c r="Q34" s="5">
        <f t="shared" si="2"/>
        <v>0</v>
      </c>
      <c r="R34" s="5" t="str">
        <f>IF(H36="C_B",INDEX(音色一览表!A:A,MATCH(MID(F34,5,2)&amp;MID(F35,5,2)&amp;MID(F36,7,2),音色一览表!H:H,0))&amp;" "&amp;INDEX(音色一览表!G:G,MATCH(MID(F34,5,2)&amp;MID(F35,5,2)&amp;MID(F36,7,2),音色一览表!H:H,0)),"")</f>
        <v/>
      </c>
      <c r="S34" s="17"/>
      <c r="T34" s="17"/>
    </row>
    <row r="35" spans="1:20" ht="18" hidden="1" customHeight="1" x14ac:dyDescent="0.2">
      <c r="A35" s="16">
        <v>33</v>
      </c>
      <c r="B35" s="16">
        <v>1</v>
      </c>
      <c r="C35" s="10"/>
      <c r="D35" s="16" t="s">
        <v>49</v>
      </c>
      <c r="E35" s="16" t="s">
        <v>50</v>
      </c>
      <c r="F35" s="16" t="s">
        <v>51</v>
      </c>
      <c r="G35" s="16" t="s">
        <v>52</v>
      </c>
      <c r="H35" s="34" t="str">
        <f t="shared" si="3"/>
        <v>F8</v>
      </c>
      <c r="I35" s="34" t="str">
        <f>IFERROR(INDEX(数据分类!B:B,MATCH(数据!H35,数据分类!A:A,0)),"Error")</f>
        <v>时钟</v>
      </c>
      <c r="J35" s="34" t="str">
        <f>IFERROR(_xlfn.IFS(INDEX(数据分类!E:E,MATCH(数据!H35,数据分类!A:A,0))=3456,N35&amp;M35,INDEX(数据分类!E:E,MATCH(数据!H35,数据分类!A:A,0))=34,M35,INDEX(数据分类!E:E,MATCH(数据!H35,数据分类!A:A,0))=56,N35,INDEX(数据分类!E:E,MATCH(数据!H35,数据分类!A:A,0))="-","-"),"Error")</f>
        <v>-</v>
      </c>
      <c r="K35" s="34" t="str">
        <f t="shared" si="1"/>
        <v>-</v>
      </c>
      <c r="L35" s="4" t="str">
        <f>IFERROR(INDEX(字典msg!B:B,MATCH(D35,字典msg!A:A,0)),"Error")</f>
        <v>正常</v>
      </c>
      <c r="M35" s="4" t="str">
        <f>IFERROR(_xlfn.IFS(H35="9",INDEX(字典1_34!C:C,MATCH(MID(F35,5,2),字典1_34!B:B,0)),H35="B00",INDEX(字典1_34!D:D,MATCH(MID(F35,5,2),字典1_34!B:B,0)),H35="B20",INDEX(字典1_34!E:E,MATCH(MID(F35,5,2),字典1_34!B:B,0)),H35="B48",INDEX(字典1_34!G:G,MATCH(MID(F35,5,2),字典1_34!B:B,0)),LEFT(H35,1)="B",INDEX(字典1_34!F:F,MATCH(MID(F35,5,2),字典1_34!B:B,0))),"-")</f>
        <v>-</v>
      </c>
      <c r="N35" s="4" t="str">
        <f>IFERROR(_xlfn.IFS(H35="9",INDEX(字典1_56!C:C,MATCH(MID(F35,7,2),字典1_56!B:B,0)),LEFT(H35,1)="B",INDEX(字典1_56!D:D,MATCH(MID(F35,7,2),字典1_56!B:B,0)),H35="C_B",INDEX(字典1_56!F:F,MATCH(MID(F35,7,2),字典1_56!B:B,0)),H35="C",INDEX(字典1_56!E:E,MATCH(MID(F35,7,2),字典1_56!B:B,0))),"-")</f>
        <v>-</v>
      </c>
      <c r="O35" s="4" t="str">
        <f>IFERROR(INDEX(字典1_78!C:C,MATCH(RIGHT(F35,2),字典1_78!B:B,0)),"Error")</f>
        <v>时钟</v>
      </c>
      <c r="P35" s="5">
        <f t="shared" si="0"/>
        <v>11.433999999999999</v>
      </c>
      <c r="Q35" s="5">
        <f t="shared" si="2"/>
        <v>0</v>
      </c>
      <c r="R35" s="5" t="str">
        <f>IF(H37="C_B",INDEX(音色一览表!A:A,MATCH(MID(F35,5,2)&amp;MID(F36,5,2)&amp;MID(F37,7,2),音色一览表!H:H,0))&amp;" "&amp;INDEX(音色一览表!G:G,MATCH(MID(F35,5,2)&amp;MID(F36,5,2)&amp;MID(F37,7,2),音色一览表!H:H,0)),"")</f>
        <v/>
      </c>
      <c r="S35" s="17"/>
      <c r="T35" s="17"/>
    </row>
    <row r="36" spans="1:20" ht="18" hidden="1" customHeight="1" x14ac:dyDescent="0.2">
      <c r="A36" s="16">
        <v>34</v>
      </c>
      <c r="B36" s="16">
        <v>1</v>
      </c>
      <c r="C36" s="10"/>
      <c r="D36" s="16" t="s">
        <v>49</v>
      </c>
      <c r="E36" s="16" t="s">
        <v>50</v>
      </c>
      <c r="F36" s="16" t="s">
        <v>51</v>
      </c>
      <c r="G36" s="16" t="s">
        <v>53</v>
      </c>
      <c r="H36" s="34" t="str">
        <f t="shared" si="3"/>
        <v>F8</v>
      </c>
      <c r="I36" s="34" t="str">
        <f>IFERROR(INDEX(数据分类!B:B,MATCH(数据!H36,数据分类!A:A,0)),"Error")</f>
        <v>时钟</v>
      </c>
      <c r="J36" s="34" t="str">
        <f>IFERROR(_xlfn.IFS(INDEX(数据分类!E:E,MATCH(数据!H36,数据分类!A:A,0))=3456,N36&amp;M36,INDEX(数据分类!E:E,MATCH(数据!H36,数据分类!A:A,0))=34,M36,INDEX(数据分类!E:E,MATCH(数据!H36,数据分类!A:A,0))=56,N36,INDEX(数据分类!E:E,MATCH(数据!H36,数据分类!A:A,0))="-","-"),"Error")</f>
        <v>-</v>
      </c>
      <c r="K36" s="34" t="str">
        <f t="shared" si="1"/>
        <v>-</v>
      </c>
      <c r="L36" s="4" t="str">
        <f>IFERROR(INDEX(字典msg!B:B,MATCH(D36,字典msg!A:A,0)),"Error")</f>
        <v>正常</v>
      </c>
      <c r="M36" s="4" t="str">
        <f>IFERROR(_xlfn.IFS(H36="9",INDEX(字典1_34!C:C,MATCH(MID(F36,5,2),字典1_34!B:B,0)),H36="B00",INDEX(字典1_34!D:D,MATCH(MID(F36,5,2),字典1_34!B:B,0)),H36="B20",INDEX(字典1_34!E:E,MATCH(MID(F36,5,2),字典1_34!B:B,0)),H36="B48",INDEX(字典1_34!G:G,MATCH(MID(F36,5,2),字典1_34!B:B,0)),LEFT(H36,1)="B",INDEX(字典1_34!F:F,MATCH(MID(F36,5,2),字典1_34!B:B,0))),"-")</f>
        <v>-</v>
      </c>
      <c r="N36" s="4" t="str">
        <f>IFERROR(_xlfn.IFS(H36="9",INDEX(字典1_56!C:C,MATCH(MID(F36,7,2),字典1_56!B:B,0)),LEFT(H36,1)="B",INDEX(字典1_56!D:D,MATCH(MID(F36,7,2),字典1_56!B:B,0)),H36="C_B",INDEX(字典1_56!F:F,MATCH(MID(F36,7,2),字典1_56!B:B,0)),H36="C",INDEX(字典1_56!E:E,MATCH(MID(F36,7,2),字典1_56!B:B,0))),"-")</f>
        <v>-</v>
      </c>
      <c r="O36" s="4" t="str">
        <f>IFERROR(INDEX(字典1_78!C:C,MATCH(RIGHT(F36,2),字典1_78!B:B,0)),"Error")</f>
        <v>时钟</v>
      </c>
      <c r="P36" s="5">
        <f t="shared" si="0"/>
        <v>11.444000000000001</v>
      </c>
      <c r="Q36" s="5">
        <f t="shared" si="2"/>
        <v>1.0000000000001563E-2</v>
      </c>
      <c r="R36" s="5" t="str">
        <f>IF(H38="C_B",INDEX(音色一览表!A:A,MATCH(MID(F36,5,2)&amp;MID(F37,5,2)&amp;MID(F38,7,2),音色一览表!H:H,0))&amp;" "&amp;INDEX(音色一览表!G:G,MATCH(MID(F36,5,2)&amp;MID(F37,5,2)&amp;MID(F38,7,2),音色一览表!H:H,0)),"")</f>
        <v/>
      </c>
      <c r="S36" s="17"/>
      <c r="T36" s="17"/>
    </row>
    <row r="37" spans="1:20" ht="18" hidden="1" customHeight="1" x14ac:dyDescent="0.2">
      <c r="A37" s="16">
        <v>35</v>
      </c>
      <c r="B37" s="16">
        <v>1</v>
      </c>
      <c r="C37" s="10"/>
      <c r="D37" s="16" t="s">
        <v>49</v>
      </c>
      <c r="E37" s="16" t="s">
        <v>50</v>
      </c>
      <c r="F37" s="16" t="s">
        <v>54</v>
      </c>
      <c r="G37" s="16" t="s">
        <v>53</v>
      </c>
      <c r="H37" s="34" t="str">
        <f t="shared" si="3"/>
        <v>9</v>
      </c>
      <c r="I37" s="34" t="str">
        <f>IFERROR(INDEX(数据分类!B:B,MATCH(数据!H37,数据分类!A:A,0)),"Error")</f>
        <v>音符打开</v>
      </c>
      <c r="J37" s="34" t="str">
        <f>IFERROR(_xlfn.IFS(INDEX(数据分类!E:E,MATCH(数据!H37,数据分类!A:A,0))=3456,N37&amp;M37,INDEX(数据分类!E:E,MATCH(数据!H37,数据分类!A:A,0))=34,M37,INDEX(数据分类!E:E,MATCH(数据!H37,数据分类!A:A,0))=56,N37,INDEX(数据分类!E:E,MATCH(数据!H37,数据分类!A:A,0))="-","-"),"Error")</f>
        <v>C2键按下(力度064)</v>
      </c>
      <c r="K37" s="34">
        <f t="shared" si="1"/>
        <v>1</v>
      </c>
      <c r="L37" s="4" t="str">
        <f>IFERROR(INDEX(字典msg!B:B,MATCH(D37,字典msg!A:A,0)),"Error")</f>
        <v>正常</v>
      </c>
      <c r="M37" s="4" t="str">
        <f>IFERROR(_xlfn.IFS(H37="9",INDEX(字典1_34!C:C,MATCH(MID(F37,5,2),字典1_34!B:B,0)),H37="B00",INDEX(字典1_34!D:D,MATCH(MID(F37,5,2),字典1_34!B:B,0)),H37="B20",INDEX(字典1_34!E:E,MATCH(MID(F37,5,2),字典1_34!B:B,0)),H37="B48",INDEX(字典1_34!G:G,MATCH(MID(F37,5,2),字典1_34!B:B,0)),LEFT(H37,1)="B",INDEX(字典1_34!F:F,MATCH(MID(F37,5,2),字典1_34!B:B,0))),"-")</f>
        <v>按下(力度064)</v>
      </c>
      <c r="N37" s="4" t="str">
        <f>IFERROR(_xlfn.IFS(H37="9",INDEX(字典1_56!C:C,MATCH(MID(F37,7,2),字典1_56!B:B,0)),LEFT(H37,1)="B",INDEX(字典1_56!D:D,MATCH(MID(F37,7,2),字典1_56!B:B,0)),H37="C_B",INDEX(字典1_56!F:F,MATCH(MID(F37,7,2),字典1_56!B:B,0)),H37="C",INDEX(字典1_56!E:E,MATCH(MID(F37,7,2),字典1_56!B:B,0))),"-")</f>
        <v>C2键</v>
      </c>
      <c r="O37" s="4" t="str">
        <f>IFERROR(INDEX(字典1_78!C:C,MATCH(RIGHT(F37,2),字典1_78!B:B,0)),"Error")</f>
        <v>音符打开(#01)</v>
      </c>
      <c r="P37" s="5">
        <f t="shared" si="0"/>
        <v>11.444000000000001</v>
      </c>
      <c r="Q37" s="5">
        <f t="shared" si="2"/>
        <v>0</v>
      </c>
      <c r="R37" s="5" t="str">
        <f>IF(H39="C_B",INDEX(音色一览表!A:A,MATCH(MID(F37,5,2)&amp;MID(F38,5,2)&amp;MID(F39,7,2),音色一览表!H:H,0))&amp;" "&amp;INDEX(音色一览表!G:G,MATCH(MID(F37,5,2)&amp;MID(F38,5,2)&amp;MID(F39,7,2),音色一览表!H:H,0)),"")</f>
        <v/>
      </c>
      <c r="S37" s="17"/>
      <c r="T37" s="17"/>
    </row>
    <row r="38" spans="1:20" ht="18" hidden="1" customHeight="1" x14ac:dyDescent="0.2">
      <c r="A38" s="16">
        <v>36</v>
      </c>
      <c r="B38" s="16">
        <v>1</v>
      </c>
      <c r="C38" s="10"/>
      <c r="D38" s="16" t="s">
        <v>49</v>
      </c>
      <c r="E38" s="16" t="s">
        <v>50</v>
      </c>
      <c r="F38" s="16" t="s">
        <v>51</v>
      </c>
      <c r="G38" s="16" t="s">
        <v>55</v>
      </c>
      <c r="H38" s="34" t="str">
        <f t="shared" si="3"/>
        <v>F8</v>
      </c>
      <c r="I38" s="34" t="str">
        <f>IFERROR(INDEX(数据分类!B:B,MATCH(数据!H38,数据分类!A:A,0)),"Error")</f>
        <v>时钟</v>
      </c>
      <c r="J38" s="34" t="str">
        <f>IFERROR(_xlfn.IFS(INDEX(数据分类!E:E,MATCH(数据!H38,数据分类!A:A,0))=3456,N38&amp;M38,INDEX(数据分类!E:E,MATCH(数据!H38,数据分类!A:A,0))=34,M38,INDEX(数据分类!E:E,MATCH(数据!H38,数据分类!A:A,0))=56,N38,INDEX(数据分类!E:E,MATCH(数据!H38,数据分类!A:A,0))="-","-"),"Error")</f>
        <v>-</v>
      </c>
      <c r="K38" s="34" t="str">
        <f t="shared" si="1"/>
        <v>-</v>
      </c>
      <c r="L38" s="4" t="str">
        <f>IFERROR(INDEX(字典msg!B:B,MATCH(D38,字典msg!A:A,0)),"Error")</f>
        <v>正常</v>
      </c>
      <c r="M38" s="4" t="str">
        <f>IFERROR(_xlfn.IFS(H38="9",INDEX(字典1_34!C:C,MATCH(MID(F38,5,2),字典1_34!B:B,0)),H38="B00",INDEX(字典1_34!D:D,MATCH(MID(F38,5,2),字典1_34!B:B,0)),H38="B20",INDEX(字典1_34!E:E,MATCH(MID(F38,5,2),字典1_34!B:B,0)),H38="B48",INDEX(字典1_34!G:G,MATCH(MID(F38,5,2),字典1_34!B:B,0)),LEFT(H38,1)="B",INDEX(字典1_34!F:F,MATCH(MID(F38,5,2),字典1_34!B:B,0))),"-")</f>
        <v>-</v>
      </c>
      <c r="N38" s="4" t="str">
        <f>IFERROR(_xlfn.IFS(H38="9",INDEX(字典1_56!C:C,MATCH(MID(F38,7,2),字典1_56!B:B,0)),LEFT(H38,1)="B",INDEX(字典1_56!D:D,MATCH(MID(F38,7,2),字典1_56!B:B,0)),H38="C_B",INDEX(字典1_56!F:F,MATCH(MID(F38,7,2),字典1_56!B:B,0)),H38="C",INDEX(字典1_56!E:E,MATCH(MID(F38,7,2),字典1_56!B:B,0))),"-")</f>
        <v>-</v>
      </c>
      <c r="O38" s="4" t="str">
        <f>IFERROR(INDEX(字典1_78!C:C,MATCH(RIGHT(F38,2),字典1_78!B:B,0)),"Error")</f>
        <v>时钟</v>
      </c>
      <c r="P38" s="5">
        <f t="shared" si="0"/>
        <v>11.454000000000001</v>
      </c>
      <c r="Q38" s="5">
        <f t="shared" si="2"/>
        <v>9.9999999999997868E-3</v>
      </c>
      <c r="R38" s="5" t="str">
        <f>IF(H40="C_B",INDEX(音色一览表!A:A,MATCH(MID(F38,5,2)&amp;MID(F39,5,2)&amp;MID(F40,7,2),音色一览表!H:H,0))&amp;" "&amp;INDEX(音色一览表!G:G,MATCH(MID(F38,5,2)&amp;MID(F39,5,2)&amp;MID(F40,7,2),音色一览表!H:H,0)),"")</f>
        <v/>
      </c>
      <c r="S38" s="17"/>
      <c r="T38" s="17"/>
    </row>
    <row r="39" spans="1:20" ht="18" hidden="1" customHeight="1" x14ac:dyDescent="0.2">
      <c r="A39" s="16">
        <v>37</v>
      </c>
      <c r="B39" s="16">
        <v>1</v>
      </c>
      <c r="C39" s="10"/>
      <c r="D39" s="16" t="s">
        <v>49</v>
      </c>
      <c r="E39" s="16" t="s">
        <v>50</v>
      </c>
      <c r="F39" s="16" t="s">
        <v>51</v>
      </c>
      <c r="G39" s="16" t="s">
        <v>55</v>
      </c>
      <c r="H39" s="34" t="str">
        <f t="shared" si="3"/>
        <v>F8</v>
      </c>
      <c r="I39" s="34" t="str">
        <f>IFERROR(INDEX(数据分类!B:B,MATCH(数据!H39,数据分类!A:A,0)),"Error")</f>
        <v>时钟</v>
      </c>
      <c r="J39" s="34" t="str">
        <f>IFERROR(_xlfn.IFS(INDEX(数据分类!E:E,MATCH(数据!H39,数据分类!A:A,0))=3456,N39&amp;M39,INDEX(数据分类!E:E,MATCH(数据!H39,数据分类!A:A,0))=34,M39,INDEX(数据分类!E:E,MATCH(数据!H39,数据分类!A:A,0))=56,N39,INDEX(数据分类!E:E,MATCH(数据!H39,数据分类!A:A,0))="-","-"),"Error")</f>
        <v>-</v>
      </c>
      <c r="K39" s="34" t="str">
        <f t="shared" si="1"/>
        <v>-</v>
      </c>
      <c r="L39" s="4" t="str">
        <f>IFERROR(INDEX(字典msg!B:B,MATCH(D39,字典msg!A:A,0)),"Error")</f>
        <v>正常</v>
      </c>
      <c r="M39" s="4" t="str">
        <f>IFERROR(_xlfn.IFS(H39="9",INDEX(字典1_34!C:C,MATCH(MID(F39,5,2),字典1_34!B:B,0)),H39="B00",INDEX(字典1_34!D:D,MATCH(MID(F39,5,2),字典1_34!B:B,0)),H39="B20",INDEX(字典1_34!E:E,MATCH(MID(F39,5,2),字典1_34!B:B,0)),H39="B48",INDEX(字典1_34!G:G,MATCH(MID(F39,5,2),字典1_34!B:B,0)),LEFT(H39,1)="B",INDEX(字典1_34!F:F,MATCH(MID(F39,5,2),字典1_34!B:B,0))),"-")</f>
        <v>-</v>
      </c>
      <c r="N39" s="4" t="str">
        <f>IFERROR(_xlfn.IFS(H39="9",INDEX(字典1_56!C:C,MATCH(MID(F39,7,2),字典1_56!B:B,0)),LEFT(H39,1)="B",INDEX(字典1_56!D:D,MATCH(MID(F39,7,2),字典1_56!B:B,0)),H39="C_B",INDEX(字典1_56!F:F,MATCH(MID(F39,7,2),字典1_56!B:B,0)),H39="C",INDEX(字典1_56!E:E,MATCH(MID(F39,7,2),字典1_56!B:B,0))),"-")</f>
        <v>-</v>
      </c>
      <c r="O39" s="4" t="str">
        <f>IFERROR(INDEX(字典1_78!C:C,MATCH(RIGHT(F39,2),字典1_78!B:B,0)),"Error")</f>
        <v>时钟</v>
      </c>
      <c r="P39" s="5">
        <f t="shared" si="0"/>
        <v>11.454000000000001</v>
      </c>
      <c r="Q39" s="5">
        <f t="shared" si="2"/>
        <v>0</v>
      </c>
      <c r="R39" s="5" t="str">
        <f>IF(H41="C_B",INDEX(音色一览表!A:A,MATCH(MID(F39,5,2)&amp;MID(F40,5,2)&amp;MID(F41,7,2),音色一览表!H:H,0))&amp;" "&amp;INDEX(音色一览表!G:G,MATCH(MID(F39,5,2)&amp;MID(F40,5,2)&amp;MID(F41,7,2),音色一览表!H:H,0)),"")</f>
        <v/>
      </c>
      <c r="S39" s="17"/>
      <c r="T39" s="17"/>
    </row>
    <row r="40" spans="1:20" ht="18" hidden="1" customHeight="1" x14ac:dyDescent="0.2">
      <c r="A40" s="16">
        <v>38</v>
      </c>
      <c r="B40" s="16">
        <v>1</v>
      </c>
      <c r="C40" s="10"/>
      <c r="D40" s="16" t="s">
        <v>49</v>
      </c>
      <c r="E40" s="16" t="s">
        <v>50</v>
      </c>
      <c r="F40" s="16" t="s">
        <v>51</v>
      </c>
      <c r="G40" s="16" t="s">
        <v>56</v>
      </c>
      <c r="H40" s="34" t="str">
        <f t="shared" si="3"/>
        <v>F8</v>
      </c>
      <c r="I40" s="34" t="str">
        <f>IFERROR(INDEX(数据分类!B:B,MATCH(数据!H40,数据分类!A:A,0)),"Error")</f>
        <v>时钟</v>
      </c>
      <c r="J40" s="34" t="str">
        <f>IFERROR(_xlfn.IFS(INDEX(数据分类!E:E,MATCH(数据!H40,数据分类!A:A,0))=3456,N40&amp;M40,INDEX(数据分类!E:E,MATCH(数据!H40,数据分类!A:A,0))=34,M40,INDEX(数据分类!E:E,MATCH(数据!H40,数据分类!A:A,0))=56,N40,INDEX(数据分类!E:E,MATCH(数据!H40,数据分类!A:A,0))="-","-"),"Error")</f>
        <v>-</v>
      </c>
      <c r="K40" s="34" t="str">
        <f t="shared" si="1"/>
        <v>-</v>
      </c>
      <c r="L40" s="4" t="str">
        <f>IFERROR(INDEX(字典msg!B:B,MATCH(D40,字典msg!A:A,0)),"Error")</f>
        <v>正常</v>
      </c>
      <c r="M40" s="4" t="str">
        <f>IFERROR(_xlfn.IFS(H40="9",INDEX(字典1_34!C:C,MATCH(MID(F40,5,2),字典1_34!B:B,0)),H40="B00",INDEX(字典1_34!D:D,MATCH(MID(F40,5,2),字典1_34!B:B,0)),H40="B20",INDEX(字典1_34!E:E,MATCH(MID(F40,5,2),字典1_34!B:B,0)),H40="B48",INDEX(字典1_34!G:G,MATCH(MID(F40,5,2),字典1_34!B:B,0)),LEFT(H40,1)="B",INDEX(字典1_34!F:F,MATCH(MID(F40,5,2),字典1_34!B:B,0))),"-")</f>
        <v>-</v>
      </c>
      <c r="N40" s="4" t="str">
        <f>IFERROR(_xlfn.IFS(H40="9",INDEX(字典1_56!C:C,MATCH(MID(F40,7,2),字典1_56!B:B,0)),LEFT(H40,1)="B",INDEX(字典1_56!D:D,MATCH(MID(F40,7,2),字典1_56!B:B,0)),H40="C_B",INDEX(字典1_56!F:F,MATCH(MID(F40,7,2),字典1_56!B:B,0)),H40="C",INDEX(字典1_56!E:E,MATCH(MID(F40,7,2),字典1_56!B:B,0))),"-")</f>
        <v>-</v>
      </c>
      <c r="O40" s="4" t="str">
        <f>IFERROR(INDEX(字典1_78!C:C,MATCH(RIGHT(F40,2),字典1_78!B:B,0)),"Error")</f>
        <v>时钟</v>
      </c>
      <c r="P40" s="5">
        <f t="shared" si="0"/>
        <v>11.464</v>
      </c>
      <c r="Q40" s="5">
        <f t="shared" si="2"/>
        <v>9.9999999999997868E-3</v>
      </c>
      <c r="R40" s="5" t="str">
        <f>IF(H42="C_B",INDEX(音色一览表!A:A,MATCH(MID(F40,5,2)&amp;MID(F41,5,2)&amp;MID(F42,7,2),音色一览表!H:H,0))&amp;" "&amp;INDEX(音色一览表!G:G,MATCH(MID(F40,5,2)&amp;MID(F41,5,2)&amp;MID(F42,7,2),音色一览表!H:H,0)),"")</f>
        <v/>
      </c>
      <c r="S40" s="17"/>
      <c r="T40" s="17"/>
    </row>
    <row r="41" spans="1:20" ht="18" hidden="1" customHeight="1" x14ac:dyDescent="0.2">
      <c r="A41" s="16">
        <v>39</v>
      </c>
      <c r="B41" s="16">
        <v>1</v>
      </c>
      <c r="C41" s="10"/>
      <c r="D41" s="16" t="s">
        <v>49</v>
      </c>
      <c r="E41" s="16" t="s">
        <v>50</v>
      </c>
      <c r="F41" s="16" t="s">
        <v>57</v>
      </c>
      <c r="G41" s="16" t="s">
        <v>56</v>
      </c>
      <c r="H41" s="34" t="str">
        <f t="shared" si="3"/>
        <v>9</v>
      </c>
      <c r="I41" s="34" t="str">
        <f>IFERROR(INDEX(数据分类!B:B,MATCH(数据!H41,数据分类!A:A,0)),"Error")</f>
        <v>音符打开</v>
      </c>
      <c r="J41" s="34" t="str">
        <f>IFERROR(_xlfn.IFS(INDEX(数据分类!E:E,MATCH(数据!H41,数据分类!A:A,0))=3456,N41&amp;M41,INDEX(数据分类!E:E,MATCH(数据!H41,数据分类!A:A,0))=34,M41,INDEX(数据分类!E:E,MATCH(数据!H41,数据分类!A:A,0))=56,N41,INDEX(数据分类!E:E,MATCH(数据!H41,数据分类!A:A,0))="-","-"),"Error")</f>
        <v>B1键松开</v>
      </c>
      <c r="K41" s="34">
        <f t="shared" si="1"/>
        <v>1</v>
      </c>
      <c r="L41" s="4" t="str">
        <f>IFERROR(INDEX(字典msg!B:B,MATCH(D41,字典msg!A:A,0)),"Error")</f>
        <v>正常</v>
      </c>
      <c r="M41" s="4" t="str">
        <f>IFERROR(_xlfn.IFS(H41="9",INDEX(字典1_34!C:C,MATCH(MID(F41,5,2),字典1_34!B:B,0)),H41="B00",INDEX(字典1_34!D:D,MATCH(MID(F41,5,2),字典1_34!B:B,0)),H41="B20",INDEX(字典1_34!E:E,MATCH(MID(F41,5,2),字典1_34!B:B,0)),H41="B48",INDEX(字典1_34!G:G,MATCH(MID(F41,5,2),字典1_34!B:B,0)),LEFT(H41,1)="B",INDEX(字典1_34!F:F,MATCH(MID(F41,5,2),字典1_34!B:B,0))),"-")</f>
        <v>松开</v>
      </c>
      <c r="N41" s="4" t="str">
        <f>IFERROR(_xlfn.IFS(H41="9",INDEX(字典1_56!C:C,MATCH(MID(F41,7,2),字典1_56!B:B,0)),LEFT(H41,1)="B",INDEX(字典1_56!D:D,MATCH(MID(F41,7,2),字典1_56!B:B,0)),H41="C_B",INDEX(字典1_56!F:F,MATCH(MID(F41,7,2),字典1_56!B:B,0)),H41="C",INDEX(字典1_56!E:E,MATCH(MID(F41,7,2),字典1_56!B:B,0))),"-")</f>
        <v>B1键</v>
      </c>
      <c r="O41" s="4" t="str">
        <f>IFERROR(INDEX(字典1_78!C:C,MATCH(RIGHT(F41,2),字典1_78!B:B,0)),"Error")</f>
        <v>音符打开(#01)</v>
      </c>
      <c r="P41" s="5">
        <f t="shared" si="0"/>
        <v>11.464</v>
      </c>
      <c r="Q41" s="5">
        <f t="shared" si="2"/>
        <v>0</v>
      </c>
      <c r="R41" s="5" t="str">
        <f>IF(H43="C_B",INDEX(音色一览表!A:A,MATCH(MID(F41,5,2)&amp;MID(F42,5,2)&amp;MID(F43,7,2),音色一览表!H:H,0))&amp;" "&amp;INDEX(音色一览表!G:G,MATCH(MID(F41,5,2)&amp;MID(F42,5,2)&amp;MID(F43,7,2),音色一览表!H:H,0)),"")</f>
        <v/>
      </c>
      <c r="S41" s="17"/>
      <c r="T41" s="17"/>
    </row>
    <row r="42" spans="1:20" ht="18" hidden="1" customHeight="1" x14ac:dyDescent="0.2">
      <c r="A42" s="16">
        <v>40</v>
      </c>
      <c r="B42" s="16">
        <v>1</v>
      </c>
      <c r="C42" s="10"/>
      <c r="D42" s="16" t="s">
        <v>49</v>
      </c>
      <c r="E42" s="16" t="s">
        <v>50</v>
      </c>
      <c r="F42" s="16" t="s">
        <v>51</v>
      </c>
      <c r="G42" s="16" t="s">
        <v>58</v>
      </c>
      <c r="H42" s="34" t="str">
        <f t="shared" si="3"/>
        <v>F8</v>
      </c>
      <c r="I42" s="34" t="str">
        <f>IFERROR(INDEX(数据分类!B:B,MATCH(数据!H42,数据分类!A:A,0)),"Error")</f>
        <v>时钟</v>
      </c>
      <c r="J42" s="34" t="str">
        <f>IFERROR(_xlfn.IFS(INDEX(数据分类!E:E,MATCH(数据!H42,数据分类!A:A,0))=3456,N42&amp;M42,INDEX(数据分类!E:E,MATCH(数据!H42,数据分类!A:A,0))=34,M42,INDEX(数据分类!E:E,MATCH(数据!H42,数据分类!A:A,0))=56,N42,INDEX(数据分类!E:E,MATCH(数据!H42,数据分类!A:A,0))="-","-"),"Error")</f>
        <v>-</v>
      </c>
      <c r="K42" s="34" t="str">
        <f t="shared" si="1"/>
        <v>-</v>
      </c>
      <c r="L42" s="4" t="str">
        <f>IFERROR(INDEX(字典msg!B:B,MATCH(D42,字典msg!A:A,0)),"Error")</f>
        <v>正常</v>
      </c>
      <c r="M42" s="4" t="str">
        <f>IFERROR(_xlfn.IFS(H42="9",INDEX(字典1_34!C:C,MATCH(MID(F42,5,2),字典1_34!B:B,0)),H42="B00",INDEX(字典1_34!D:D,MATCH(MID(F42,5,2),字典1_34!B:B,0)),H42="B20",INDEX(字典1_34!E:E,MATCH(MID(F42,5,2),字典1_34!B:B,0)),H42="B48",INDEX(字典1_34!G:G,MATCH(MID(F42,5,2),字典1_34!B:B,0)),LEFT(H42,1)="B",INDEX(字典1_34!F:F,MATCH(MID(F42,5,2),字典1_34!B:B,0))),"-")</f>
        <v>-</v>
      </c>
      <c r="N42" s="4" t="str">
        <f>IFERROR(_xlfn.IFS(H42="9",INDEX(字典1_56!C:C,MATCH(MID(F42,7,2),字典1_56!B:B,0)),LEFT(H42,1)="B",INDEX(字典1_56!D:D,MATCH(MID(F42,7,2),字典1_56!B:B,0)),H42="C_B",INDEX(字典1_56!F:F,MATCH(MID(F42,7,2),字典1_56!B:B,0)),H42="C",INDEX(字典1_56!E:E,MATCH(MID(F42,7,2),字典1_56!B:B,0))),"-")</f>
        <v>-</v>
      </c>
      <c r="O42" s="4" t="str">
        <f>IFERROR(INDEX(字典1_78!C:C,MATCH(RIGHT(F42,2),字典1_78!B:B,0)),"Error")</f>
        <v>时钟</v>
      </c>
      <c r="P42" s="5">
        <f t="shared" si="0"/>
        <v>11.474</v>
      </c>
      <c r="Q42" s="5">
        <f t="shared" si="2"/>
        <v>9.9999999999997868E-3</v>
      </c>
      <c r="R42" s="5" t="str">
        <f>IF(H44="C_B",INDEX(音色一览表!A:A,MATCH(MID(F42,5,2)&amp;MID(F43,5,2)&amp;MID(F44,7,2),音色一览表!H:H,0))&amp;" "&amp;INDEX(音色一览表!G:G,MATCH(MID(F42,5,2)&amp;MID(F43,5,2)&amp;MID(F44,7,2),音色一览表!H:H,0)),"")</f>
        <v/>
      </c>
      <c r="S42" s="17"/>
      <c r="T42" s="17"/>
    </row>
    <row r="43" spans="1:20" ht="18" hidden="1" customHeight="1" x14ac:dyDescent="0.2">
      <c r="A43" s="16">
        <v>41</v>
      </c>
      <c r="B43" s="16">
        <v>1</v>
      </c>
      <c r="C43" s="10"/>
      <c r="D43" s="16" t="s">
        <v>49</v>
      </c>
      <c r="E43" s="16" t="s">
        <v>50</v>
      </c>
      <c r="F43" s="16" t="s">
        <v>59</v>
      </c>
      <c r="G43" s="16" t="s">
        <v>60</v>
      </c>
      <c r="H43" s="34" t="str">
        <f t="shared" si="3"/>
        <v>FE</v>
      </c>
      <c r="I43" s="34" t="str">
        <f>IFERROR(INDEX(数据分类!B:B,MATCH(数据!H43,数据分类!A:A,0)),"Error")</f>
        <v>主动传感</v>
      </c>
      <c r="J43" s="34" t="str">
        <f>IFERROR(_xlfn.IFS(INDEX(数据分类!E:E,MATCH(数据!H43,数据分类!A:A,0))=3456,N43&amp;M43,INDEX(数据分类!E:E,MATCH(数据!H43,数据分类!A:A,0))=34,M43,INDEX(数据分类!E:E,MATCH(数据!H43,数据分类!A:A,0))=56,N43,INDEX(数据分类!E:E,MATCH(数据!H43,数据分类!A:A,0))="-","-"),"Error")</f>
        <v>-</v>
      </c>
      <c r="K43" s="34" t="str">
        <f t="shared" si="1"/>
        <v>-</v>
      </c>
      <c r="L43" s="4" t="str">
        <f>IFERROR(INDEX(字典msg!B:B,MATCH(D43,字典msg!A:A,0)),"Error")</f>
        <v>正常</v>
      </c>
      <c r="M43" s="4" t="str">
        <f>IFERROR(_xlfn.IFS(H43="9",INDEX(字典1_34!C:C,MATCH(MID(F43,5,2),字典1_34!B:B,0)),H43="B00",INDEX(字典1_34!D:D,MATCH(MID(F43,5,2),字典1_34!B:B,0)),H43="B20",INDEX(字典1_34!E:E,MATCH(MID(F43,5,2),字典1_34!B:B,0)),H43="B48",INDEX(字典1_34!G:G,MATCH(MID(F43,5,2),字典1_34!B:B,0)),LEFT(H43,1)="B",INDEX(字典1_34!F:F,MATCH(MID(F43,5,2),字典1_34!B:B,0))),"-")</f>
        <v>-</v>
      </c>
      <c r="N43" s="4" t="str">
        <f>IFERROR(_xlfn.IFS(H43="9",INDEX(字典1_56!C:C,MATCH(MID(F43,7,2),字典1_56!B:B,0)),LEFT(H43,1)="B",INDEX(字典1_56!D:D,MATCH(MID(F43,7,2),字典1_56!B:B,0)),H43="C_B",INDEX(字典1_56!F:F,MATCH(MID(F43,7,2),字典1_56!B:B,0)),H43="C",INDEX(字典1_56!E:E,MATCH(MID(F43,7,2),字典1_56!B:B,0))),"-")</f>
        <v>-</v>
      </c>
      <c r="O43" s="4" t="str">
        <f>IFERROR(INDEX(字典1_78!C:C,MATCH(RIGHT(F43,2),字典1_78!B:B,0)),"Error")</f>
        <v>主动传感</v>
      </c>
      <c r="P43" s="5">
        <f t="shared" si="0"/>
        <v>11.484</v>
      </c>
      <c r="Q43" s="5">
        <f t="shared" si="2"/>
        <v>9.9999999999997868E-3</v>
      </c>
      <c r="R43" s="5" t="str">
        <f>IF(H45="C_B",INDEX(音色一览表!A:A,MATCH(MID(F43,5,2)&amp;MID(F44,5,2)&amp;MID(F45,7,2),音色一览表!H:H,0))&amp;" "&amp;INDEX(音色一览表!G:G,MATCH(MID(F43,5,2)&amp;MID(F44,5,2)&amp;MID(F45,7,2),音色一览表!H:H,0)),"")</f>
        <v/>
      </c>
      <c r="S43" s="17"/>
      <c r="T43" s="17"/>
    </row>
    <row r="44" spans="1:20" ht="18" hidden="1" customHeight="1" x14ac:dyDescent="0.2">
      <c r="A44" s="16">
        <v>42</v>
      </c>
      <c r="B44" s="16">
        <v>1</v>
      </c>
      <c r="C44" s="10"/>
      <c r="D44" s="16" t="s">
        <v>49</v>
      </c>
      <c r="E44" s="16" t="s">
        <v>50</v>
      </c>
      <c r="F44" s="16" t="s">
        <v>51</v>
      </c>
      <c r="G44" s="16" t="s">
        <v>61</v>
      </c>
      <c r="H44" s="34" t="str">
        <f t="shared" si="3"/>
        <v>F8</v>
      </c>
      <c r="I44" s="34" t="str">
        <f>IFERROR(INDEX(数据分类!B:B,MATCH(数据!H44,数据分类!A:A,0)),"Error")</f>
        <v>时钟</v>
      </c>
      <c r="J44" s="34" t="str">
        <f>IFERROR(_xlfn.IFS(INDEX(数据分类!E:E,MATCH(数据!H44,数据分类!A:A,0))=3456,N44&amp;M44,INDEX(数据分类!E:E,MATCH(数据!H44,数据分类!A:A,0))=34,M44,INDEX(数据分类!E:E,MATCH(数据!H44,数据分类!A:A,0))=56,N44,INDEX(数据分类!E:E,MATCH(数据!H44,数据分类!A:A,0))="-","-"),"Error")</f>
        <v>-</v>
      </c>
      <c r="K44" s="34" t="str">
        <f t="shared" si="1"/>
        <v>-</v>
      </c>
      <c r="L44" s="4" t="str">
        <f>IFERROR(INDEX(字典msg!B:B,MATCH(D44,字典msg!A:A,0)),"Error")</f>
        <v>正常</v>
      </c>
      <c r="M44" s="4" t="str">
        <f>IFERROR(_xlfn.IFS(H44="9",INDEX(字典1_34!C:C,MATCH(MID(F44,5,2),字典1_34!B:B,0)),H44="B00",INDEX(字典1_34!D:D,MATCH(MID(F44,5,2),字典1_34!B:B,0)),H44="B20",INDEX(字典1_34!E:E,MATCH(MID(F44,5,2),字典1_34!B:B,0)),H44="B48",INDEX(字典1_34!G:G,MATCH(MID(F44,5,2),字典1_34!B:B,0)),LEFT(H44,1)="B",INDEX(字典1_34!F:F,MATCH(MID(F44,5,2),字典1_34!B:B,0))),"-")</f>
        <v>-</v>
      </c>
      <c r="N44" s="4" t="str">
        <f>IFERROR(_xlfn.IFS(H44="9",INDEX(字典1_56!C:C,MATCH(MID(F44,7,2),字典1_56!B:B,0)),LEFT(H44,1)="B",INDEX(字典1_56!D:D,MATCH(MID(F44,7,2),字典1_56!B:B,0)),H44="C_B",INDEX(字典1_56!F:F,MATCH(MID(F44,7,2),字典1_56!B:B,0)),H44="C",INDEX(字典1_56!E:E,MATCH(MID(F44,7,2),字典1_56!B:B,0))),"-")</f>
        <v>-</v>
      </c>
      <c r="O44" s="4" t="str">
        <f>IFERROR(INDEX(字典1_78!C:C,MATCH(RIGHT(F44,2),字典1_78!B:B,0)),"Error")</f>
        <v>时钟</v>
      </c>
      <c r="P44" s="5">
        <f t="shared" si="0"/>
        <v>11.494</v>
      </c>
      <c r="Q44" s="5">
        <f t="shared" si="2"/>
        <v>9.9999999999997868E-3</v>
      </c>
      <c r="R44" s="5" t="str">
        <f>IF(H46="C_B",INDEX(音色一览表!A:A,MATCH(MID(F44,5,2)&amp;MID(F45,5,2)&amp;MID(F46,7,2),音色一览表!H:H,0))&amp;" "&amp;INDEX(音色一览表!G:G,MATCH(MID(F44,5,2)&amp;MID(F45,5,2)&amp;MID(F46,7,2),音色一览表!H:H,0)),"")</f>
        <v/>
      </c>
      <c r="S44" s="17"/>
      <c r="T44" s="17"/>
    </row>
    <row r="45" spans="1:20" ht="18" hidden="1" customHeight="1" x14ac:dyDescent="0.2">
      <c r="A45" s="16">
        <v>43</v>
      </c>
      <c r="B45" s="16">
        <v>1</v>
      </c>
      <c r="C45" s="10"/>
      <c r="D45" s="16" t="s">
        <v>49</v>
      </c>
      <c r="E45" s="16" t="s">
        <v>50</v>
      </c>
      <c r="F45" s="16" t="s">
        <v>51</v>
      </c>
      <c r="G45" s="16" t="s">
        <v>62</v>
      </c>
      <c r="H45" s="34" t="str">
        <f t="shared" si="3"/>
        <v>F8</v>
      </c>
      <c r="I45" s="34" t="str">
        <f>IFERROR(INDEX(数据分类!B:B,MATCH(数据!H45,数据分类!A:A,0)),"Error")</f>
        <v>时钟</v>
      </c>
      <c r="J45" s="34" t="str">
        <f>IFERROR(_xlfn.IFS(INDEX(数据分类!E:E,MATCH(数据!H45,数据分类!A:A,0))=3456,N45&amp;M45,INDEX(数据分类!E:E,MATCH(数据!H45,数据分类!A:A,0))=34,M45,INDEX(数据分类!E:E,MATCH(数据!H45,数据分类!A:A,0))=56,N45,INDEX(数据分类!E:E,MATCH(数据!H45,数据分类!A:A,0))="-","-"),"Error")</f>
        <v>-</v>
      </c>
      <c r="K45" s="34" t="str">
        <f t="shared" si="1"/>
        <v>-</v>
      </c>
      <c r="L45" s="4" t="str">
        <f>IFERROR(INDEX(字典msg!B:B,MATCH(D45,字典msg!A:A,0)),"Error")</f>
        <v>正常</v>
      </c>
      <c r="M45" s="4" t="str">
        <f>IFERROR(_xlfn.IFS(H45="9",INDEX(字典1_34!C:C,MATCH(MID(F45,5,2),字典1_34!B:B,0)),H45="B00",INDEX(字典1_34!D:D,MATCH(MID(F45,5,2),字典1_34!B:B,0)),H45="B20",INDEX(字典1_34!E:E,MATCH(MID(F45,5,2),字典1_34!B:B,0)),H45="B48",INDEX(字典1_34!G:G,MATCH(MID(F45,5,2),字典1_34!B:B,0)),LEFT(H45,1)="B",INDEX(字典1_34!F:F,MATCH(MID(F45,5,2),字典1_34!B:B,0))),"-")</f>
        <v>-</v>
      </c>
      <c r="N45" s="4" t="str">
        <f>IFERROR(_xlfn.IFS(H45="9",INDEX(字典1_56!C:C,MATCH(MID(F45,7,2),字典1_56!B:B,0)),LEFT(H45,1)="B",INDEX(字典1_56!D:D,MATCH(MID(F45,7,2),字典1_56!B:B,0)),H45="C_B",INDEX(字典1_56!F:F,MATCH(MID(F45,7,2),字典1_56!B:B,0)),H45="C",INDEX(字典1_56!E:E,MATCH(MID(F45,7,2),字典1_56!B:B,0))),"-")</f>
        <v>-</v>
      </c>
      <c r="O45" s="4" t="str">
        <f>IFERROR(INDEX(字典1_78!C:C,MATCH(RIGHT(F45,2),字典1_78!B:B,0)),"Error")</f>
        <v>时钟</v>
      </c>
      <c r="P45" s="5">
        <f t="shared" si="0"/>
        <v>11.504</v>
      </c>
      <c r="Q45" s="5">
        <f t="shared" si="2"/>
        <v>9.9999999999997868E-3</v>
      </c>
      <c r="R45" s="5" t="str">
        <f>IF(H47="C_B",INDEX(音色一览表!A:A,MATCH(MID(F45,5,2)&amp;MID(F46,5,2)&amp;MID(F47,7,2),音色一览表!H:H,0))&amp;" "&amp;INDEX(音色一览表!G:G,MATCH(MID(F45,5,2)&amp;MID(F46,5,2)&amp;MID(F47,7,2),音色一览表!H:H,0)),"")</f>
        <v/>
      </c>
      <c r="S45" s="17"/>
      <c r="T45" s="17"/>
    </row>
    <row r="46" spans="1:20" ht="18" hidden="1" customHeight="1" x14ac:dyDescent="0.2">
      <c r="A46" s="16">
        <v>44</v>
      </c>
      <c r="B46" s="16">
        <v>1</v>
      </c>
      <c r="C46" s="10"/>
      <c r="D46" s="16" t="s">
        <v>49</v>
      </c>
      <c r="E46" s="16" t="s">
        <v>50</v>
      </c>
      <c r="F46" s="16" t="s">
        <v>51</v>
      </c>
      <c r="G46" s="16" t="s">
        <v>63</v>
      </c>
      <c r="H46" s="34" t="str">
        <f t="shared" si="3"/>
        <v>F8</v>
      </c>
      <c r="I46" s="34" t="str">
        <f>IFERROR(INDEX(数据分类!B:B,MATCH(数据!H46,数据分类!A:A,0)),"Error")</f>
        <v>时钟</v>
      </c>
      <c r="J46" s="34" t="str">
        <f>IFERROR(_xlfn.IFS(INDEX(数据分类!E:E,MATCH(数据!H46,数据分类!A:A,0))=3456,N46&amp;M46,INDEX(数据分类!E:E,MATCH(数据!H46,数据分类!A:A,0))=34,M46,INDEX(数据分类!E:E,MATCH(数据!H46,数据分类!A:A,0))=56,N46,INDEX(数据分类!E:E,MATCH(数据!H46,数据分类!A:A,0))="-","-"),"Error")</f>
        <v>-</v>
      </c>
      <c r="K46" s="34" t="str">
        <f t="shared" si="1"/>
        <v>-</v>
      </c>
      <c r="L46" s="4" t="str">
        <f>IFERROR(INDEX(字典msg!B:B,MATCH(D46,字典msg!A:A,0)),"Error")</f>
        <v>正常</v>
      </c>
      <c r="M46" s="4" t="str">
        <f>IFERROR(_xlfn.IFS(H46="9",INDEX(字典1_34!C:C,MATCH(MID(F46,5,2),字典1_34!B:B,0)),H46="B00",INDEX(字典1_34!D:D,MATCH(MID(F46,5,2),字典1_34!B:B,0)),H46="B20",INDEX(字典1_34!E:E,MATCH(MID(F46,5,2),字典1_34!B:B,0)),H46="B48",INDEX(字典1_34!G:G,MATCH(MID(F46,5,2),字典1_34!B:B,0)),LEFT(H46,1)="B",INDEX(字典1_34!F:F,MATCH(MID(F46,5,2),字典1_34!B:B,0))),"-")</f>
        <v>-</v>
      </c>
      <c r="N46" s="4" t="str">
        <f>IFERROR(_xlfn.IFS(H46="9",INDEX(字典1_56!C:C,MATCH(MID(F46,7,2),字典1_56!B:B,0)),LEFT(H46,1)="B",INDEX(字典1_56!D:D,MATCH(MID(F46,7,2),字典1_56!B:B,0)),H46="C_B",INDEX(字典1_56!F:F,MATCH(MID(F46,7,2),字典1_56!B:B,0)),H46="C",INDEX(字典1_56!E:E,MATCH(MID(F46,7,2),字典1_56!B:B,0))),"-")</f>
        <v>-</v>
      </c>
      <c r="O46" s="4" t="str">
        <f>IFERROR(INDEX(字典1_78!C:C,MATCH(RIGHT(F46,2),字典1_78!B:B,0)),"Error")</f>
        <v>时钟</v>
      </c>
      <c r="P46" s="5">
        <f t="shared" si="0"/>
        <v>11.513999999999999</v>
      </c>
      <c r="Q46" s="5">
        <f t="shared" si="2"/>
        <v>9.9999999999997868E-3</v>
      </c>
      <c r="R46" s="5" t="str">
        <f>IF(H48="C_B",INDEX(音色一览表!A:A,MATCH(MID(F46,5,2)&amp;MID(F47,5,2)&amp;MID(F48,7,2),音色一览表!H:H,0))&amp;" "&amp;INDEX(音色一览表!G:G,MATCH(MID(F46,5,2)&amp;MID(F47,5,2)&amp;MID(F48,7,2),音色一览表!H:H,0)),"")</f>
        <v/>
      </c>
      <c r="S46" s="17"/>
      <c r="T46" s="17"/>
    </row>
    <row r="47" spans="1:20" ht="18" hidden="1" customHeight="1" x14ac:dyDescent="0.2">
      <c r="A47" s="16">
        <v>45</v>
      </c>
      <c r="B47" s="16">
        <v>1</v>
      </c>
      <c r="C47" s="10"/>
      <c r="D47" s="16" t="s">
        <v>49</v>
      </c>
      <c r="E47" s="16" t="s">
        <v>50</v>
      </c>
      <c r="F47" s="16" t="s">
        <v>51</v>
      </c>
      <c r="G47" s="16" t="s">
        <v>64</v>
      </c>
      <c r="H47" s="34" t="str">
        <f t="shared" si="3"/>
        <v>F8</v>
      </c>
      <c r="I47" s="34" t="str">
        <f>IFERROR(INDEX(数据分类!B:B,MATCH(数据!H47,数据分类!A:A,0)),"Error")</f>
        <v>时钟</v>
      </c>
      <c r="J47" s="34" t="str">
        <f>IFERROR(_xlfn.IFS(INDEX(数据分类!E:E,MATCH(数据!H47,数据分类!A:A,0))=3456,N47&amp;M47,INDEX(数据分类!E:E,MATCH(数据!H47,数据分类!A:A,0))=34,M47,INDEX(数据分类!E:E,MATCH(数据!H47,数据分类!A:A,0))=56,N47,INDEX(数据分类!E:E,MATCH(数据!H47,数据分类!A:A,0))="-","-"),"Error")</f>
        <v>-</v>
      </c>
      <c r="K47" s="34" t="str">
        <f t="shared" si="1"/>
        <v>-</v>
      </c>
      <c r="L47" s="4" t="str">
        <f>IFERROR(INDEX(字典msg!B:B,MATCH(D47,字典msg!A:A,0)),"Error")</f>
        <v>正常</v>
      </c>
      <c r="M47" s="4" t="str">
        <f>IFERROR(_xlfn.IFS(H47="9",INDEX(字典1_34!C:C,MATCH(MID(F47,5,2),字典1_34!B:B,0)),H47="B00",INDEX(字典1_34!D:D,MATCH(MID(F47,5,2),字典1_34!B:B,0)),H47="B20",INDEX(字典1_34!E:E,MATCH(MID(F47,5,2),字典1_34!B:B,0)),H47="B48",INDEX(字典1_34!G:G,MATCH(MID(F47,5,2),字典1_34!B:B,0)),LEFT(H47,1)="B",INDEX(字典1_34!F:F,MATCH(MID(F47,5,2),字典1_34!B:B,0))),"-")</f>
        <v>-</v>
      </c>
      <c r="N47" s="4" t="str">
        <f>IFERROR(_xlfn.IFS(H47="9",INDEX(字典1_56!C:C,MATCH(MID(F47,7,2),字典1_56!B:B,0)),LEFT(H47,1)="B",INDEX(字典1_56!D:D,MATCH(MID(F47,7,2),字典1_56!B:B,0)),H47="C_B",INDEX(字典1_56!F:F,MATCH(MID(F47,7,2),字典1_56!B:B,0)),H47="C",INDEX(字典1_56!E:E,MATCH(MID(F47,7,2),字典1_56!B:B,0))),"-")</f>
        <v>-</v>
      </c>
      <c r="O47" s="4" t="str">
        <f>IFERROR(INDEX(字典1_78!C:C,MATCH(RIGHT(F47,2),字典1_78!B:B,0)),"Error")</f>
        <v>时钟</v>
      </c>
      <c r="P47" s="5">
        <f t="shared" si="0"/>
        <v>11.534000000000001</v>
      </c>
      <c r="Q47" s="5">
        <f t="shared" si="2"/>
        <v>2.000000000000135E-2</v>
      </c>
      <c r="R47" s="5" t="str">
        <f>IF(H49="C_B",INDEX(音色一览表!A:A,MATCH(MID(F47,5,2)&amp;MID(F48,5,2)&amp;MID(F49,7,2),音色一览表!H:H,0))&amp;" "&amp;INDEX(音色一览表!G:G,MATCH(MID(F47,5,2)&amp;MID(F48,5,2)&amp;MID(F49,7,2),音色一览表!H:H,0)),"")</f>
        <v/>
      </c>
      <c r="S47" s="17"/>
      <c r="T47" s="17"/>
    </row>
    <row r="48" spans="1:20" ht="18" hidden="1" customHeight="1" x14ac:dyDescent="0.2">
      <c r="A48" s="16">
        <v>46</v>
      </c>
      <c r="B48" s="16">
        <v>1</v>
      </c>
      <c r="C48" s="10"/>
      <c r="D48" s="16" t="s">
        <v>49</v>
      </c>
      <c r="E48" s="16" t="s">
        <v>50</v>
      </c>
      <c r="F48" s="16" t="s">
        <v>51</v>
      </c>
      <c r="G48" s="16" t="s">
        <v>65</v>
      </c>
      <c r="H48" s="34" t="str">
        <f t="shared" si="3"/>
        <v>F8</v>
      </c>
      <c r="I48" s="34" t="str">
        <f>IFERROR(INDEX(数据分类!B:B,MATCH(数据!H48,数据分类!A:A,0)),"Error")</f>
        <v>时钟</v>
      </c>
      <c r="J48" s="34" t="str">
        <f>IFERROR(_xlfn.IFS(INDEX(数据分类!E:E,MATCH(数据!H48,数据分类!A:A,0))=3456,N48&amp;M48,INDEX(数据分类!E:E,MATCH(数据!H48,数据分类!A:A,0))=34,M48,INDEX(数据分类!E:E,MATCH(数据!H48,数据分类!A:A,0))=56,N48,INDEX(数据分类!E:E,MATCH(数据!H48,数据分类!A:A,0))="-","-"),"Error")</f>
        <v>-</v>
      </c>
      <c r="K48" s="34" t="str">
        <f t="shared" si="1"/>
        <v>-</v>
      </c>
      <c r="L48" s="4" t="str">
        <f>IFERROR(INDEX(字典msg!B:B,MATCH(D48,字典msg!A:A,0)),"Error")</f>
        <v>正常</v>
      </c>
      <c r="M48" s="4" t="str">
        <f>IFERROR(_xlfn.IFS(H48="9",INDEX(字典1_34!C:C,MATCH(MID(F48,5,2),字典1_34!B:B,0)),H48="B00",INDEX(字典1_34!D:D,MATCH(MID(F48,5,2),字典1_34!B:B,0)),H48="B20",INDEX(字典1_34!E:E,MATCH(MID(F48,5,2),字典1_34!B:B,0)),H48="B48",INDEX(字典1_34!G:G,MATCH(MID(F48,5,2),字典1_34!B:B,0)),LEFT(H48,1)="B",INDEX(字典1_34!F:F,MATCH(MID(F48,5,2),字典1_34!B:B,0))),"-")</f>
        <v>-</v>
      </c>
      <c r="N48" s="4" t="str">
        <f>IFERROR(_xlfn.IFS(H48="9",INDEX(字典1_56!C:C,MATCH(MID(F48,7,2),字典1_56!B:B,0)),LEFT(H48,1)="B",INDEX(字典1_56!D:D,MATCH(MID(F48,7,2),字典1_56!B:B,0)),H48="C_B",INDEX(字典1_56!F:F,MATCH(MID(F48,7,2),字典1_56!B:B,0)),H48="C",INDEX(字典1_56!E:E,MATCH(MID(F48,7,2),字典1_56!B:B,0))),"-")</f>
        <v>-</v>
      </c>
      <c r="O48" s="4" t="str">
        <f>IFERROR(INDEX(字典1_78!C:C,MATCH(RIGHT(F48,2),字典1_78!B:B,0)),"Error")</f>
        <v>时钟</v>
      </c>
      <c r="P48" s="5">
        <f t="shared" si="0"/>
        <v>11.544</v>
      </c>
      <c r="Q48" s="5">
        <f t="shared" si="2"/>
        <v>9.9999999999997868E-3</v>
      </c>
      <c r="R48" s="5" t="str">
        <f>IF(H50="C_B",INDEX(音色一览表!A:A,MATCH(MID(F48,5,2)&amp;MID(F49,5,2)&amp;MID(F50,7,2),音色一览表!H:H,0))&amp;" "&amp;INDEX(音色一览表!G:G,MATCH(MID(F48,5,2)&amp;MID(F49,5,2)&amp;MID(F50,7,2),音色一览表!H:H,0)),"")</f>
        <v/>
      </c>
      <c r="S48" s="17"/>
      <c r="T48" s="17"/>
    </row>
    <row r="49" spans="1:20" ht="18" hidden="1" customHeight="1" x14ac:dyDescent="0.2">
      <c r="A49" s="16">
        <v>47</v>
      </c>
      <c r="B49" s="16">
        <v>1</v>
      </c>
      <c r="C49" s="10"/>
      <c r="D49" s="16" t="s">
        <v>49</v>
      </c>
      <c r="E49" s="16" t="s">
        <v>50</v>
      </c>
      <c r="F49" s="16" t="s">
        <v>51</v>
      </c>
      <c r="G49" s="16" t="s">
        <v>66</v>
      </c>
      <c r="H49" s="34" t="str">
        <f t="shared" si="3"/>
        <v>F8</v>
      </c>
      <c r="I49" s="34" t="str">
        <f>IFERROR(INDEX(数据分类!B:B,MATCH(数据!H49,数据分类!A:A,0)),"Error")</f>
        <v>时钟</v>
      </c>
      <c r="J49" s="34" t="str">
        <f>IFERROR(_xlfn.IFS(INDEX(数据分类!E:E,MATCH(数据!H49,数据分类!A:A,0))=3456,N49&amp;M49,INDEX(数据分类!E:E,MATCH(数据!H49,数据分类!A:A,0))=34,M49,INDEX(数据分类!E:E,MATCH(数据!H49,数据分类!A:A,0))=56,N49,INDEX(数据分类!E:E,MATCH(数据!H49,数据分类!A:A,0))="-","-"),"Error")</f>
        <v>-</v>
      </c>
      <c r="K49" s="34" t="str">
        <f t="shared" si="1"/>
        <v>-</v>
      </c>
      <c r="L49" s="4" t="str">
        <f>IFERROR(INDEX(字典msg!B:B,MATCH(D49,字典msg!A:A,0)),"Error")</f>
        <v>正常</v>
      </c>
      <c r="M49" s="4" t="str">
        <f>IFERROR(_xlfn.IFS(H49="9",INDEX(字典1_34!C:C,MATCH(MID(F49,5,2),字典1_34!B:B,0)),H49="B00",INDEX(字典1_34!D:D,MATCH(MID(F49,5,2),字典1_34!B:B,0)),H49="B20",INDEX(字典1_34!E:E,MATCH(MID(F49,5,2),字典1_34!B:B,0)),H49="B48",INDEX(字典1_34!G:G,MATCH(MID(F49,5,2),字典1_34!B:B,0)),LEFT(H49,1)="B",INDEX(字典1_34!F:F,MATCH(MID(F49,5,2),字典1_34!B:B,0))),"-")</f>
        <v>-</v>
      </c>
      <c r="N49" s="4" t="str">
        <f>IFERROR(_xlfn.IFS(H49="9",INDEX(字典1_56!C:C,MATCH(MID(F49,7,2),字典1_56!B:B,0)),LEFT(H49,1)="B",INDEX(字典1_56!D:D,MATCH(MID(F49,7,2),字典1_56!B:B,0)),H49="C_B",INDEX(字典1_56!F:F,MATCH(MID(F49,7,2),字典1_56!B:B,0)),H49="C",INDEX(字典1_56!E:E,MATCH(MID(F49,7,2),字典1_56!B:B,0))),"-")</f>
        <v>-</v>
      </c>
      <c r="O49" s="4" t="str">
        <f>IFERROR(INDEX(字典1_78!C:C,MATCH(RIGHT(F49,2),字典1_78!B:B,0)),"Error")</f>
        <v>时钟</v>
      </c>
      <c r="P49" s="5">
        <f t="shared" si="0"/>
        <v>11.554</v>
      </c>
      <c r="Q49" s="5">
        <f t="shared" si="2"/>
        <v>9.9999999999997868E-3</v>
      </c>
      <c r="R49" s="5" t="str">
        <f>IF(H51="C_B",INDEX(音色一览表!A:A,MATCH(MID(F49,5,2)&amp;MID(F50,5,2)&amp;MID(F51,7,2),音色一览表!H:H,0))&amp;" "&amp;INDEX(音色一览表!G:G,MATCH(MID(F49,5,2)&amp;MID(F50,5,2)&amp;MID(F51,7,2),音色一览表!H:H,0)),"")</f>
        <v/>
      </c>
      <c r="S49" s="17"/>
      <c r="T49" s="17"/>
    </row>
    <row r="50" spans="1:20" ht="18" hidden="1" customHeight="1" x14ac:dyDescent="0.2">
      <c r="A50" s="16">
        <v>48</v>
      </c>
      <c r="B50" s="16">
        <v>1</v>
      </c>
      <c r="C50" s="10"/>
      <c r="D50" s="16" t="s">
        <v>49</v>
      </c>
      <c r="E50" s="16" t="s">
        <v>50</v>
      </c>
      <c r="F50" s="16" t="s">
        <v>51</v>
      </c>
      <c r="G50" s="16" t="s">
        <v>67</v>
      </c>
      <c r="H50" s="34" t="str">
        <f t="shared" si="3"/>
        <v>F8</v>
      </c>
      <c r="I50" s="34" t="str">
        <f>IFERROR(INDEX(数据分类!B:B,MATCH(数据!H50,数据分类!A:A,0)),"Error")</f>
        <v>时钟</v>
      </c>
      <c r="J50" s="34" t="str">
        <f>IFERROR(_xlfn.IFS(INDEX(数据分类!E:E,MATCH(数据!H50,数据分类!A:A,0))=3456,N50&amp;M50,INDEX(数据分类!E:E,MATCH(数据!H50,数据分类!A:A,0))=34,M50,INDEX(数据分类!E:E,MATCH(数据!H50,数据分类!A:A,0))=56,N50,INDEX(数据分类!E:E,MATCH(数据!H50,数据分类!A:A,0))="-","-"),"Error")</f>
        <v>-</v>
      </c>
      <c r="K50" s="34" t="str">
        <f t="shared" si="1"/>
        <v>-</v>
      </c>
      <c r="L50" s="4" t="str">
        <f>IFERROR(INDEX(字典msg!B:B,MATCH(D50,字典msg!A:A,0)),"Error")</f>
        <v>正常</v>
      </c>
      <c r="M50" s="4" t="str">
        <f>IFERROR(_xlfn.IFS(H50="9",INDEX(字典1_34!C:C,MATCH(MID(F50,5,2),字典1_34!B:B,0)),H50="B00",INDEX(字典1_34!D:D,MATCH(MID(F50,5,2),字典1_34!B:B,0)),H50="B20",INDEX(字典1_34!E:E,MATCH(MID(F50,5,2),字典1_34!B:B,0)),H50="B48",INDEX(字典1_34!G:G,MATCH(MID(F50,5,2),字典1_34!B:B,0)),LEFT(H50,1)="B",INDEX(字典1_34!F:F,MATCH(MID(F50,5,2),字典1_34!B:B,0))),"-")</f>
        <v>-</v>
      </c>
      <c r="N50" s="4" t="str">
        <f>IFERROR(_xlfn.IFS(H50="9",INDEX(字典1_56!C:C,MATCH(MID(F50,7,2),字典1_56!B:B,0)),LEFT(H50,1)="B",INDEX(字典1_56!D:D,MATCH(MID(F50,7,2),字典1_56!B:B,0)),H50="C_B",INDEX(字典1_56!F:F,MATCH(MID(F50,7,2),字典1_56!B:B,0)),H50="C",INDEX(字典1_56!E:E,MATCH(MID(F50,7,2),字典1_56!B:B,0))),"-")</f>
        <v>-</v>
      </c>
      <c r="O50" s="4" t="str">
        <f>IFERROR(INDEX(字典1_78!C:C,MATCH(RIGHT(F50,2),字典1_78!B:B,0)),"Error")</f>
        <v>时钟</v>
      </c>
      <c r="P50" s="5">
        <f t="shared" si="0"/>
        <v>11.564</v>
      </c>
      <c r="Q50" s="5">
        <f t="shared" si="2"/>
        <v>9.9999999999997868E-3</v>
      </c>
      <c r="R50" s="5" t="str">
        <f>IF(H52="C_B",INDEX(音色一览表!A:A,MATCH(MID(F50,5,2)&amp;MID(F51,5,2)&amp;MID(F52,7,2),音色一览表!H:H,0))&amp;" "&amp;INDEX(音色一览表!G:G,MATCH(MID(F50,5,2)&amp;MID(F51,5,2)&amp;MID(F52,7,2),音色一览表!H:H,0)),"")</f>
        <v/>
      </c>
      <c r="S50" s="17"/>
      <c r="T50" s="17"/>
    </row>
    <row r="51" spans="1:20" ht="18" hidden="1" customHeight="1" x14ac:dyDescent="0.2">
      <c r="A51" s="16">
        <v>49</v>
      </c>
      <c r="B51" s="16">
        <v>1</v>
      </c>
      <c r="C51" s="10"/>
      <c r="D51" s="16" t="s">
        <v>49</v>
      </c>
      <c r="E51" s="16" t="s">
        <v>50</v>
      </c>
      <c r="F51" s="16" t="s">
        <v>51</v>
      </c>
      <c r="G51" s="16" t="s">
        <v>68</v>
      </c>
      <c r="H51" s="34" t="str">
        <f t="shared" si="3"/>
        <v>F8</v>
      </c>
      <c r="I51" s="34" t="str">
        <f>IFERROR(INDEX(数据分类!B:B,MATCH(数据!H51,数据分类!A:A,0)),"Error")</f>
        <v>时钟</v>
      </c>
      <c r="J51" s="34" t="str">
        <f>IFERROR(_xlfn.IFS(INDEX(数据分类!E:E,MATCH(数据!H51,数据分类!A:A,0))=3456,N51&amp;M51,INDEX(数据分类!E:E,MATCH(数据!H51,数据分类!A:A,0))=34,M51,INDEX(数据分类!E:E,MATCH(数据!H51,数据分类!A:A,0))=56,N51,INDEX(数据分类!E:E,MATCH(数据!H51,数据分类!A:A,0))="-","-"),"Error")</f>
        <v>-</v>
      </c>
      <c r="K51" s="34" t="str">
        <f t="shared" si="1"/>
        <v>-</v>
      </c>
      <c r="L51" s="4" t="str">
        <f>IFERROR(INDEX(字典msg!B:B,MATCH(D51,字典msg!A:A,0)),"Error")</f>
        <v>正常</v>
      </c>
      <c r="M51" s="4" t="str">
        <f>IFERROR(_xlfn.IFS(H51="9",INDEX(字典1_34!C:C,MATCH(MID(F51,5,2),字典1_34!B:B,0)),H51="B00",INDEX(字典1_34!D:D,MATCH(MID(F51,5,2),字典1_34!B:B,0)),H51="B20",INDEX(字典1_34!E:E,MATCH(MID(F51,5,2),字典1_34!B:B,0)),H51="B48",INDEX(字典1_34!G:G,MATCH(MID(F51,5,2),字典1_34!B:B,0)),LEFT(H51,1)="B",INDEX(字典1_34!F:F,MATCH(MID(F51,5,2),字典1_34!B:B,0))),"-")</f>
        <v>-</v>
      </c>
      <c r="N51" s="4" t="str">
        <f>IFERROR(_xlfn.IFS(H51="9",INDEX(字典1_56!C:C,MATCH(MID(F51,7,2),字典1_56!B:B,0)),LEFT(H51,1)="B",INDEX(字典1_56!D:D,MATCH(MID(F51,7,2),字典1_56!B:B,0)),H51="C_B",INDEX(字典1_56!F:F,MATCH(MID(F51,7,2),字典1_56!B:B,0)),H51="C",INDEX(字典1_56!E:E,MATCH(MID(F51,7,2),字典1_56!B:B,0))),"-")</f>
        <v>-</v>
      </c>
      <c r="O51" s="4" t="str">
        <f>IFERROR(INDEX(字典1_78!C:C,MATCH(RIGHT(F51,2),字典1_78!B:B,0)),"Error")</f>
        <v>时钟</v>
      </c>
      <c r="P51" s="5">
        <f t="shared" si="0"/>
        <v>11.574</v>
      </c>
      <c r="Q51" s="5">
        <f t="shared" si="2"/>
        <v>9.9999999999997868E-3</v>
      </c>
      <c r="R51" s="5" t="str">
        <f>IF(H53="C_B",INDEX(音色一览表!A:A,MATCH(MID(F51,5,2)&amp;MID(F52,5,2)&amp;MID(F53,7,2),音色一览表!H:H,0))&amp;" "&amp;INDEX(音色一览表!G:G,MATCH(MID(F51,5,2)&amp;MID(F52,5,2)&amp;MID(F53,7,2),音色一览表!H:H,0)),"")</f>
        <v/>
      </c>
      <c r="S51" s="17"/>
      <c r="T51" s="17"/>
    </row>
    <row r="52" spans="1:20" ht="18" hidden="1" customHeight="1" x14ac:dyDescent="0.2">
      <c r="A52" s="16">
        <v>50</v>
      </c>
      <c r="B52" s="16">
        <v>1</v>
      </c>
      <c r="C52" s="10"/>
      <c r="D52" s="16" t="s">
        <v>49</v>
      </c>
      <c r="E52" s="16" t="s">
        <v>50</v>
      </c>
      <c r="F52" s="16" t="s">
        <v>51</v>
      </c>
      <c r="G52" s="16" t="s">
        <v>69</v>
      </c>
      <c r="H52" s="34" t="str">
        <f t="shared" si="3"/>
        <v>F8</v>
      </c>
      <c r="I52" s="34" t="str">
        <f>IFERROR(INDEX(数据分类!B:B,MATCH(数据!H52,数据分类!A:A,0)),"Error")</f>
        <v>时钟</v>
      </c>
      <c r="J52" s="34" t="str">
        <f>IFERROR(_xlfn.IFS(INDEX(数据分类!E:E,MATCH(数据!H52,数据分类!A:A,0))=3456,N52&amp;M52,INDEX(数据分类!E:E,MATCH(数据!H52,数据分类!A:A,0))=34,M52,INDEX(数据分类!E:E,MATCH(数据!H52,数据分类!A:A,0))=56,N52,INDEX(数据分类!E:E,MATCH(数据!H52,数据分类!A:A,0))="-","-"),"Error")</f>
        <v>-</v>
      </c>
      <c r="K52" s="34" t="str">
        <f t="shared" si="1"/>
        <v>-</v>
      </c>
      <c r="L52" s="4" t="str">
        <f>IFERROR(INDEX(字典msg!B:B,MATCH(D52,字典msg!A:A,0)),"Error")</f>
        <v>正常</v>
      </c>
      <c r="M52" s="4" t="str">
        <f>IFERROR(_xlfn.IFS(H52="9",INDEX(字典1_34!C:C,MATCH(MID(F52,5,2),字典1_34!B:B,0)),H52="B00",INDEX(字典1_34!D:D,MATCH(MID(F52,5,2),字典1_34!B:B,0)),H52="B20",INDEX(字典1_34!E:E,MATCH(MID(F52,5,2),字典1_34!B:B,0)),H52="B48",INDEX(字典1_34!G:G,MATCH(MID(F52,5,2),字典1_34!B:B,0)),LEFT(H52,1)="B",INDEX(字典1_34!F:F,MATCH(MID(F52,5,2),字典1_34!B:B,0))),"-")</f>
        <v>-</v>
      </c>
      <c r="N52" s="4" t="str">
        <f>IFERROR(_xlfn.IFS(H52="9",INDEX(字典1_56!C:C,MATCH(MID(F52,7,2),字典1_56!B:B,0)),LEFT(H52,1)="B",INDEX(字典1_56!D:D,MATCH(MID(F52,7,2),字典1_56!B:B,0)),H52="C_B",INDEX(字典1_56!F:F,MATCH(MID(F52,7,2),字典1_56!B:B,0)),H52="C",INDEX(字典1_56!E:E,MATCH(MID(F52,7,2),字典1_56!B:B,0))),"-")</f>
        <v>-</v>
      </c>
      <c r="O52" s="4" t="str">
        <f>IFERROR(INDEX(字典1_78!C:C,MATCH(RIGHT(F52,2),字典1_78!B:B,0)),"Error")</f>
        <v>时钟</v>
      </c>
      <c r="P52" s="5">
        <f t="shared" si="0"/>
        <v>11.584</v>
      </c>
      <c r="Q52" s="5">
        <f t="shared" si="2"/>
        <v>9.9999999999997868E-3</v>
      </c>
      <c r="R52" s="5" t="str">
        <f>IF(H54="C_B",INDEX(音色一览表!A:A,MATCH(MID(F52,5,2)&amp;MID(F53,5,2)&amp;MID(F54,7,2),音色一览表!H:H,0))&amp;" "&amp;INDEX(音色一览表!G:G,MATCH(MID(F52,5,2)&amp;MID(F53,5,2)&amp;MID(F54,7,2),音色一览表!H:H,0)),"")</f>
        <v/>
      </c>
      <c r="S52" s="17"/>
      <c r="T52" s="17"/>
    </row>
    <row r="53" spans="1:20" ht="18" hidden="1" customHeight="1" x14ac:dyDescent="0.2">
      <c r="A53" s="16">
        <v>51</v>
      </c>
      <c r="B53" s="16">
        <v>1</v>
      </c>
      <c r="C53" s="10"/>
      <c r="D53" s="16" t="s">
        <v>49</v>
      </c>
      <c r="E53" s="16" t="s">
        <v>50</v>
      </c>
      <c r="F53" s="16" t="s">
        <v>59</v>
      </c>
      <c r="G53" s="16" t="s">
        <v>70</v>
      </c>
      <c r="H53" s="34" t="str">
        <f t="shared" si="3"/>
        <v>FE</v>
      </c>
      <c r="I53" s="34" t="str">
        <f>IFERROR(INDEX(数据分类!B:B,MATCH(数据!H53,数据分类!A:A,0)),"Error")</f>
        <v>主动传感</v>
      </c>
      <c r="J53" s="34" t="str">
        <f>IFERROR(_xlfn.IFS(INDEX(数据分类!E:E,MATCH(数据!H53,数据分类!A:A,0))=3456,N53&amp;M53,INDEX(数据分类!E:E,MATCH(数据!H53,数据分类!A:A,0))=34,M53,INDEX(数据分类!E:E,MATCH(数据!H53,数据分类!A:A,0))=56,N53,INDEX(数据分类!E:E,MATCH(数据!H53,数据分类!A:A,0))="-","-"),"Error")</f>
        <v>-</v>
      </c>
      <c r="K53" s="34" t="str">
        <f t="shared" si="1"/>
        <v>-</v>
      </c>
      <c r="L53" s="4" t="str">
        <f>IFERROR(INDEX(字典msg!B:B,MATCH(D53,字典msg!A:A,0)),"Error")</f>
        <v>正常</v>
      </c>
      <c r="M53" s="4" t="str">
        <f>IFERROR(_xlfn.IFS(H53="9",INDEX(字典1_34!C:C,MATCH(MID(F53,5,2),字典1_34!B:B,0)),H53="B00",INDEX(字典1_34!D:D,MATCH(MID(F53,5,2),字典1_34!B:B,0)),H53="B20",INDEX(字典1_34!E:E,MATCH(MID(F53,5,2),字典1_34!B:B,0)),H53="B48",INDEX(字典1_34!G:G,MATCH(MID(F53,5,2),字典1_34!B:B,0)),LEFT(H53,1)="B",INDEX(字典1_34!F:F,MATCH(MID(F53,5,2),字典1_34!B:B,0))),"-")</f>
        <v>-</v>
      </c>
      <c r="N53" s="4" t="str">
        <f>IFERROR(_xlfn.IFS(H53="9",INDEX(字典1_56!C:C,MATCH(MID(F53,7,2),字典1_56!B:B,0)),LEFT(H53,1)="B",INDEX(字典1_56!D:D,MATCH(MID(F53,7,2),字典1_56!B:B,0)),H53="C_B",INDEX(字典1_56!F:F,MATCH(MID(F53,7,2),字典1_56!B:B,0)),H53="C",INDEX(字典1_56!E:E,MATCH(MID(F53,7,2),字典1_56!B:B,0))),"-")</f>
        <v>-</v>
      </c>
      <c r="O53" s="4" t="str">
        <f>IFERROR(INDEX(字典1_78!C:C,MATCH(RIGHT(F53,2),字典1_78!B:B,0)),"Error")</f>
        <v>主动传感</v>
      </c>
      <c r="P53" s="5">
        <f t="shared" si="0"/>
        <v>11.605</v>
      </c>
      <c r="Q53" s="5">
        <f t="shared" si="2"/>
        <v>2.1000000000000796E-2</v>
      </c>
      <c r="R53" s="5" t="str">
        <f>IF(H55="C_B",INDEX(音色一览表!A:A,MATCH(MID(F53,5,2)&amp;MID(F54,5,2)&amp;MID(F55,7,2),音色一览表!H:H,0))&amp;" "&amp;INDEX(音色一览表!G:G,MATCH(MID(F53,5,2)&amp;MID(F54,5,2)&amp;MID(F55,7,2),音色一览表!H:H,0)),"")</f>
        <v/>
      </c>
      <c r="S53" s="17"/>
      <c r="T53" s="17"/>
    </row>
    <row r="54" spans="1:20" ht="18" hidden="1" customHeight="1" x14ac:dyDescent="0.2">
      <c r="A54" s="16">
        <v>52</v>
      </c>
      <c r="B54" s="16">
        <v>1</v>
      </c>
      <c r="C54" s="10"/>
      <c r="D54" s="16" t="s">
        <v>49</v>
      </c>
      <c r="E54" s="16" t="s">
        <v>50</v>
      </c>
      <c r="F54" s="16" t="s">
        <v>71</v>
      </c>
      <c r="G54" s="16" t="s">
        <v>72</v>
      </c>
      <c r="H54" s="34" t="str">
        <f t="shared" si="3"/>
        <v>9</v>
      </c>
      <c r="I54" s="34" t="str">
        <f>IFERROR(INDEX(数据分类!B:B,MATCH(数据!H54,数据分类!A:A,0)),"Error")</f>
        <v>音符打开</v>
      </c>
      <c r="J54" s="34" t="str">
        <f>IFERROR(_xlfn.IFS(INDEX(数据分类!E:E,MATCH(数据!H54,数据分类!A:A,0))=3456,N54&amp;M54,INDEX(数据分类!E:E,MATCH(数据!H54,数据分类!A:A,0))=34,M54,INDEX(数据分类!E:E,MATCH(数据!H54,数据分类!A:A,0))=56,N54,INDEX(数据分类!E:E,MATCH(数据!H54,数据分类!A:A,0))="-","-"),"Error")</f>
        <v>D2键按下(力度053)</v>
      </c>
      <c r="K54" s="34">
        <f t="shared" si="1"/>
        <v>1</v>
      </c>
      <c r="L54" s="4" t="str">
        <f>IFERROR(INDEX(字典msg!B:B,MATCH(D54,字典msg!A:A,0)),"Error")</f>
        <v>正常</v>
      </c>
      <c r="M54" s="4" t="str">
        <f>IFERROR(_xlfn.IFS(H54="9",INDEX(字典1_34!C:C,MATCH(MID(F54,5,2),字典1_34!B:B,0)),H54="B00",INDEX(字典1_34!D:D,MATCH(MID(F54,5,2),字典1_34!B:B,0)),H54="B20",INDEX(字典1_34!E:E,MATCH(MID(F54,5,2),字典1_34!B:B,0)),H54="B48",INDEX(字典1_34!G:G,MATCH(MID(F54,5,2),字典1_34!B:B,0)),LEFT(H54,1)="B",INDEX(字典1_34!F:F,MATCH(MID(F54,5,2),字典1_34!B:B,0))),"-")</f>
        <v>按下(力度053)</v>
      </c>
      <c r="N54" s="4" t="str">
        <f>IFERROR(_xlfn.IFS(H54="9",INDEX(字典1_56!C:C,MATCH(MID(F54,7,2),字典1_56!B:B,0)),LEFT(H54,1)="B",INDEX(字典1_56!D:D,MATCH(MID(F54,7,2),字典1_56!B:B,0)),H54="C_B",INDEX(字典1_56!F:F,MATCH(MID(F54,7,2),字典1_56!B:B,0)),H54="C",INDEX(字典1_56!E:E,MATCH(MID(F54,7,2),字典1_56!B:B,0))),"-")</f>
        <v>D2键</v>
      </c>
      <c r="O54" s="4" t="str">
        <f>IFERROR(INDEX(字典1_78!C:C,MATCH(RIGHT(F54,2),字典1_78!B:B,0)),"Error")</f>
        <v>音符打开(#01)</v>
      </c>
      <c r="P54" s="5">
        <f t="shared" si="0"/>
        <v>11.615</v>
      </c>
      <c r="Q54" s="5">
        <f t="shared" si="2"/>
        <v>9.9999999999997868E-3</v>
      </c>
      <c r="R54" s="5" t="str">
        <f>IF(H56="C_B",INDEX(音色一览表!A:A,MATCH(MID(F54,5,2)&amp;MID(F55,5,2)&amp;MID(F56,7,2),音色一览表!H:H,0))&amp;" "&amp;INDEX(音色一览表!G:G,MATCH(MID(F54,5,2)&amp;MID(F55,5,2)&amp;MID(F56,7,2),音色一览表!H:H,0)),"")</f>
        <v/>
      </c>
      <c r="S54" s="17"/>
      <c r="T54" s="17"/>
    </row>
    <row r="55" spans="1:20" ht="18" hidden="1" customHeight="1" x14ac:dyDescent="0.2">
      <c r="A55" s="16">
        <v>53</v>
      </c>
      <c r="B55" s="16">
        <v>1</v>
      </c>
      <c r="C55" s="10"/>
      <c r="D55" s="16" t="s">
        <v>49</v>
      </c>
      <c r="E55" s="16" t="s">
        <v>50</v>
      </c>
      <c r="F55" s="16" t="s">
        <v>51</v>
      </c>
      <c r="G55" s="16" t="s">
        <v>73</v>
      </c>
      <c r="H55" s="34" t="str">
        <f t="shared" si="3"/>
        <v>F8</v>
      </c>
      <c r="I55" s="34" t="str">
        <f>IFERROR(INDEX(数据分类!B:B,MATCH(数据!H55,数据分类!A:A,0)),"Error")</f>
        <v>时钟</v>
      </c>
      <c r="J55" s="34" t="str">
        <f>IFERROR(_xlfn.IFS(INDEX(数据分类!E:E,MATCH(数据!H55,数据分类!A:A,0))=3456,N55&amp;M55,INDEX(数据分类!E:E,MATCH(数据!H55,数据分类!A:A,0))=34,M55,INDEX(数据分类!E:E,MATCH(数据!H55,数据分类!A:A,0))=56,N55,INDEX(数据分类!E:E,MATCH(数据!H55,数据分类!A:A,0))="-","-"),"Error")</f>
        <v>-</v>
      </c>
      <c r="K55" s="34" t="str">
        <f t="shared" si="1"/>
        <v>-</v>
      </c>
      <c r="L55" s="4" t="str">
        <f>IFERROR(INDEX(字典msg!B:B,MATCH(D55,字典msg!A:A,0)),"Error")</f>
        <v>正常</v>
      </c>
      <c r="M55" s="4" t="str">
        <f>IFERROR(_xlfn.IFS(H55="9",INDEX(字典1_34!C:C,MATCH(MID(F55,5,2),字典1_34!B:B,0)),H55="B00",INDEX(字典1_34!D:D,MATCH(MID(F55,5,2),字典1_34!B:B,0)),H55="B20",INDEX(字典1_34!E:E,MATCH(MID(F55,5,2),字典1_34!B:B,0)),H55="B48",INDEX(字典1_34!G:G,MATCH(MID(F55,5,2),字典1_34!B:B,0)),LEFT(H55,1)="B",INDEX(字典1_34!F:F,MATCH(MID(F55,5,2),字典1_34!B:B,0))),"-")</f>
        <v>-</v>
      </c>
      <c r="N55" s="4" t="str">
        <f>IFERROR(_xlfn.IFS(H55="9",INDEX(字典1_56!C:C,MATCH(MID(F55,7,2),字典1_56!B:B,0)),LEFT(H55,1)="B",INDEX(字典1_56!D:D,MATCH(MID(F55,7,2),字典1_56!B:B,0)),H55="C_B",INDEX(字典1_56!F:F,MATCH(MID(F55,7,2),字典1_56!B:B,0)),H55="C",INDEX(字典1_56!E:E,MATCH(MID(F55,7,2),字典1_56!B:B,0))),"-")</f>
        <v>-</v>
      </c>
      <c r="O55" s="4" t="str">
        <f>IFERROR(INDEX(字典1_78!C:C,MATCH(RIGHT(F55,2),字典1_78!B:B,0)),"Error")</f>
        <v>时钟</v>
      </c>
      <c r="P55" s="5">
        <f t="shared" si="0"/>
        <v>11.625</v>
      </c>
      <c r="Q55" s="5">
        <f t="shared" si="2"/>
        <v>9.9999999999997868E-3</v>
      </c>
      <c r="R55" s="5" t="str">
        <f>IF(H57="C_B",INDEX(音色一览表!A:A,MATCH(MID(F55,5,2)&amp;MID(F56,5,2)&amp;MID(F57,7,2),音色一览表!H:H,0))&amp;" "&amp;INDEX(音色一览表!G:G,MATCH(MID(F55,5,2)&amp;MID(F56,5,2)&amp;MID(F57,7,2),音色一览表!H:H,0)),"")</f>
        <v/>
      </c>
      <c r="S55" s="17"/>
      <c r="T55" s="17"/>
    </row>
    <row r="56" spans="1:20" ht="18" hidden="1" customHeight="1" x14ac:dyDescent="0.2">
      <c r="A56" s="16">
        <v>54</v>
      </c>
      <c r="B56" s="16">
        <v>1</v>
      </c>
      <c r="C56" s="10"/>
      <c r="D56" s="16" t="s">
        <v>49</v>
      </c>
      <c r="E56" s="16" t="s">
        <v>50</v>
      </c>
      <c r="F56" s="16" t="s">
        <v>51</v>
      </c>
      <c r="G56" s="16" t="s">
        <v>74</v>
      </c>
      <c r="H56" s="34" t="str">
        <f t="shared" si="3"/>
        <v>F8</v>
      </c>
      <c r="I56" s="34" t="str">
        <f>IFERROR(INDEX(数据分类!B:B,MATCH(数据!H56,数据分类!A:A,0)),"Error")</f>
        <v>时钟</v>
      </c>
      <c r="J56" s="34" t="str">
        <f>IFERROR(_xlfn.IFS(INDEX(数据分类!E:E,MATCH(数据!H56,数据分类!A:A,0))=3456,N56&amp;M56,INDEX(数据分类!E:E,MATCH(数据!H56,数据分类!A:A,0))=34,M56,INDEX(数据分类!E:E,MATCH(数据!H56,数据分类!A:A,0))=56,N56,INDEX(数据分类!E:E,MATCH(数据!H56,数据分类!A:A,0))="-","-"),"Error")</f>
        <v>-</v>
      </c>
      <c r="K56" s="34" t="str">
        <f t="shared" si="1"/>
        <v>-</v>
      </c>
      <c r="L56" s="4" t="str">
        <f>IFERROR(INDEX(字典msg!B:B,MATCH(D56,字典msg!A:A,0)),"Error")</f>
        <v>正常</v>
      </c>
      <c r="M56" s="4" t="str">
        <f>IFERROR(_xlfn.IFS(H56="9",INDEX(字典1_34!C:C,MATCH(MID(F56,5,2),字典1_34!B:B,0)),H56="B00",INDEX(字典1_34!D:D,MATCH(MID(F56,5,2),字典1_34!B:B,0)),H56="B20",INDEX(字典1_34!E:E,MATCH(MID(F56,5,2),字典1_34!B:B,0)),H56="B48",INDEX(字典1_34!G:G,MATCH(MID(F56,5,2),字典1_34!B:B,0)),LEFT(H56,1)="B",INDEX(字典1_34!F:F,MATCH(MID(F56,5,2),字典1_34!B:B,0))),"-")</f>
        <v>-</v>
      </c>
      <c r="N56" s="4" t="str">
        <f>IFERROR(_xlfn.IFS(H56="9",INDEX(字典1_56!C:C,MATCH(MID(F56,7,2),字典1_56!B:B,0)),LEFT(H56,1)="B",INDEX(字典1_56!D:D,MATCH(MID(F56,7,2),字典1_56!B:B,0)),H56="C_B",INDEX(字典1_56!F:F,MATCH(MID(F56,7,2),字典1_56!B:B,0)),H56="C",INDEX(字典1_56!E:E,MATCH(MID(F56,7,2),字典1_56!B:B,0))),"-")</f>
        <v>-</v>
      </c>
      <c r="O56" s="4" t="str">
        <f>IFERROR(INDEX(字典1_78!C:C,MATCH(RIGHT(F56,2),字典1_78!B:B,0)),"Error")</f>
        <v>时钟</v>
      </c>
      <c r="P56" s="5">
        <f t="shared" si="0"/>
        <v>11.645</v>
      </c>
      <c r="Q56" s="5">
        <f t="shared" si="2"/>
        <v>1.9999999999999574E-2</v>
      </c>
      <c r="R56" s="5" t="str">
        <f>IF(H58="C_B",INDEX(音色一览表!A:A,MATCH(MID(F56,5,2)&amp;MID(F57,5,2)&amp;MID(F58,7,2),音色一览表!H:H,0))&amp;" "&amp;INDEX(音色一览表!G:G,MATCH(MID(F56,5,2)&amp;MID(F57,5,2)&amp;MID(F58,7,2),音色一览表!H:H,0)),"")</f>
        <v/>
      </c>
      <c r="S56" s="17"/>
      <c r="T56" s="17"/>
    </row>
    <row r="57" spans="1:20" ht="18" hidden="1" customHeight="1" x14ac:dyDescent="0.2">
      <c r="A57" s="16">
        <v>55</v>
      </c>
      <c r="B57" s="16">
        <v>1</v>
      </c>
      <c r="C57" s="10"/>
      <c r="D57" s="16" t="s">
        <v>49</v>
      </c>
      <c r="E57" s="16" t="s">
        <v>50</v>
      </c>
      <c r="F57" s="16" t="s">
        <v>3</v>
      </c>
      <c r="G57" s="16" t="s">
        <v>75</v>
      </c>
      <c r="H57" s="34" t="str">
        <f t="shared" si="3"/>
        <v>9</v>
      </c>
      <c r="I57" s="34" t="str">
        <f>IFERROR(INDEX(数据分类!B:B,MATCH(数据!H57,数据分类!A:A,0)),"Error")</f>
        <v>音符打开</v>
      </c>
      <c r="J57" s="34" t="str">
        <f>IFERROR(_xlfn.IFS(INDEX(数据分类!E:E,MATCH(数据!H57,数据分类!A:A,0))=3456,N57&amp;M57,INDEX(数据分类!E:E,MATCH(数据!H57,数据分类!A:A,0))=34,M57,INDEX(数据分类!E:E,MATCH(数据!H57,数据分类!A:A,0))=56,N57,INDEX(数据分类!E:E,MATCH(数据!H57,数据分类!A:A,0))="-","-"),"Error")</f>
        <v>C2键松开</v>
      </c>
      <c r="K57" s="34">
        <f t="shared" si="1"/>
        <v>1</v>
      </c>
      <c r="L57" s="4" t="str">
        <f>IFERROR(INDEX(字典msg!B:B,MATCH(D57,字典msg!A:A,0)),"Error")</f>
        <v>正常</v>
      </c>
      <c r="M57" s="4" t="str">
        <f>IFERROR(_xlfn.IFS(H57="9",INDEX(字典1_34!C:C,MATCH(MID(F57,5,2),字典1_34!B:B,0)),H57="B00",INDEX(字典1_34!D:D,MATCH(MID(F57,5,2),字典1_34!B:B,0)),H57="B20",INDEX(字典1_34!E:E,MATCH(MID(F57,5,2),字典1_34!B:B,0)),H57="B48",INDEX(字典1_34!G:G,MATCH(MID(F57,5,2),字典1_34!B:B,0)),LEFT(H57,1)="B",INDEX(字典1_34!F:F,MATCH(MID(F57,5,2),字典1_34!B:B,0))),"-")</f>
        <v>松开</v>
      </c>
      <c r="N57" s="4" t="str">
        <f>IFERROR(_xlfn.IFS(H57="9",INDEX(字典1_56!C:C,MATCH(MID(F57,7,2),字典1_56!B:B,0)),LEFT(H57,1)="B",INDEX(字典1_56!D:D,MATCH(MID(F57,7,2),字典1_56!B:B,0)),H57="C_B",INDEX(字典1_56!F:F,MATCH(MID(F57,7,2),字典1_56!B:B,0)),H57="C",INDEX(字典1_56!E:E,MATCH(MID(F57,7,2),字典1_56!B:B,0))),"-")</f>
        <v>C2键</v>
      </c>
      <c r="O57" s="4" t="str">
        <f>IFERROR(INDEX(字典1_78!C:C,MATCH(RIGHT(F57,2),字典1_78!B:B,0)),"Error")</f>
        <v>音符打开(#01)</v>
      </c>
      <c r="P57" s="5">
        <f t="shared" si="0"/>
        <v>11.654999999999999</v>
      </c>
      <c r="Q57" s="5">
        <f t="shared" si="2"/>
        <v>9.9999999999997868E-3</v>
      </c>
      <c r="R57" s="5" t="str">
        <f>IF(H59="C_B",INDEX(音色一览表!A:A,MATCH(MID(F57,5,2)&amp;MID(F58,5,2)&amp;MID(F59,7,2),音色一览表!H:H,0))&amp;" "&amp;INDEX(音色一览表!G:G,MATCH(MID(F57,5,2)&amp;MID(F58,5,2)&amp;MID(F59,7,2),音色一览表!H:H,0)),"")</f>
        <v/>
      </c>
      <c r="S57" s="17"/>
      <c r="T57" s="17"/>
    </row>
    <row r="58" spans="1:20" ht="18" hidden="1" customHeight="1" x14ac:dyDescent="0.2">
      <c r="A58" s="16">
        <v>56</v>
      </c>
      <c r="B58" s="16">
        <v>1</v>
      </c>
      <c r="C58" s="10"/>
      <c r="D58" s="16" t="s">
        <v>49</v>
      </c>
      <c r="E58" s="16" t="s">
        <v>50</v>
      </c>
      <c r="F58" s="16" t="s">
        <v>51</v>
      </c>
      <c r="G58" s="16" t="s">
        <v>76</v>
      </c>
      <c r="H58" s="34" t="str">
        <f t="shared" si="3"/>
        <v>F8</v>
      </c>
      <c r="I58" s="34" t="str">
        <f>IFERROR(INDEX(数据分类!B:B,MATCH(数据!H58,数据分类!A:A,0)),"Error")</f>
        <v>时钟</v>
      </c>
      <c r="J58" s="34" t="str">
        <f>IFERROR(_xlfn.IFS(INDEX(数据分类!E:E,MATCH(数据!H58,数据分类!A:A,0))=3456,N58&amp;M58,INDEX(数据分类!E:E,MATCH(数据!H58,数据分类!A:A,0))=34,M58,INDEX(数据分类!E:E,MATCH(数据!H58,数据分类!A:A,0))=56,N58,INDEX(数据分类!E:E,MATCH(数据!H58,数据分类!A:A,0))="-","-"),"Error")</f>
        <v>-</v>
      </c>
      <c r="K58" s="34" t="str">
        <f t="shared" si="1"/>
        <v>-</v>
      </c>
      <c r="L58" s="4" t="str">
        <f>IFERROR(INDEX(字典msg!B:B,MATCH(D58,字典msg!A:A,0)),"Error")</f>
        <v>正常</v>
      </c>
      <c r="M58" s="4" t="str">
        <f>IFERROR(_xlfn.IFS(H58="9",INDEX(字典1_34!C:C,MATCH(MID(F58,5,2),字典1_34!B:B,0)),H58="B00",INDEX(字典1_34!D:D,MATCH(MID(F58,5,2),字典1_34!B:B,0)),H58="B20",INDEX(字典1_34!E:E,MATCH(MID(F58,5,2),字典1_34!B:B,0)),H58="B48",INDEX(字典1_34!G:G,MATCH(MID(F58,5,2),字典1_34!B:B,0)),LEFT(H58,1)="B",INDEX(字典1_34!F:F,MATCH(MID(F58,5,2),字典1_34!B:B,0))),"-")</f>
        <v>-</v>
      </c>
      <c r="N58" s="4" t="str">
        <f>IFERROR(_xlfn.IFS(H58="9",INDEX(字典1_56!C:C,MATCH(MID(F58,7,2),字典1_56!B:B,0)),LEFT(H58,1)="B",INDEX(字典1_56!D:D,MATCH(MID(F58,7,2),字典1_56!B:B,0)),H58="C_B",INDEX(字典1_56!F:F,MATCH(MID(F58,7,2),字典1_56!B:B,0)),H58="C",INDEX(字典1_56!E:E,MATCH(MID(F58,7,2),字典1_56!B:B,0))),"-")</f>
        <v>-</v>
      </c>
      <c r="O58" s="4" t="str">
        <f>IFERROR(INDEX(字典1_78!C:C,MATCH(RIGHT(F58,2),字典1_78!B:B,0)),"Error")</f>
        <v>时钟</v>
      </c>
      <c r="P58" s="5">
        <f t="shared" si="0"/>
        <v>11.664999999999999</v>
      </c>
      <c r="Q58" s="5">
        <f t="shared" si="2"/>
        <v>9.9999999999997868E-3</v>
      </c>
      <c r="R58" s="5" t="str">
        <f>IF(H60="C_B",INDEX(音色一览表!A:A,MATCH(MID(F58,5,2)&amp;MID(F59,5,2)&amp;MID(F60,7,2),音色一览表!H:H,0))&amp;" "&amp;INDEX(音色一览表!G:G,MATCH(MID(F58,5,2)&amp;MID(F59,5,2)&amp;MID(F60,7,2),音色一览表!H:H,0)),"")</f>
        <v/>
      </c>
      <c r="S58" s="17"/>
      <c r="T58" s="17"/>
    </row>
    <row r="59" spans="1:20" ht="18" hidden="1" customHeight="1" x14ac:dyDescent="0.2">
      <c r="A59" s="16">
        <v>57</v>
      </c>
      <c r="B59" s="16">
        <v>1</v>
      </c>
      <c r="C59" s="10"/>
      <c r="D59" s="16" t="s">
        <v>49</v>
      </c>
      <c r="E59" s="16" t="s">
        <v>50</v>
      </c>
      <c r="F59" s="16" t="s">
        <v>51</v>
      </c>
      <c r="G59" s="16" t="s">
        <v>77</v>
      </c>
      <c r="H59" s="34" t="str">
        <f t="shared" si="3"/>
        <v>F8</v>
      </c>
      <c r="I59" s="34" t="str">
        <f>IFERROR(INDEX(数据分类!B:B,MATCH(数据!H59,数据分类!A:A,0)),"Error")</f>
        <v>时钟</v>
      </c>
      <c r="J59" s="34" t="str">
        <f>IFERROR(_xlfn.IFS(INDEX(数据分类!E:E,MATCH(数据!H59,数据分类!A:A,0))=3456,N59&amp;M59,INDEX(数据分类!E:E,MATCH(数据!H59,数据分类!A:A,0))=34,M59,INDEX(数据分类!E:E,MATCH(数据!H59,数据分类!A:A,0))=56,N59,INDEX(数据分类!E:E,MATCH(数据!H59,数据分类!A:A,0))="-","-"),"Error")</f>
        <v>-</v>
      </c>
      <c r="K59" s="34" t="str">
        <f t="shared" si="1"/>
        <v>-</v>
      </c>
      <c r="L59" s="4" t="str">
        <f>IFERROR(INDEX(字典msg!B:B,MATCH(D59,字典msg!A:A,0)),"Error")</f>
        <v>正常</v>
      </c>
      <c r="M59" s="4" t="str">
        <f>IFERROR(_xlfn.IFS(H59="9",INDEX(字典1_34!C:C,MATCH(MID(F59,5,2),字典1_34!B:B,0)),H59="B00",INDEX(字典1_34!D:D,MATCH(MID(F59,5,2),字典1_34!B:B,0)),H59="B20",INDEX(字典1_34!E:E,MATCH(MID(F59,5,2),字典1_34!B:B,0)),H59="B48",INDEX(字典1_34!G:G,MATCH(MID(F59,5,2),字典1_34!B:B,0)),LEFT(H59,1)="B",INDEX(字典1_34!F:F,MATCH(MID(F59,5,2),字典1_34!B:B,0))),"-")</f>
        <v>-</v>
      </c>
      <c r="N59" s="4" t="str">
        <f>IFERROR(_xlfn.IFS(H59="9",INDEX(字典1_56!C:C,MATCH(MID(F59,7,2),字典1_56!B:B,0)),LEFT(H59,1)="B",INDEX(字典1_56!D:D,MATCH(MID(F59,7,2),字典1_56!B:B,0)),H59="C_B",INDEX(字典1_56!F:F,MATCH(MID(F59,7,2),字典1_56!B:B,0)),H59="C",INDEX(字典1_56!E:E,MATCH(MID(F59,7,2),字典1_56!B:B,0))),"-")</f>
        <v>-</v>
      </c>
      <c r="O59" s="4" t="str">
        <f>IFERROR(INDEX(字典1_78!C:C,MATCH(RIGHT(F59,2),字典1_78!B:B,0)),"Error")</f>
        <v>时钟</v>
      </c>
      <c r="P59" s="5">
        <f t="shared" si="0"/>
        <v>11.685</v>
      </c>
      <c r="Q59" s="5">
        <f t="shared" si="2"/>
        <v>2.000000000000135E-2</v>
      </c>
      <c r="R59" s="5" t="str">
        <f>IF(H61="C_B",INDEX(音色一览表!A:A,MATCH(MID(F59,5,2)&amp;MID(F60,5,2)&amp;MID(F61,7,2),音色一览表!H:H,0))&amp;" "&amp;INDEX(音色一览表!G:G,MATCH(MID(F59,5,2)&amp;MID(F60,5,2)&amp;MID(F61,7,2),音色一览表!H:H,0)),"")</f>
        <v/>
      </c>
      <c r="S59" s="17"/>
      <c r="T59" s="17"/>
    </row>
    <row r="60" spans="1:20" ht="18" hidden="1" customHeight="1" x14ac:dyDescent="0.2">
      <c r="A60" s="16">
        <v>58</v>
      </c>
      <c r="B60" s="16">
        <v>1</v>
      </c>
      <c r="C60" s="10"/>
      <c r="D60" s="16" t="s">
        <v>49</v>
      </c>
      <c r="E60" s="16" t="s">
        <v>50</v>
      </c>
      <c r="F60" s="16" t="s">
        <v>51</v>
      </c>
      <c r="G60" s="16" t="s">
        <v>78</v>
      </c>
      <c r="H60" s="34" t="str">
        <f t="shared" si="3"/>
        <v>F8</v>
      </c>
      <c r="I60" s="34" t="str">
        <f>IFERROR(INDEX(数据分类!B:B,MATCH(数据!H60,数据分类!A:A,0)),"Error")</f>
        <v>时钟</v>
      </c>
      <c r="J60" s="34" t="str">
        <f>IFERROR(_xlfn.IFS(INDEX(数据分类!E:E,MATCH(数据!H60,数据分类!A:A,0))=3456,N60&amp;M60,INDEX(数据分类!E:E,MATCH(数据!H60,数据分类!A:A,0))=34,M60,INDEX(数据分类!E:E,MATCH(数据!H60,数据分类!A:A,0))=56,N60,INDEX(数据分类!E:E,MATCH(数据!H60,数据分类!A:A,0))="-","-"),"Error")</f>
        <v>-</v>
      </c>
      <c r="K60" s="34" t="str">
        <f t="shared" si="1"/>
        <v>-</v>
      </c>
      <c r="L60" s="4" t="str">
        <f>IFERROR(INDEX(字典msg!B:B,MATCH(D60,字典msg!A:A,0)),"Error")</f>
        <v>正常</v>
      </c>
      <c r="M60" s="4" t="str">
        <f>IFERROR(_xlfn.IFS(H60="9",INDEX(字典1_34!C:C,MATCH(MID(F60,5,2),字典1_34!B:B,0)),H60="B00",INDEX(字典1_34!D:D,MATCH(MID(F60,5,2),字典1_34!B:B,0)),H60="B20",INDEX(字典1_34!E:E,MATCH(MID(F60,5,2),字典1_34!B:B,0)),H60="B48",INDEX(字典1_34!G:G,MATCH(MID(F60,5,2),字典1_34!B:B,0)),LEFT(H60,1)="B",INDEX(字典1_34!F:F,MATCH(MID(F60,5,2),字典1_34!B:B,0))),"-")</f>
        <v>-</v>
      </c>
      <c r="N60" s="4" t="str">
        <f>IFERROR(_xlfn.IFS(H60="9",INDEX(字典1_56!C:C,MATCH(MID(F60,7,2),字典1_56!B:B,0)),LEFT(H60,1)="B",INDEX(字典1_56!D:D,MATCH(MID(F60,7,2),字典1_56!B:B,0)),H60="C_B",INDEX(字典1_56!F:F,MATCH(MID(F60,7,2),字典1_56!B:B,0)),H60="C",INDEX(字典1_56!E:E,MATCH(MID(F60,7,2),字典1_56!B:B,0))),"-")</f>
        <v>-</v>
      </c>
      <c r="O60" s="4" t="str">
        <f>IFERROR(INDEX(字典1_78!C:C,MATCH(RIGHT(F60,2),字典1_78!B:B,0)),"Error")</f>
        <v>时钟</v>
      </c>
      <c r="P60" s="5">
        <f t="shared" si="0"/>
        <v>11.695</v>
      </c>
      <c r="Q60" s="5">
        <f t="shared" si="2"/>
        <v>9.9999999999997868E-3</v>
      </c>
      <c r="R60" s="5" t="str">
        <f>IF(H62="C_B",INDEX(音色一览表!A:A,MATCH(MID(F60,5,2)&amp;MID(F61,5,2)&amp;MID(F62,7,2),音色一览表!H:H,0))&amp;" "&amp;INDEX(音色一览表!G:G,MATCH(MID(F60,5,2)&amp;MID(F61,5,2)&amp;MID(F62,7,2),音色一览表!H:H,0)),"")</f>
        <v/>
      </c>
      <c r="S60" s="17"/>
      <c r="T60" s="17"/>
    </row>
    <row r="61" spans="1:20" ht="18" hidden="1" customHeight="1" x14ac:dyDescent="0.2">
      <c r="A61" s="16">
        <v>59</v>
      </c>
      <c r="B61" s="16">
        <v>1</v>
      </c>
      <c r="C61" s="10"/>
      <c r="D61" s="16" t="s">
        <v>49</v>
      </c>
      <c r="E61" s="16" t="s">
        <v>50</v>
      </c>
      <c r="F61" s="16" t="s">
        <v>51</v>
      </c>
      <c r="G61" s="16" t="s">
        <v>79</v>
      </c>
      <c r="H61" s="34" t="str">
        <f t="shared" si="3"/>
        <v>F8</v>
      </c>
      <c r="I61" s="34" t="str">
        <f>IFERROR(INDEX(数据分类!B:B,MATCH(数据!H61,数据分类!A:A,0)),"Error")</f>
        <v>时钟</v>
      </c>
      <c r="J61" s="34" t="str">
        <f>IFERROR(_xlfn.IFS(INDEX(数据分类!E:E,MATCH(数据!H61,数据分类!A:A,0))=3456,N61&amp;M61,INDEX(数据分类!E:E,MATCH(数据!H61,数据分类!A:A,0))=34,M61,INDEX(数据分类!E:E,MATCH(数据!H61,数据分类!A:A,0))=56,N61,INDEX(数据分类!E:E,MATCH(数据!H61,数据分类!A:A,0))="-","-"),"Error")</f>
        <v>-</v>
      </c>
      <c r="K61" s="34" t="str">
        <f t="shared" si="1"/>
        <v>-</v>
      </c>
      <c r="L61" s="4" t="str">
        <f>IFERROR(INDEX(字典msg!B:B,MATCH(D61,字典msg!A:A,0)),"Error")</f>
        <v>正常</v>
      </c>
      <c r="M61" s="4" t="str">
        <f>IFERROR(_xlfn.IFS(H61="9",INDEX(字典1_34!C:C,MATCH(MID(F61,5,2),字典1_34!B:B,0)),H61="B00",INDEX(字典1_34!D:D,MATCH(MID(F61,5,2),字典1_34!B:B,0)),H61="B20",INDEX(字典1_34!E:E,MATCH(MID(F61,5,2),字典1_34!B:B,0)),H61="B48",INDEX(字典1_34!G:G,MATCH(MID(F61,5,2),字典1_34!B:B,0)),LEFT(H61,1)="B",INDEX(字典1_34!F:F,MATCH(MID(F61,5,2),字典1_34!B:B,0))),"-")</f>
        <v>-</v>
      </c>
      <c r="N61" s="4" t="str">
        <f>IFERROR(_xlfn.IFS(H61="9",INDEX(字典1_56!C:C,MATCH(MID(F61,7,2),字典1_56!B:B,0)),LEFT(H61,1)="B",INDEX(字典1_56!D:D,MATCH(MID(F61,7,2),字典1_56!B:B,0)),H61="C_B",INDEX(字典1_56!F:F,MATCH(MID(F61,7,2),字典1_56!B:B,0)),H61="C",INDEX(字典1_56!E:E,MATCH(MID(F61,7,2),字典1_56!B:B,0))),"-")</f>
        <v>-</v>
      </c>
      <c r="O61" s="4" t="str">
        <f>IFERROR(INDEX(字典1_78!C:C,MATCH(RIGHT(F61,2),字典1_78!B:B,0)),"Error")</f>
        <v>时钟</v>
      </c>
      <c r="P61" s="5">
        <f t="shared" si="0"/>
        <v>11.705</v>
      </c>
      <c r="Q61" s="5">
        <f t="shared" si="2"/>
        <v>9.9999999999997868E-3</v>
      </c>
      <c r="R61" s="5" t="str">
        <f>IF(H63="C_B",INDEX(音色一览表!A:A,MATCH(MID(F61,5,2)&amp;MID(F62,5,2)&amp;MID(F63,7,2),音色一览表!H:H,0))&amp;" "&amp;INDEX(音色一览表!G:G,MATCH(MID(F61,5,2)&amp;MID(F62,5,2)&amp;MID(F63,7,2),音色一览表!H:H,0)),"")</f>
        <v/>
      </c>
      <c r="S61" s="17"/>
      <c r="T61" s="17"/>
    </row>
    <row r="62" spans="1:20" ht="18" hidden="1" customHeight="1" x14ac:dyDescent="0.2">
      <c r="A62" s="16">
        <v>60</v>
      </c>
      <c r="B62" s="16">
        <v>1</v>
      </c>
      <c r="C62" s="10"/>
      <c r="D62" s="16" t="s">
        <v>49</v>
      </c>
      <c r="E62" s="16" t="s">
        <v>50</v>
      </c>
      <c r="F62" s="16" t="s">
        <v>51</v>
      </c>
      <c r="G62" s="16" t="s">
        <v>80</v>
      </c>
      <c r="H62" s="34" t="str">
        <f t="shared" si="3"/>
        <v>F8</v>
      </c>
      <c r="I62" s="34" t="str">
        <f>IFERROR(INDEX(数据分类!B:B,MATCH(数据!H62,数据分类!A:A,0)),"Error")</f>
        <v>时钟</v>
      </c>
      <c r="J62" s="34" t="str">
        <f>IFERROR(_xlfn.IFS(INDEX(数据分类!E:E,MATCH(数据!H62,数据分类!A:A,0))=3456,N62&amp;M62,INDEX(数据分类!E:E,MATCH(数据!H62,数据分类!A:A,0))=34,M62,INDEX(数据分类!E:E,MATCH(数据!H62,数据分类!A:A,0))=56,N62,INDEX(数据分类!E:E,MATCH(数据!H62,数据分类!A:A,0))="-","-"),"Error")</f>
        <v>-</v>
      </c>
      <c r="K62" s="34" t="str">
        <f t="shared" si="1"/>
        <v>-</v>
      </c>
      <c r="L62" s="4" t="str">
        <f>IFERROR(INDEX(字典msg!B:B,MATCH(D62,字典msg!A:A,0)),"Error")</f>
        <v>正常</v>
      </c>
      <c r="M62" s="4" t="str">
        <f>IFERROR(_xlfn.IFS(H62="9",INDEX(字典1_34!C:C,MATCH(MID(F62,5,2),字典1_34!B:B,0)),H62="B00",INDEX(字典1_34!D:D,MATCH(MID(F62,5,2),字典1_34!B:B,0)),H62="B20",INDEX(字典1_34!E:E,MATCH(MID(F62,5,2),字典1_34!B:B,0)),H62="B48",INDEX(字典1_34!G:G,MATCH(MID(F62,5,2),字典1_34!B:B,0)),LEFT(H62,1)="B",INDEX(字典1_34!F:F,MATCH(MID(F62,5,2),字典1_34!B:B,0))),"-")</f>
        <v>-</v>
      </c>
      <c r="N62" s="4" t="str">
        <f>IFERROR(_xlfn.IFS(H62="9",INDEX(字典1_56!C:C,MATCH(MID(F62,7,2),字典1_56!B:B,0)),LEFT(H62,1)="B",INDEX(字典1_56!D:D,MATCH(MID(F62,7,2),字典1_56!B:B,0)),H62="C_B",INDEX(字典1_56!F:F,MATCH(MID(F62,7,2),字典1_56!B:B,0)),H62="C",INDEX(字典1_56!E:E,MATCH(MID(F62,7,2),字典1_56!B:B,0))),"-")</f>
        <v>-</v>
      </c>
      <c r="O62" s="4" t="str">
        <f>IFERROR(INDEX(字典1_78!C:C,MATCH(RIGHT(F62,2),字典1_78!B:B,0)),"Error")</f>
        <v>时钟</v>
      </c>
      <c r="P62" s="5">
        <f t="shared" si="0"/>
        <v>11.725</v>
      </c>
      <c r="Q62" s="5">
        <f t="shared" si="2"/>
        <v>1.9999999999999574E-2</v>
      </c>
      <c r="R62" s="5" t="str">
        <f>IF(H64="C_B",INDEX(音色一览表!A:A,MATCH(MID(F62,5,2)&amp;MID(F63,5,2)&amp;MID(F64,7,2),音色一览表!H:H,0))&amp;" "&amp;INDEX(音色一览表!G:G,MATCH(MID(F62,5,2)&amp;MID(F63,5,2)&amp;MID(F64,7,2),音色一览表!H:H,0)),"")</f>
        <v/>
      </c>
      <c r="S62" s="17"/>
      <c r="T62" s="17"/>
    </row>
    <row r="63" spans="1:20" ht="18" hidden="1" customHeight="1" x14ac:dyDescent="0.2">
      <c r="A63" s="16">
        <v>61</v>
      </c>
      <c r="B63" s="16">
        <v>1</v>
      </c>
      <c r="C63" s="10"/>
      <c r="D63" s="16" t="s">
        <v>49</v>
      </c>
      <c r="E63" s="16" t="s">
        <v>50</v>
      </c>
      <c r="F63" s="16" t="s">
        <v>51</v>
      </c>
      <c r="G63" s="16" t="s">
        <v>81</v>
      </c>
      <c r="H63" s="34" t="str">
        <f t="shared" si="3"/>
        <v>F8</v>
      </c>
      <c r="I63" s="34" t="str">
        <f>IFERROR(INDEX(数据分类!B:B,MATCH(数据!H63,数据分类!A:A,0)),"Error")</f>
        <v>时钟</v>
      </c>
      <c r="J63" s="34" t="str">
        <f>IFERROR(_xlfn.IFS(INDEX(数据分类!E:E,MATCH(数据!H63,数据分类!A:A,0))=3456,N63&amp;M63,INDEX(数据分类!E:E,MATCH(数据!H63,数据分类!A:A,0))=34,M63,INDEX(数据分类!E:E,MATCH(数据!H63,数据分类!A:A,0))=56,N63,INDEX(数据分类!E:E,MATCH(数据!H63,数据分类!A:A,0))="-","-"),"Error")</f>
        <v>-</v>
      </c>
      <c r="K63" s="34" t="str">
        <f t="shared" si="1"/>
        <v>-</v>
      </c>
      <c r="L63" s="4" t="str">
        <f>IFERROR(INDEX(字典msg!B:B,MATCH(D63,字典msg!A:A,0)),"Error")</f>
        <v>正常</v>
      </c>
      <c r="M63" s="4" t="str">
        <f>IFERROR(_xlfn.IFS(H63="9",INDEX(字典1_34!C:C,MATCH(MID(F63,5,2),字典1_34!B:B,0)),H63="B00",INDEX(字典1_34!D:D,MATCH(MID(F63,5,2),字典1_34!B:B,0)),H63="B20",INDEX(字典1_34!E:E,MATCH(MID(F63,5,2),字典1_34!B:B,0)),H63="B48",INDEX(字典1_34!G:G,MATCH(MID(F63,5,2),字典1_34!B:B,0)),LEFT(H63,1)="B",INDEX(字典1_34!F:F,MATCH(MID(F63,5,2),字典1_34!B:B,0))),"-")</f>
        <v>-</v>
      </c>
      <c r="N63" s="4" t="str">
        <f>IFERROR(_xlfn.IFS(H63="9",INDEX(字典1_56!C:C,MATCH(MID(F63,7,2),字典1_56!B:B,0)),LEFT(H63,1)="B",INDEX(字典1_56!D:D,MATCH(MID(F63,7,2),字典1_56!B:B,0)),H63="C_B",INDEX(字典1_56!F:F,MATCH(MID(F63,7,2),字典1_56!B:B,0)),H63="C",INDEX(字典1_56!E:E,MATCH(MID(F63,7,2),字典1_56!B:B,0))),"-")</f>
        <v>-</v>
      </c>
      <c r="O63" s="4" t="str">
        <f>IFERROR(INDEX(字典1_78!C:C,MATCH(RIGHT(F63,2),字典1_78!B:B,0)),"Error")</f>
        <v>时钟</v>
      </c>
      <c r="P63" s="5">
        <f t="shared" si="0"/>
        <v>11.744999999999999</v>
      </c>
      <c r="Q63" s="5">
        <f t="shared" si="2"/>
        <v>1.9999999999999574E-2</v>
      </c>
      <c r="R63" s="5" t="str">
        <f>IF(H65="C_B",INDEX(音色一览表!A:A,MATCH(MID(F63,5,2)&amp;MID(F64,5,2)&amp;MID(F65,7,2),音色一览表!H:H,0))&amp;" "&amp;INDEX(音色一览表!G:G,MATCH(MID(F63,5,2)&amp;MID(F64,5,2)&amp;MID(F65,7,2),音色一览表!H:H,0)),"")</f>
        <v/>
      </c>
      <c r="S63" s="17"/>
      <c r="T63" s="17"/>
    </row>
    <row r="64" spans="1:20" ht="18" hidden="1" customHeight="1" x14ac:dyDescent="0.2">
      <c r="A64" s="16">
        <v>62</v>
      </c>
      <c r="B64" s="16">
        <v>1</v>
      </c>
      <c r="C64" s="10"/>
      <c r="D64" s="16" t="s">
        <v>49</v>
      </c>
      <c r="E64" s="16" t="s">
        <v>50</v>
      </c>
      <c r="F64" s="16" t="s">
        <v>51</v>
      </c>
      <c r="G64" s="16" t="s">
        <v>82</v>
      </c>
      <c r="H64" s="34" t="str">
        <f t="shared" si="3"/>
        <v>F8</v>
      </c>
      <c r="I64" s="34" t="str">
        <f>IFERROR(INDEX(数据分类!B:B,MATCH(数据!H64,数据分类!A:A,0)),"Error")</f>
        <v>时钟</v>
      </c>
      <c r="J64" s="34" t="str">
        <f>IFERROR(_xlfn.IFS(INDEX(数据分类!E:E,MATCH(数据!H64,数据分类!A:A,0))=3456,N64&amp;M64,INDEX(数据分类!E:E,MATCH(数据!H64,数据分类!A:A,0))=34,M64,INDEX(数据分类!E:E,MATCH(数据!H64,数据分类!A:A,0))=56,N64,INDEX(数据分类!E:E,MATCH(数据!H64,数据分类!A:A,0))="-","-"),"Error")</f>
        <v>-</v>
      </c>
      <c r="K64" s="34" t="str">
        <f t="shared" si="1"/>
        <v>-</v>
      </c>
      <c r="L64" s="4" t="str">
        <f>IFERROR(INDEX(字典msg!B:B,MATCH(D64,字典msg!A:A,0)),"Error")</f>
        <v>正常</v>
      </c>
      <c r="M64" s="4" t="str">
        <f>IFERROR(_xlfn.IFS(H64="9",INDEX(字典1_34!C:C,MATCH(MID(F64,5,2),字典1_34!B:B,0)),H64="B00",INDEX(字典1_34!D:D,MATCH(MID(F64,5,2),字典1_34!B:B,0)),H64="B20",INDEX(字典1_34!E:E,MATCH(MID(F64,5,2),字典1_34!B:B,0)),H64="B48",INDEX(字典1_34!G:G,MATCH(MID(F64,5,2),字典1_34!B:B,0)),LEFT(H64,1)="B",INDEX(字典1_34!F:F,MATCH(MID(F64,5,2),字典1_34!B:B,0))),"-")</f>
        <v>-</v>
      </c>
      <c r="N64" s="4" t="str">
        <f>IFERROR(_xlfn.IFS(H64="9",INDEX(字典1_56!C:C,MATCH(MID(F64,7,2),字典1_56!B:B,0)),LEFT(H64,1)="B",INDEX(字典1_56!D:D,MATCH(MID(F64,7,2),字典1_56!B:B,0)),H64="C_B",INDEX(字典1_56!F:F,MATCH(MID(F64,7,2),字典1_56!B:B,0)),H64="C",INDEX(字典1_56!E:E,MATCH(MID(F64,7,2),字典1_56!B:B,0))),"-")</f>
        <v>-</v>
      </c>
      <c r="O64" s="4" t="str">
        <f>IFERROR(INDEX(字典1_78!C:C,MATCH(RIGHT(F64,2),字典1_78!B:B,0)),"Error")</f>
        <v>时钟</v>
      </c>
      <c r="P64" s="5">
        <f t="shared" si="0"/>
        <v>11.762</v>
      </c>
      <c r="Q64" s="5">
        <f t="shared" si="2"/>
        <v>1.7000000000001236E-2</v>
      </c>
      <c r="R64" s="5" t="str">
        <f>IF(H66="C_B",INDEX(音色一览表!A:A,MATCH(MID(F64,5,2)&amp;MID(F65,5,2)&amp;MID(F66,7,2),音色一览表!H:H,0))&amp;" "&amp;INDEX(音色一览表!G:G,MATCH(MID(F64,5,2)&amp;MID(F65,5,2)&amp;MID(F66,7,2),音色一览表!H:H,0)),"")</f>
        <v/>
      </c>
      <c r="S64" s="17"/>
      <c r="T64" s="17"/>
    </row>
    <row r="65" spans="1:20" ht="18" hidden="1" customHeight="1" x14ac:dyDescent="0.2">
      <c r="A65" s="16">
        <v>63</v>
      </c>
      <c r="B65" s="16">
        <v>1</v>
      </c>
      <c r="C65" s="10"/>
      <c r="D65" s="16" t="s">
        <v>49</v>
      </c>
      <c r="E65" s="16" t="s">
        <v>50</v>
      </c>
      <c r="F65" s="16" t="s">
        <v>59</v>
      </c>
      <c r="G65" s="16" t="s">
        <v>83</v>
      </c>
      <c r="H65" s="34" t="str">
        <f t="shared" si="3"/>
        <v>FE</v>
      </c>
      <c r="I65" s="34" t="str">
        <f>IFERROR(INDEX(数据分类!B:B,MATCH(数据!H65,数据分类!A:A,0)),"Error")</f>
        <v>主动传感</v>
      </c>
      <c r="J65" s="34" t="str">
        <f>IFERROR(_xlfn.IFS(INDEX(数据分类!E:E,MATCH(数据!H65,数据分类!A:A,0))=3456,N65&amp;M65,INDEX(数据分类!E:E,MATCH(数据!H65,数据分类!A:A,0))=34,M65,INDEX(数据分类!E:E,MATCH(数据!H65,数据分类!A:A,0))=56,N65,INDEX(数据分类!E:E,MATCH(数据!H65,数据分类!A:A,0))="-","-"),"Error")</f>
        <v>-</v>
      </c>
      <c r="K65" s="34" t="str">
        <f t="shared" si="1"/>
        <v>-</v>
      </c>
      <c r="L65" s="4" t="str">
        <f>IFERROR(INDEX(字典msg!B:B,MATCH(D65,字典msg!A:A,0)),"Error")</f>
        <v>正常</v>
      </c>
      <c r="M65" s="4" t="str">
        <f>IFERROR(_xlfn.IFS(H65="9",INDEX(字典1_34!C:C,MATCH(MID(F65,5,2),字典1_34!B:B,0)),H65="B00",INDEX(字典1_34!D:D,MATCH(MID(F65,5,2),字典1_34!B:B,0)),H65="B20",INDEX(字典1_34!E:E,MATCH(MID(F65,5,2),字典1_34!B:B,0)),H65="B48",INDEX(字典1_34!G:G,MATCH(MID(F65,5,2),字典1_34!B:B,0)),LEFT(H65,1)="B",INDEX(字典1_34!F:F,MATCH(MID(F65,5,2),字典1_34!B:B,0))),"-")</f>
        <v>-</v>
      </c>
      <c r="N65" s="4" t="str">
        <f>IFERROR(_xlfn.IFS(H65="9",INDEX(字典1_56!C:C,MATCH(MID(F65,7,2),字典1_56!B:B,0)),LEFT(H65,1)="B",INDEX(字典1_56!D:D,MATCH(MID(F65,7,2),字典1_56!B:B,0)),H65="C_B",INDEX(字典1_56!F:F,MATCH(MID(F65,7,2),字典1_56!B:B,0)),H65="C",INDEX(字典1_56!E:E,MATCH(MID(F65,7,2),字典1_56!B:B,0))),"-")</f>
        <v>-</v>
      </c>
      <c r="O65" s="4" t="str">
        <f>IFERROR(INDEX(字典1_78!C:C,MATCH(RIGHT(F65,2),字典1_78!B:B,0)),"Error")</f>
        <v>主动传感</v>
      </c>
      <c r="P65" s="5">
        <f t="shared" si="0"/>
        <v>11.768000000000001</v>
      </c>
      <c r="Q65" s="5">
        <f t="shared" si="2"/>
        <v>6.0000000000002274E-3</v>
      </c>
      <c r="R65" s="5" t="str">
        <f>IF(H67="C_B",INDEX(音色一览表!A:A,MATCH(MID(F65,5,2)&amp;MID(F66,5,2)&amp;MID(F67,7,2),音色一览表!H:H,0))&amp;" "&amp;INDEX(音色一览表!G:G,MATCH(MID(F65,5,2)&amp;MID(F66,5,2)&amp;MID(F67,7,2),音色一览表!H:H,0)),"")</f>
        <v/>
      </c>
      <c r="S65" s="17"/>
      <c r="T65" s="17"/>
    </row>
    <row r="66" spans="1:20" ht="18" hidden="1" customHeight="1" x14ac:dyDescent="0.2">
      <c r="A66" s="16">
        <v>64</v>
      </c>
      <c r="B66" s="16">
        <v>1</v>
      </c>
      <c r="C66" s="10"/>
      <c r="D66" s="16" t="s">
        <v>49</v>
      </c>
      <c r="E66" s="16" t="s">
        <v>50</v>
      </c>
      <c r="F66" s="16" t="s">
        <v>51</v>
      </c>
      <c r="G66" s="16" t="s">
        <v>84</v>
      </c>
      <c r="H66" s="34" t="str">
        <f t="shared" si="3"/>
        <v>F8</v>
      </c>
      <c r="I66" s="34" t="str">
        <f>IFERROR(INDEX(数据分类!B:B,MATCH(数据!H66,数据分类!A:A,0)),"Error")</f>
        <v>时钟</v>
      </c>
      <c r="J66" s="34" t="str">
        <f>IFERROR(_xlfn.IFS(INDEX(数据分类!E:E,MATCH(数据!H66,数据分类!A:A,0))=3456,N66&amp;M66,INDEX(数据分类!E:E,MATCH(数据!H66,数据分类!A:A,0))=34,M66,INDEX(数据分类!E:E,MATCH(数据!H66,数据分类!A:A,0))=56,N66,INDEX(数据分类!E:E,MATCH(数据!H66,数据分类!A:A,0))="-","-"),"Error")</f>
        <v>-</v>
      </c>
      <c r="K66" s="34" t="str">
        <f t="shared" si="1"/>
        <v>-</v>
      </c>
      <c r="L66" s="4" t="str">
        <f>IFERROR(INDEX(字典msg!B:B,MATCH(D66,字典msg!A:A,0)),"Error")</f>
        <v>正常</v>
      </c>
      <c r="M66" s="4" t="str">
        <f>IFERROR(_xlfn.IFS(H66="9",INDEX(字典1_34!C:C,MATCH(MID(F66,5,2),字典1_34!B:B,0)),H66="B00",INDEX(字典1_34!D:D,MATCH(MID(F66,5,2),字典1_34!B:B,0)),H66="B20",INDEX(字典1_34!E:E,MATCH(MID(F66,5,2),字典1_34!B:B,0)),H66="B48",INDEX(字典1_34!G:G,MATCH(MID(F66,5,2),字典1_34!B:B,0)),LEFT(H66,1)="B",INDEX(字典1_34!F:F,MATCH(MID(F66,5,2),字典1_34!B:B,0))),"-")</f>
        <v>-</v>
      </c>
      <c r="N66" s="4" t="str">
        <f>IFERROR(_xlfn.IFS(H66="9",INDEX(字典1_56!C:C,MATCH(MID(F66,7,2),字典1_56!B:B,0)),LEFT(H66,1)="B",INDEX(字典1_56!D:D,MATCH(MID(F66,7,2),字典1_56!B:B,0)),H66="C_B",INDEX(字典1_56!F:F,MATCH(MID(F66,7,2),字典1_56!B:B,0)),H66="C",INDEX(字典1_56!E:E,MATCH(MID(F66,7,2),字典1_56!B:B,0))),"-")</f>
        <v>-</v>
      </c>
      <c r="O66" s="4" t="str">
        <f>IFERROR(INDEX(字典1_78!C:C,MATCH(RIGHT(F66,2),字典1_78!B:B,0)),"Error")</f>
        <v>时钟</v>
      </c>
      <c r="P66" s="5">
        <f t="shared" si="0"/>
        <v>11.782</v>
      </c>
      <c r="Q66" s="5">
        <f t="shared" si="2"/>
        <v>1.3999999999999346E-2</v>
      </c>
      <c r="R66" s="5" t="str">
        <f>IF(H68="C_B",INDEX(音色一览表!A:A,MATCH(MID(F66,5,2)&amp;MID(F67,5,2)&amp;MID(F68,7,2),音色一览表!H:H,0))&amp;" "&amp;INDEX(音色一览表!G:G,MATCH(MID(F66,5,2)&amp;MID(F67,5,2)&amp;MID(F68,7,2),音色一览表!H:H,0)),"")</f>
        <v/>
      </c>
      <c r="S66" s="17"/>
      <c r="T66" s="17"/>
    </row>
    <row r="67" spans="1:20" ht="18" hidden="1" customHeight="1" x14ac:dyDescent="0.2">
      <c r="A67" s="16">
        <v>65</v>
      </c>
      <c r="B67" s="16">
        <v>1</v>
      </c>
      <c r="C67" s="10"/>
      <c r="D67" s="16" t="s">
        <v>49</v>
      </c>
      <c r="E67" s="16" t="s">
        <v>50</v>
      </c>
      <c r="F67" s="16" t="s">
        <v>51</v>
      </c>
      <c r="G67" s="16" t="s">
        <v>85</v>
      </c>
      <c r="H67" s="34" t="str">
        <f t="shared" si="3"/>
        <v>F8</v>
      </c>
      <c r="I67" s="34" t="str">
        <f>IFERROR(INDEX(数据分类!B:B,MATCH(数据!H67,数据分类!A:A,0)),"Error")</f>
        <v>时钟</v>
      </c>
      <c r="J67" s="34" t="str">
        <f>IFERROR(_xlfn.IFS(INDEX(数据分类!E:E,MATCH(数据!H67,数据分类!A:A,0))=3456,N67&amp;M67,INDEX(数据分类!E:E,MATCH(数据!H67,数据分类!A:A,0))=34,M67,INDEX(数据分类!E:E,MATCH(数据!H67,数据分类!A:A,0))=56,N67,INDEX(数据分类!E:E,MATCH(数据!H67,数据分类!A:A,0))="-","-"),"Error")</f>
        <v>-</v>
      </c>
      <c r="K67" s="34" t="str">
        <f t="shared" si="1"/>
        <v>-</v>
      </c>
      <c r="L67" s="4" t="str">
        <f>IFERROR(INDEX(字典msg!B:B,MATCH(D67,字典msg!A:A,0)),"Error")</f>
        <v>正常</v>
      </c>
      <c r="M67" s="4" t="str">
        <f>IFERROR(_xlfn.IFS(H67="9",INDEX(字典1_34!C:C,MATCH(MID(F67,5,2),字典1_34!B:B,0)),H67="B00",INDEX(字典1_34!D:D,MATCH(MID(F67,5,2),字典1_34!B:B,0)),H67="B20",INDEX(字典1_34!E:E,MATCH(MID(F67,5,2),字典1_34!B:B,0)),H67="B48",INDEX(字典1_34!G:G,MATCH(MID(F67,5,2),字典1_34!B:B,0)),LEFT(H67,1)="B",INDEX(字典1_34!F:F,MATCH(MID(F67,5,2),字典1_34!B:B,0))),"-")</f>
        <v>-</v>
      </c>
      <c r="N67" s="4" t="str">
        <f>IFERROR(_xlfn.IFS(H67="9",INDEX(字典1_56!C:C,MATCH(MID(F67,7,2),字典1_56!B:B,0)),LEFT(H67,1)="B",INDEX(字典1_56!D:D,MATCH(MID(F67,7,2),字典1_56!B:B,0)),H67="C_B",INDEX(字典1_56!F:F,MATCH(MID(F67,7,2),字典1_56!B:B,0)),H67="C",INDEX(字典1_56!E:E,MATCH(MID(F67,7,2),字典1_56!B:B,0))),"-")</f>
        <v>-</v>
      </c>
      <c r="O67" s="4" t="str">
        <f>IFERROR(INDEX(字典1_78!C:C,MATCH(RIGHT(F67,2),字典1_78!B:B,0)),"Error")</f>
        <v>时钟</v>
      </c>
      <c r="P67" s="5">
        <f t="shared" ref="P67:P130" si="4">HEX2DEC(RIGHT(G67,6))/1000</f>
        <v>11.792</v>
      </c>
      <c r="Q67" s="5">
        <f t="shared" ref="Q67:Q130" si="5">IFERROR(IF(B67=B66,P67-P66,0),"")</f>
        <v>9.9999999999997868E-3</v>
      </c>
      <c r="R67" s="5" t="str">
        <f>IF(H69="C_B",INDEX(音色一览表!A:A,MATCH(MID(F67,5,2)&amp;MID(F68,5,2)&amp;MID(F69,7,2),音色一览表!H:H,0))&amp;" "&amp;INDEX(音色一览表!G:G,MATCH(MID(F67,5,2)&amp;MID(F68,5,2)&amp;MID(F69,7,2),音色一览表!H:H,0)),"")</f>
        <v/>
      </c>
      <c r="S67" s="17"/>
      <c r="T67" s="17"/>
    </row>
    <row r="68" spans="1:20" ht="18" hidden="1" customHeight="1" x14ac:dyDescent="0.2">
      <c r="A68" s="16">
        <v>66</v>
      </c>
      <c r="B68" s="16">
        <v>1</v>
      </c>
      <c r="C68" s="10"/>
      <c r="D68" s="16" t="s">
        <v>49</v>
      </c>
      <c r="E68" s="16" t="s">
        <v>50</v>
      </c>
      <c r="F68" s="16" t="s">
        <v>51</v>
      </c>
      <c r="G68" s="16" t="s">
        <v>86</v>
      </c>
      <c r="H68" s="34" t="str">
        <f t="shared" si="3"/>
        <v>F8</v>
      </c>
      <c r="I68" s="34" t="str">
        <f>IFERROR(INDEX(数据分类!B:B,MATCH(数据!H68,数据分类!A:A,0)),"Error")</f>
        <v>时钟</v>
      </c>
      <c r="J68" s="34" t="str">
        <f>IFERROR(_xlfn.IFS(INDEX(数据分类!E:E,MATCH(数据!H68,数据分类!A:A,0))=3456,N68&amp;M68,INDEX(数据分类!E:E,MATCH(数据!H68,数据分类!A:A,0))=34,M68,INDEX(数据分类!E:E,MATCH(数据!H68,数据分类!A:A,0))=56,N68,INDEX(数据分类!E:E,MATCH(数据!H68,数据分类!A:A,0))="-","-"),"Error")</f>
        <v>-</v>
      </c>
      <c r="K68" s="34" t="str">
        <f t="shared" ref="K68:K131" si="6">IF(OR(H68="9",LEFT(H68,1)="B",LEFT(H68,1)="C"),RIGHT(F68,1)+1,"-")</f>
        <v>-</v>
      </c>
      <c r="L68" s="4" t="str">
        <f>IFERROR(INDEX(字典msg!B:B,MATCH(D68,字典msg!A:A,0)),"Error")</f>
        <v>正常</v>
      </c>
      <c r="M68" s="4" t="str">
        <f>IFERROR(_xlfn.IFS(H68="9",INDEX(字典1_34!C:C,MATCH(MID(F68,5,2),字典1_34!B:B,0)),H68="B00",INDEX(字典1_34!D:D,MATCH(MID(F68,5,2),字典1_34!B:B,0)),H68="B20",INDEX(字典1_34!E:E,MATCH(MID(F68,5,2),字典1_34!B:B,0)),H68="B48",INDEX(字典1_34!G:G,MATCH(MID(F68,5,2),字典1_34!B:B,0)),LEFT(H68,1)="B",INDEX(字典1_34!F:F,MATCH(MID(F68,5,2),字典1_34!B:B,0))),"-")</f>
        <v>-</v>
      </c>
      <c r="N68" s="4" t="str">
        <f>IFERROR(_xlfn.IFS(H68="9",INDEX(字典1_56!C:C,MATCH(MID(F68,7,2),字典1_56!B:B,0)),LEFT(H68,1)="B",INDEX(字典1_56!D:D,MATCH(MID(F68,7,2),字典1_56!B:B,0)),H68="C_B",INDEX(字典1_56!F:F,MATCH(MID(F68,7,2),字典1_56!B:B,0)),H68="C",INDEX(字典1_56!E:E,MATCH(MID(F68,7,2),字典1_56!B:B,0))),"-")</f>
        <v>-</v>
      </c>
      <c r="O68" s="4" t="str">
        <f>IFERROR(INDEX(字典1_78!C:C,MATCH(RIGHT(F68,2),字典1_78!B:B,0)),"Error")</f>
        <v>时钟</v>
      </c>
      <c r="P68" s="5">
        <f t="shared" si="4"/>
        <v>11.811999999999999</v>
      </c>
      <c r="Q68" s="5">
        <f t="shared" si="5"/>
        <v>1.9999999999999574E-2</v>
      </c>
      <c r="R68" s="5" t="str">
        <f>IF(H70="C_B",INDEX(音色一览表!A:A,MATCH(MID(F68,5,2)&amp;MID(F69,5,2)&amp;MID(F70,7,2),音色一览表!H:H,0))&amp;" "&amp;INDEX(音色一览表!G:G,MATCH(MID(F68,5,2)&amp;MID(F69,5,2)&amp;MID(F70,7,2),音色一览表!H:H,0)),"")</f>
        <v/>
      </c>
      <c r="S68" s="17"/>
      <c r="T68" s="17"/>
    </row>
    <row r="69" spans="1:20" ht="18" hidden="1" customHeight="1" x14ac:dyDescent="0.2">
      <c r="A69" s="16">
        <v>67</v>
      </c>
      <c r="B69" s="16">
        <v>1</v>
      </c>
      <c r="C69" s="10"/>
      <c r="D69" s="16" t="s">
        <v>49</v>
      </c>
      <c r="E69" s="16" t="s">
        <v>50</v>
      </c>
      <c r="F69" s="16" t="s">
        <v>51</v>
      </c>
      <c r="G69" s="16" t="s">
        <v>87</v>
      </c>
      <c r="H69" s="34" t="str">
        <f t="shared" ref="H69:H132" si="7">IFERROR(_xlfn.IFS(MID(F69,9,1)="B",MID(F69,9,1)&amp;MID(F69,7,2),MID(F69,9,1)="F",RIGHT(F69,2),AND(MID(F69,9,1)="C",H67="B00",H68="B20"),"C_B"),MID(F69,9,1))</f>
        <v>F8</v>
      </c>
      <c r="I69" s="34" t="str">
        <f>IFERROR(INDEX(数据分类!B:B,MATCH(数据!H69,数据分类!A:A,0)),"Error")</f>
        <v>时钟</v>
      </c>
      <c r="J69" s="34" t="str">
        <f>IFERROR(_xlfn.IFS(INDEX(数据分类!E:E,MATCH(数据!H69,数据分类!A:A,0))=3456,N69&amp;M69,INDEX(数据分类!E:E,MATCH(数据!H69,数据分类!A:A,0))=34,M69,INDEX(数据分类!E:E,MATCH(数据!H69,数据分类!A:A,0))=56,N69,INDEX(数据分类!E:E,MATCH(数据!H69,数据分类!A:A,0))="-","-"),"Error")</f>
        <v>-</v>
      </c>
      <c r="K69" s="34" t="str">
        <f t="shared" si="6"/>
        <v>-</v>
      </c>
      <c r="L69" s="4" t="str">
        <f>IFERROR(INDEX(字典msg!B:B,MATCH(D69,字典msg!A:A,0)),"Error")</f>
        <v>正常</v>
      </c>
      <c r="M69" s="4" t="str">
        <f>IFERROR(_xlfn.IFS(H69="9",INDEX(字典1_34!C:C,MATCH(MID(F69,5,2),字典1_34!B:B,0)),H69="B00",INDEX(字典1_34!D:D,MATCH(MID(F69,5,2),字典1_34!B:B,0)),H69="B20",INDEX(字典1_34!E:E,MATCH(MID(F69,5,2),字典1_34!B:B,0)),H69="B48",INDEX(字典1_34!G:G,MATCH(MID(F69,5,2),字典1_34!B:B,0)),LEFT(H69,1)="B",INDEX(字典1_34!F:F,MATCH(MID(F69,5,2),字典1_34!B:B,0))),"-")</f>
        <v>-</v>
      </c>
      <c r="N69" s="4" t="str">
        <f>IFERROR(_xlfn.IFS(H69="9",INDEX(字典1_56!C:C,MATCH(MID(F69,7,2),字典1_56!B:B,0)),LEFT(H69,1)="B",INDEX(字典1_56!D:D,MATCH(MID(F69,7,2),字典1_56!B:B,0)),H69="C_B",INDEX(字典1_56!F:F,MATCH(MID(F69,7,2),字典1_56!B:B,0)),H69="C",INDEX(字典1_56!E:E,MATCH(MID(F69,7,2),字典1_56!B:B,0))),"-")</f>
        <v>-</v>
      </c>
      <c r="O69" s="4" t="str">
        <f>IFERROR(INDEX(字典1_78!C:C,MATCH(RIGHT(F69,2),字典1_78!B:B,0)),"Error")</f>
        <v>时钟</v>
      </c>
      <c r="P69" s="5">
        <f t="shared" si="4"/>
        <v>11.821999999999999</v>
      </c>
      <c r="Q69" s="5">
        <f t="shared" si="5"/>
        <v>9.9999999999997868E-3</v>
      </c>
      <c r="R69" s="5" t="str">
        <f>IF(H71="C_B",INDEX(音色一览表!A:A,MATCH(MID(F69,5,2)&amp;MID(F70,5,2)&amp;MID(F71,7,2),音色一览表!H:H,0))&amp;" "&amp;INDEX(音色一览表!G:G,MATCH(MID(F69,5,2)&amp;MID(F70,5,2)&amp;MID(F71,7,2),音色一览表!H:H,0)),"")</f>
        <v/>
      </c>
      <c r="S69" s="17"/>
      <c r="T69" s="17"/>
    </row>
    <row r="70" spans="1:20" ht="18" hidden="1" customHeight="1" x14ac:dyDescent="0.2">
      <c r="A70" s="16">
        <v>68</v>
      </c>
      <c r="B70" s="16">
        <v>1</v>
      </c>
      <c r="C70" s="10"/>
      <c r="D70" s="16" t="s">
        <v>49</v>
      </c>
      <c r="E70" s="16" t="s">
        <v>50</v>
      </c>
      <c r="F70" s="16" t="s">
        <v>51</v>
      </c>
      <c r="G70" s="16" t="s">
        <v>88</v>
      </c>
      <c r="H70" s="34" t="str">
        <f t="shared" si="7"/>
        <v>F8</v>
      </c>
      <c r="I70" s="34" t="str">
        <f>IFERROR(INDEX(数据分类!B:B,MATCH(数据!H70,数据分类!A:A,0)),"Error")</f>
        <v>时钟</v>
      </c>
      <c r="J70" s="34" t="str">
        <f>IFERROR(_xlfn.IFS(INDEX(数据分类!E:E,MATCH(数据!H70,数据分类!A:A,0))=3456,N70&amp;M70,INDEX(数据分类!E:E,MATCH(数据!H70,数据分类!A:A,0))=34,M70,INDEX(数据分类!E:E,MATCH(数据!H70,数据分类!A:A,0))=56,N70,INDEX(数据分类!E:E,MATCH(数据!H70,数据分类!A:A,0))="-","-"),"Error")</f>
        <v>-</v>
      </c>
      <c r="K70" s="34" t="str">
        <f t="shared" si="6"/>
        <v>-</v>
      </c>
      <c r="L70" s="4" t="str">
        <f>IFERROR(INDEX(字典msg!B:B,MATCH(D70,字典msg!A:A,0)),"Error")</f>
        <v>正常</v>
      </c>
      <c r="M70" s="4" t="str">
        <f>IFERROR(_xlfn.IFS(H70="9",INDEX(字典1_34!C:C,MATCH(MID(F70,5,2),字典1_34!B:B,0)),H70="B00",INDEX(字典1_34!D:D,MATCH(MID(F70,5,2),字典1_34!B:B,0)),H70="B20",INDEX(字典1_34!E:E,MATCH(MID(F70,5,2),字典1_34!B:B,0)),H70="B48",INDEX(字典1_34!G:G,MATCH(MID(F70,5,2),字典1_34!B:B,0)),LEFT(H70,1)="B",INDEX(字典1_34!F:F,MATCH(MID(F70,5,2),字典1_34!B:B,0))),"-")</f>
        <v>-</v>
      </c>
      <c r="N70" s="4" t="str">
        <f>IFERROR(_xlfn.IFS(H70="9",INDEX(字典1_56!C:C,MATCH(MID(F70,7,2),字典1_56!B:B,0)),LEFT(H70,1)="B",INDEX(字典1_56!D:D,MATCH(MID(F70,7,2),字典1_56!B:B,0)),H70="C_B",INDEX(字典1_56!F:F,MATCH(MID(F70,7,2),字典1_56!B:B,0)),H70="C",INDEX(字典1_56!E:E,MATCH(MID(F70,7,2),字典1_56!B:B,0))),"-")</f>
        <v>-</v>
      </c>
      <c r="O70" s="4" t="str">
        <f>IFERROR(INDEX(字典1_78!C:C,MATCH(RIGHT(F70,2),字典1_78!B:B,0)),"Error")</f>
        <v>时钟</v>
      </c>
      <c r="P70" s="5">
        <f t="shared" si="4"/>
        <v>11.842000000000001</v>
      </c>
      <c r="Q70" s="5">
        <f t="shared" si="5"/>
        <v>2.000000000000135E-2</v>
      </c>
      <c r="R70" s="5" t="str">
        <f>IF(H72="C_B",INDEX(音色一览表!A:A,MATCH(MID(F70,5,2)&amp;MID(F71,5,2)&amp;MID(F72,7,2),音色一览表!H:H,0))&amp;" "&amp;INDEX(音色一览表!G:G,MATCH(MID(F70,5,2)&amp;MID(F71,5,2)&amp;MID(F72,7,2),音色一览表!H:H,0)),"")</f>
        <v/>
      </c>
      <c r="S70" s="17"/>
      <c r="T70" s="17"/>
    </row>
    <row r="71" spans="1:20" ht="18" hidden="1" customHeight="1" x14ac:dyDescent="0.2">
      <c r="A71" s="16">
        <v>69</v>
      </c>
      <c r="B71" s="16">
        <v>1</v>
      </c>
      <c r="C71" s="10"/>
      <c r="D71" s="16" t="s">
        <v>49</v>
      </c>
      <c r="E71" s="16" t="s">
        <v>50</v>
      </c>
      <c r="F71" s="16" t="s">
        <v>89</v>
      </c>
      <c r="G71" s="16" t="s">
        <v>90</v>
      </c>
      <c r="H71" s="34" t="str">
        <f t="shared" si="7"/>
        <v>9</v>
      </c>
      <c r="I71" s="34" t="str">
        <f>IFERROR(INDEX(数据分类!B:B,MATCH(数据!H71,数据分类!A:A,0)),"Error")</f>
        <v>音符打开</v>
      </c>
      <c r="J71" s="34" t="str">
        <f>IFERROR(_xlfn.IFS(INDEX(数据分类!E:E,MATCH(数据!H71,数据分类!A:A,0))=3456,N71&amp;M71,INDEX(数据分类!E:E,MATCH(数据!H71,数据分类!A:A,0))=34,M71,INDEX(数据分类!E:E,MATCH(数据!H71,数据分类!A:A,0))=56,N71,INDEX(数据分类!E:E,MATCH(数据!H71,数据分类!A:A,0))="-","-"),"Error")</f>
        <v>F2键按下(力度049)</v>
      </c>
      <c r="K71" s="34">
        <f t="shared" si="6"/>
        <v>1</v>
      </c>
      <c r="L71" s="4" t="str">
        <f>IFERROR(INDEX(字典msg!B:B,MATCH(D71,字典msg!A:A,0)),"Error")</f>
        <v>正常</v>
      </c>
      <c r="M71" s="4" t="str">
        <f>IFERROR(_xlfn.IFS(H71="9",INDEX(字典1_34!C:C,MATCH(MID(F71,5,2),字典1_34!B:B,0)),H71="B00",INDEX(字典1_34!D:D,MATCH(MID(F71,5,2),字典1_34!B:B,0)),H71="B20",INDEX(字典1_34!E:E,MATCH(MID(F71,5,2),字典1_34!B:B,0)),H71="B48",INDEX(字典1_34!G:G,MATCH(MID(F71,5,2),字典1_34!B:B,0)),LEFT(H71,1)="B",INDEX(字典1_34!F:F,MATCH(MID(F71,5,2),字典1_34!B:B,0))),"-")</f>
        <v>按下(力度049)</v>
      </c>
      <c r="N71" s="4" t="str">
        <f>IFERROR(_xlfn.IFS(H71="9",INDEX(字典1_56!C:C,MATCH(MID(F71,7,2),字典1_56!B:B,0)),LEFT(H71,1)="B",INDEX(字典1_56!D:D,MATCH(MID(F71,7,2),字典1_56!B:B,0)),H71="C_B",INDEX(字典1_56!F:F,MATCH(MID(F71,7,2),字典1_56!B:B,0)),H71="C",INDEX(字典1_56!E:E,MATCH(MID(F71,7,2),字典1_56!B:B,0))),"-")</f>
        <v>F2键</v>
      </c>
      <c r="O71" s="4" t="str">
        <f>IFERROR(INDEX(字典1_78!C:C,MATCH(RIGHT(F71,2),字典1_78!B:B,0)),"Error")</f>
        <v>音符打开(#01)</v>
      </c>
      <c r="P71" s="5">
        <f t="shared" si="4"/>
        <v>11.852</v>
      </c>
      <c r="Q71" s="5">
        <f t="shared" si="5"/>
        <v>9.9999999999997868E-3</v>
      </c>
      <c r="R71" s="5" t="str">
        <f>IF(H73="C_B",INDEX(音色一览表!A:A,MATCH(MID(F71,5,2)&amp;MID(F72,5,2)&amp;MID(F73,7,2),音色一览表!H:H,0))&amp;" "&amp;INDEX(音色一览表!G:G,MATCH(MID(F71,5,2)&amp;MID(F72,5,2)&amp;MID(F73,7,2),音色一览表!H:H,0)),"")</f>
        <v/>
      </c>
      <c r="S71" s="17"/>
      <c r="T71" s="17"/>
    </row>
    <row r="72" spans="1:20" ht="18" hidden="1" customHeight="1" x14ac:dyDescent="0.2">
      <c r="A72" s="16">
        <v>70</v>
      </c>
      <c r="B72" s="16">
        <v>1</v>
      </c>
      <c r="C72" s="10"/>
      <c r="D72" s="16" t="s">
        <v>49</v>
      </c>
      <c r="E72" s="16" t="s">
        <v>50</v>
      </c>
      <c r="F72" s="16" t="s">
        <v>51</v>
      </c>
      <c r="G72" s="16" t="s">
        <v>91</v>
      </c>
      <c r="H72" s="34" t="str">
        <f t="shared" si="7"/>
        <v>F8</v>
      </c>
      <c r="I72" s="34" t="str">
        <f>IFERROR(INDEX(数据分类!B:B,MATCH(数据!H72,数据分类!A:A,0)),"Error")</f>
        <v>时钟</v>
      </c>
      <c r="J72" s="34" t="str">
        <f>IFERROR(_xlfn.IFS(INDEX(数据分类!E:E,MATCH(数据!H72,数据分类!A:A,0))=3456,N72&amp;M72,INDEX(数据分类!E:E,MATCH(数据!H72,数据分类!A:A,0))=34,M72,INDEX(数据分类!E:E,MATCH(数据!H72,数据分类!A:A,0))=56,N72,INDEX(数据分类!E:E,MATCH(数据!H72,数据分类!A:A,0))="-","-"),"Error")</f>
        <v>-</v>
      </c>
      <c r="K72" s="34" t="str">
        <f t="shared" si="6"/>
        <v>-</v>
      </c>
      <c r="L72" s="4" t="str">
        <f>IFERROR(INDEX(字典msg!B:B,MATCH(D72,字典msg!A:A,0)),"Error")</f>
        <v>正常</v>
      </c>
      <c r="M72" s="4" t="str">
        <f>IFERROR(_xlfn.IFS(H72="9",INDEX(字典1_34!C:C,MATCH(MID(F72,5,2),字典1_34!B:B,0)),H72="B00",INDEX(字典1_34!D:D,MATCH(MID(F72,5,2),字典1_34!B:B,0)),H72="B20",INDEX(字典1_34!E:E,MATCH(MID(F72,5,2),字典1_34!B:B,0)),H72="B48",INDEX(字典1_34!G:G,MATCH(MID(F72,5,2),字典1_34!B:B,0)),LEFT(H72,1)="B",INDEX(字典1_34!F:F,MATCH(MID(F72,5,2),字典1_34!B:B,0))),"-")</f>
        <v>-</v>
      </c>
      <c r="N72" s="4" t="str">
        <f>IFERROR(_xlfn.IFS(H72="9",INDEX(字典1_56!C:C,MATCH(MID(F72,7,2),字典1_56!B:B,0)),LEFT(H72,1)="B",INDEX(字典1_56!D:D,MATCH(MID(F72,7,2),字典1_56!B:B,0)),H72="C_B",INDEX(字典1_56!F:F,MATCH(MID(F72,7,2),字典1_56!B:B,0)),H72="C",INDEX(字典1_56!E:E,MATCH(MID(F72,7,2),字典1_56!B:B,0))),"-")</f>
        <v>-</v>
      </c>
      <c r="O72" s="4" t="str">
        <f>IFERROR(INDEX(字典1_78!C:C,MATCH(RIGHT(F72,2),字典1_78!B:B,0)),"Error")</f>
        <v>时钟</v>
      </c>
      <c r="P72" s="5">
        <f t="shared" si="4"/>
        <v>11.872</v>
      </c>
      <c r="Q72" s="5">
        <f t="shared" si="5"/>
        <v>1.9999999999999574E-2</v>
      </c>
      <c r="R72" s="5" t="str">
        <f>IF(H74="C_B",INDEX(音色一览表!A:A,MATCH(MID(F72,5,2)&amp;MID(F73,5,2)&amp;MID(F74,7,2),音色一览表!H:H,0))&amp;" "&amp;INDEX(音色一览表!G:G,MATCH(MID(F72,5,2)&amp;MID(F73,5,2)&amp;MID(F74,7,2),音色一览表!H:H,0)),"")</f>
        <v/>
      </c>
      <c r="S72" s="17"/>
      <c r="T72" s="17"/>
    </row>
    <row r="73" spans="1:20" ht="18" hidden="1" customHeight="1" x14ac:dyDescent="0.2">
      <c r="A73" s="16">
        <v>71</v>
      </c>
      <c r="B73" s="16">
        <v>1</v>
      </c>
      <c r="C73" s="10"/>
      <c r="D73" s="16" t="s">
        <v>49</v>
      </c>
      <c r="E73" s="16" t="s">
        <v>50</v>
      </c>
      <c r="F73" s="16" t="s">
        <v>51</v>
      </c>
      <c r="G73" s="16" t="s">
        <v>92</v>
      </c>
      <c r="H73" s="34" t="str">
        <f t="shared" si="7"/>
        <v>F8</v>
      </c>
      <c r="I73" s="34" t="str">
        <f>IFERROR(INDEX(数据分类!B:B,MATCH(数据!H73,数据分类!A:A,0)),"Error")</f>
        <v>时钟</v>
      </c>
      <c r="J73" s="34" t="str">
        <f>IFERROR(_xlfn.IFS(INDEX(数据分类!E:E,MATCH(数据!H73,数据分类!A:A,0))=3456,N73&amp;M73,INDEX(数据分类!E:E,MATCH(数据!H73,数据分类!A:A,0))=34,M73,INDEX(数据分类!E:E,MATCH(数据!H73,数据分类!A:A,0))=56,N73,INDEX(数据分类!E:E,MATCH(数据!H73,数据分类!A:A,0))="-","-"),"Error")</f>
        <v>-</v>
      </c>
      <c r="K73" s="34" t="str">
        <f t="shared" si="6"/>
        <v>-</v>
      </c>
      <c r="L73" s="4" t="str">
        <f>IFERROR(INDEX(字典msg!B:B,MATCH(D73,字典msg!A:A,0)),"Error")</f>
        <v>正常</v>
      </c>
      <c r="M73" s="4" t="str">
        <f>IFERROR(_xlfn.IFS(H73="9",INDEX(字典1_34!C:C,MATCH(MID(F73,5,2),字典1_34!B:B,0)),H73="B00",INDEX(字典1_34!D:D,MATCH(MID(F73,5,2),字典1_34!B:B,0)),H73="B20",INDEX(字典1_34!E:E,MATCH(MID(F73,5,2),字典1_34!B:B,0)),H73="B48",INDEX(字典1_34!G:G,MATCH(MID(F73,5,2),字典1_34!B:B,0)),LEFT(H73,1)="B",INDEX(字典1_34!F:F,MATCH(MID(F73,5,2),字典1_34!B:B,0))),"-")</f>
        <v>-</v>
      </c>
      <c r="N73" s="4" t="str">
        <f>IFERROR(_xlfn.IFS(H73="9",INDEX(字典1_56!C:C,MATCH(MID(F73,7,2),字典1_56!B:B,0)),LEFT(H73,1)="B",INDEX(字典1_56!D:D,MATCH(MID(F73,7,2),字典1_56!B:B,0)),H73="C_B",INDEX(字典1_56!F:F,MATCH(MID(F73,7,2),字典1_56!B:B,0)),H73="C",INDEX(字典1_56!E:E,MATCH(MID(F73,7,2),字典1_56!B:B,0))),"-")</f>
        <v>-</v>
      </c>
      <c r="O73" s="4" t="str">
        <f>IFERROR(INDEX(字典1_78!C:C,MATCH(RIGHT(F73,2),字典1_78!B:B,0)),"Error")</f>
        <v>时钟</v>
      </c>
      <c r="P73" s="5">
        <f t="shared" si="4"/>
        <v>11.891999999999999</v>
      </c>
      <c r="Q73" s="5">
        <f t="shared" si="5"/>
        <v>1.9999999999999574E-2</v>
      </c>
      <c r="R73" s="5" t="str">
        <f>IF(H75="C_B",INDEX(音色一览表!A:A,MATCH(MID(F73,5,2)&amp;MID(F74,5,2)&amp;MID(F75,7,2),音色一览表!H:H,0))&amp;" "&amp;INDEX(音色一览表!G:G,MATCH(MID(F73,5,2)&amp;MID(F74,5,2)&amp;MID(F75,7,2),音色一览表!H:H,0)),"")</f>
        <v/>
      </c>
      <c r="S73" s="17"/>
      <c r="T73" s="17"/>
    </row>
    <row r="74" spans="1:20" ht="18" hidden="1" customHeight="1" x14ac:dyDescent="0.2">
      <c r="A74" s="16">
        <v>72</v>
      </c>
      <c r="B74" s="16">
        <v>1</v>
      </c>
      <c r="C74" s="10"/>
      <c r="D74" s="16" t="s">
        <v>49</v>
      </c>
      <c r="E74" s="16" t="s">
        <v>50</v>
      </c>
      <c r="F74" s="16" t="s">
        <v>51</v>
      </c>
      <c r="G74" s="16" t="s">
        <v>93</v>
      </c>
      <c r="H74" s="34" t="str">
        <f t="shared" si="7"/>
        <v>F8</v>
      </c>
      <c r="I74" s="34" t="str">
        <f>IFERROR(INDEX(数据分类!B:B,MATCH(数据!H74,数据分类!A:A,0)),"Error")</f>
        <v>时钟</v>
      </c>
      <c r="J74" s="34" t="str">
        <f>IFERROR(_xlfn.IFS(INDEX(数据分类!E:E,MATCH(数据!H74,数据分类!A:A,0))=3456,N74&amp;M74,INDEX(数据分类!E:E,MATCH(数据!H74,数据分类!A:A,0))=34,M74,INDEX(数据分类!E:E,MATCH(数据!H74,数据分类!A:A,0))=56,N74,INDEX(数据分类!E:E,MATCH(数据!H74,数据分类!A:A,0))="-","-"),"Error")</f>
        <v>-</v>
      </c>
      <c r="K74" s="34" t="str">
        <f t="shared" si="6"/>
        <v>-</v>
      </c>
      <c r="L74" s="4" t="str">
        <f>IFERROR(INDEX(字典msg!B:B,MATCH(D74,字典msg!A:A,0)),"Error")</f>
        <v>正常</v>
      </c>
      <c r="M74" s="4" t="str">
        <f>IFERROR(_xlfn.IFS(H74="9",INDEX(字典1_34!C:C,MATCH(MID(F74,5,2),字典1_34!B:B,0)),H74="B00",INDEX(字典1_34!D:D,MATCH(MID(F74,5,2),字典1_34!B:B,0)),H74="B20",INDEX(字典1_34!E:E,MATCH(MID(F74,5,2),字典1_34!B:B,0)),H74="B48",INDEX(字典1_34!G:G,MATCH(MID(F74,5,2),字典1_34!B:B,0)),LEFT(H74,1)="B",INDEX(字典1_34!F:F,MATCH(MID(F74,5,2),字典1_34!B:B,0))),"-")</f>
        <v>-</v>
      </c>
      <c r="N74" s="4" t="str">
        <f>IFERROR(_xlfn.IFS(H74="9",INDEX(字典1_56!C:C,MATCH(MID(F74,7,2),字典1_56!B:B,0)),LEFT(H74,1)="B",INDEX(字典1_56!D:D,MATCH(MID(F74,7,2),字典1_56!B:B,0)),H74="C_B",INDEX(字典1_56!F:F,MATCH(MID(F74,7,2),字典1_56!B:B,0)),H74="C",INDEX(字典1_56!E:E,MATCH(MID(F74,7,2),字典1_56!B:B,0))),"-")</f>
        <v>-</v>
      </c>
      <c r="O74" s="4" t="str">
        <f>IFERROR(INDEX(字典1_78!C:C,MATCH(RIGHT(F74,2),字典1_78!B:B,0)),"Error")</f>
        <v>时钟</v>
      </c>
      <c r="P74" s="5">
        <f t="shared" si="4"/>
        <v>11.901999999999999</v>
      </c>
      <c r="Q74" s="5">
        <f t="shared" si="5"/>
        <v>9.9999999999997868E-3</v>
      </c>
      <c r="R74" s="5" t="str">
        <f>IF(H76="C_B",INDEX(音色一览表!A:A,MATCH(MID(F74,5,2)&amp;MID(F75,5,2)&amp;MID(F76,7,2),音色一览表!H:H,0))&amp;" "&amp;INDEX(音色一览表!G:G,MATCH(MID(F74,5,2)&amp;MID(F75,5,2)&amp;MID(F76,7,2),音色一览表!H:H,0)),"")</f>
        <v/>
      </c>
      <c r="S74" s="17"/>
      <c r="T74" s="17"/>
    </row>
    <row r="75" spans="1:20" ht="18" hidden="1" customHeight="1" x14ac:dyDescent="0.2">
      <c r="A75" s="16">
        <v>73</v>
      </c>
      <c r="B75" s="16">
        <v>1</v>
      </c>
      <c r="C75" s="10"/>
      <c r="D75" s="16" t="s">
        <v>49</v>
      </c>
      <c r="E75" s="16" t="s">
        <v>50</v>
      </c>
      <c r="F75" s="16" t="s">
        <v>7</v>
      </c>
      <c r="G75" s="16" t="s">
        <v>94</v>
      </c>
      <c r="H75" s="34" t="str">
        <f t="shared" si="7"/>
        <v>9</v>
      </c>
      <c r="I75" s="34" t="str">
        <f>IFERROR(INDEX(数据分类!B:B,MATCH(数据!H75,数据分类!A:A,0)),"Error")</f>
        <v>音符打开</v>
      </c>
      <c r="J75" s="34" t="str">
        <f>IFERROR(_xlfn.IFS(INDEX(数据分类!E:E,MATCH(数据!H75,数据分类!A:A,0))=3456,N75&amp;M75,INDEX(数据分类!E:E,MATCH(数据!H75,数据分类!A:A,0))=34,M75,INDEX(数据分类!E:E,MATCH(数据!H75,数据分类!A:A,0))=56,N75,INDEX(数据分类!E:E,MATCH(数据!H75,数据分类!A:A,0))="-","-"),"Error")</f>
        <v>D2键松开</v>
      </c>
      <c r="K75" s="34">
        <f t="shared" si="6"/>
        <v>1</v>
      </c>
      <c r="L75" s="4" t="str">
        <f>IFERROR(INDEX(字典msg!B:B,MATCH(D75,字典msg!A:A,0)),"Error")</f>
        <v>正常</v>
      </c>
      <c r="M75" s="4" t="str">
        <f>IFERROR(_xlfn.IFS(H75="9",INDEX(字典1_34!C:C,MATCH(MID(F75,5,2),字典1_34!B:B,0)),H75="B00",INDEX(字典1_34!D:D,MATCH(MID(F75,5,2),字典1_34!B:B,0)),H75="B20",INDEX(字典1_34!E:E,MATCH(MID(F75,5,2),字典1_34!B:B,0)),H75="B48",INDEX(字典1_34!G:G,MATCH(MID(F75,5,2),字典1_34!B:B,0)),LEFT(H75,1)="B",INDEX(字典1_34!F:F,MATCH(MID(F75,5,2),字典1_34!B:B,0))),"-")</f>
        <v>松开</v>
      </c>
      <c r="N75" s="4" t="str">
        <f>IFERROR(_xlfn.IFS(H75="9",INDEX(字典1_56!C:C,MATCH(MID(F75,7,2),字典1_56!B:B,0)),LEFT(H75,1)="B",INDEX(字典1_56!D:D,MATCH(MID(F75,7,2),字典1_56!B:B,0)),H75="C_B",INDEX(字典1_56!F:F,MATCH(MID(F75,7,2),字典1_56!B:B,0)),H75="C",INDEX(字典1_56!E:E,MATCH(MID(F75,7,2),字典1_56!B:B,0))),"-")</f>
        <v>D2键</v>
      </c>
      <c r="O75" s="4" t="str">
        <f>IFERROR(INDEX(字典1_78!C:C,MATCH(RIGHT(F75,2),字典1_78!B:B,0)),"Error")</f>
        <v>音符打开(#01)</v>
      </c>
      <c r="P75" s="5">
        <f t="shared" si="4"/>
        <v>11.912000000000001</v>
      </c>
      <c r="Q75" s="5">
        <f t="shared" si="5"/>
        <v>1.0000000000001563E-2</v>
      </c>
      <c r="R75" s="5" t="str">
        <f>IF(H77="C_B",INDEX(音色一览表!A:A,MATCH(MID(F75,5,2)&amp;MID(F76,5,2)&amp;MID(F77,7,2),音色一览表!H:H,0))&amp;" "&amp;INDEX(音色一览表!G:G,MATCH(MID(F75,5,2)&amp;MID(F76,5,2)&amp;MID(F77,7,2),音色一览表!H:H,0)),"")</f>
        <v/>
      </c>
      <c r="S75" s="17"/>
      <c r="T75" s="17"/>
    </row>
    <row r="76" spans="1:20" ht="18" hidden="1" customHeight="1" x14ac:dyDescent="0.2">
      <c r="A76" s="16">
        <v>74</v>
      </c>
      <c r="B76" s="16">
        <v>1</v>
      </c>
      <c r="C76" s="10"/>
      <c r="D76" s="16" t="s">
        <v>49</v>
      </c>
      <c r="E76" s="16" t="s">
        <v>50</v>
      </c>
      <c r="F76" s="16" t="s">
        <v>51</v>
      </c>
      <c r="G76" s="16" t="s">
        <v>95</v>
      </c>
      <c r="H76" s="34" t="str">
        <f t="shared" si="7"/>
        <v>F8</v>
      </c>
      <c r="I76" s="34" t="str">
        <f>IFERROR(INDEX(数据分类!B:B,MATCH(数据!H76,数据分类!A:A,0)),"Error")</f>
        <v>时钟</v>
      </c>
      <c r="J76" s="34" t="str">
        <f>IFERROR(_xlfn.IFS(INDEX(数据分类!E:E,MATCH(数据!H76,数据分类!A:A,0))=3456,N76&amp;M76,INDEX(数据分类!E:E,MATCH(数据!H76,数据分类!A:A,0))=34,M76,INDEX(数据分类!E:E,MATCH(数据!H76,数据分类!A:A,0))=56,N76,INDEX(数据分类!E:E,MATCH(数据!H76,数据分类!A:A,0))="-","-"),"Error")</f>
        <v>-</v>
      </c>
      <c r="K76" s="34" t="str">
        <f t="shared" si="6"/>
        <v>-</v>
      </c>
      <c r="L76" s="4" t="str">
        <f>IFERROR(INDEX(字典msg!B:B,MATCH(D76,字典msg!A:A,0)),"Error")</f>
        <v>正常</v>
      </c>
      <c r="M76" s="4" t="str">
        <f>IFERROR(_xlfn.IFS(H76="9",INDEX(字典1_34!C:C,MATCH(MID(F76,5,2),字典1_34!B:B,0)),H76="B00",INDEX(字典1_34!D:D,MATCH(MID(F76,5,2),字典1_34!B:B,0)),H76="B20",INDEX(字典1_34!E:E,MATCH(MID(F76,5,2),字典1_34!B:B,0)),H76="B48",INDEX(字典1_34!G:G,MATCH(MID(F76,5,2),字典1_34!B:B,0)),LEFT(H76,1)="B",INDEX(字典1_34!F:F,MATCH(MID(F76,5,2),字典1_34!B:B,0))),"-")</f>
        <v>-</v>
      </c>
      <c r="N76" s="4" t="str">
        <f>IFERROR(_xlfn.IFS(H76="9",INDEX(字典1_56!C:C,MATCH(MID(F76,7,2),字典1_56!B:B,0)),LEFT(H76,1)="B",INDEX(字典1_56!D:D,MATCH(MID(F76,7,2),字典1_56!B:B,0)),H76="C_B",INDEX(字典1_56!F:F,MATCH(MID(F76,7,2),字典1_56!B:B,0)),H76="C",INDEX(字典1_56!E:E,MATCH(MID(F76,7,2),字典1_56!B:B,0))),"-")</f>
        <v>-</v>
      </c>
      <c r="O76" s="4" t="str">
        <f>IFERROR(INDEX(字典1_78!C:C,MATCH(RIGHT(F76,2),字典1_78!B:B,0)),"Error")</f>
        <v>时钟</v>
      </c>
      <c r="P76" s="5">
        <f t="shared" si="4"/>
        <v>11.942</v>
      </c>
      <c r="Q76" s="5">
        <f t="shared" si="5"/>
        <v>2.9999999999999361E-2</v>
      </c>
      <c r="R76" s="5" t="str">
        <f>IF(H78="C_B",INDEX(音色一览表!A:A,MATCH(MID(F76,5,2)&amp;MID(F77,5,2)&amp;MID(F78,7,2),音色一览表!H:H,0))&amp;" "&amp;INDEX(音色一览表!G:G,MATCH(MID(F76,5,2)&amp;MID(F77,5,2)&amp;MID(F78,7,2),音色一览表!H:H,0)),"")</f>
        <v/>
      </c>
      <c r="S76" s="17"/>
      <c r="T76" s="17"/>
    </row>
    <row r="77" spans="1:20" ht="18" hidden="1" customHeight="1" x14ac:dyDescent="0.2">
      <c r="A77" s="16">
        <v>75</v>
      </c>
      <c r="B77" s="16">
        <v>1</v>
      </c>
      <c r="C77" s="10"/>
      <c r="D77" s="16" t="s">
        <v>49</v>
      </c>
      <c r="E77" s="16" t="s">
        <v>50</v>
      </c>
      <c r="F77" s="16" t="s">
        <v>59</v>
      </c>
      <c r="G77" s="16" t="s">
        <v>96</v>
      </c>
      <c r="H77" s="34" t="str">
        <f t="shared" si="7"/>
        <v>FE</v>
      </c>
      <c r="I77" s="34" t="str">
        <f>IFERROR(INDEX(数据分类!B:B,MATCH(数据!H77,数据分类!A:A,0)),"Error")</f>
        <v>主动传感</v>
      </c>
      <c r="J77" s="34" t="str">
        <f>IFERROR(_xlfn.IFS(INDEX(数据分类!E:E,MATCH(数据!H77,数据分类!A:A,0))=3456,N77&amp;M77,INDEX(数据分类!E:E,MATCH(数据!H77,数据分类!A:A,0))=34,M77,INDEX(数据分类!E:E,MATCH(数据!H77,数据分类!A:A,0))=56,N77,INDEX(数据分类!E:E,MATCH(数据!H77,数据分类!A:A,0))="-","-"),"Error")</f>
        <v>-</v>
      </c>
      <c r="K77" s="34" t="str">
        <f t="shared" si="6"/>
        <v>-</v>
      </c>
      <c r="L77" s="4" t="str">
        <f>IFERROR(INDEX(字典msg!B:B,MATCH(D77,字典msg!A:A,0)),"Error")</f>
        <v>正常</v>
      </c>
      <c r="M77" s="4" t="str">
        <f>IFERROR(_xlfn.IFS(H77="9",INDEX(字典1_34!C:C,MATCH(MID(F77,5,2),字典1_34!B:B,0)),H77="B00",INDEX(字典1_34!D:D,MATCH(MID(F77,5,2),字典1_34!B:B,0)),H77="B20",INDEX(字典1_34!E:E,MATCH(MID(F77,5,2),字典1_34!B:B,0)),H77="B48",INDEX(字典1_34!G:G,MATCH(MID(F77,5,2),字典1_34!B:B,0)),LEFT(H77,1)="B",INDEX(字典1_34!F:F,MATCH(MID(F77,5,2),字典1_34!B:B,0))),"-")</f>
        <v>-</v>
      </c>
      <c r="N77" s="4" t="str">
        <f>IFERROR(_xlfn.IFS(H77="9",INDEX(字典1_56!C:C,MATCH(MID(F77,7,2),字典1_56!B:B,0)),LEFT(H77,1)="B",INDEX(字典1_56!D:D,MATCH(MID(F77,7,2),字典1_56!B:B,0)),H77="C_B",INDEX(字典1_56!F:F,MATCH(MID(F77,7,2),字典1_56!B:B,0)),H77="C",INDEX(字典1_56!E:E,MATCH(MID(F77,7,2),字典1_56!B:B,0))),"-")</f>
        <v>-</v>
      </c>
      <c r="O77" s="4" t="str">
        <f>IFERROR(INDEX(字典1_78!C:C,MATCH(RIGHT(F77,2),字典1_78!B:B,0)),"Error")</f>
        <v>主动传感</v>
      </c>
      <c r="P77" s="5">
        <f t="shared" si="4"/>
        <v>11.952</v>
      </c>
      <c r="Q77" s="5">
        <f t="shared" si="5"/>
        <v>9.9999999999997868E-3</v>
      </c>
      <c r="R77" s="5" t="str">
        <f>IF(H79="C_B",INDEX(音色一览表!A:A,MATCH(MID(F77,5,2)&amp;MID(F78,5,2)&amp;MID(F79,7,2),音色一览表!H:H,0))&amp;" "&amp;INDEX(音色一览表!G:G,MATCH(MID(F77,5,2)&amp;MID(F78,5,2)&amp;MID(F79,7,2),音色一览表!H:H,0)),"")</f>
        <v/>
      </c>
      <c r="S77" s="17"/>
      <c r="T77" s="17"/>
    </row>
    <row r="78" spans="1:20" ht="18" hidden="1" customHeight="1" x14ac:dyDescent="0.2">
      <c r="A78" s="16">
        <v>76</v>
      </c>
      <c r="B78" s="16">
        <v>1</v>
      </c>
      <c r="C78" s="10"/>
      <c r="D78" s="16" t="s">
        <v>49</v>
      </c>
      <c r="E78" s="16" t="s">
        <v>50</v>
      </c>
      <c r="F78" s="16" t="s">
        <v>51</v>
      </c>
      <c r="G78" s="16" t="s">
        <v>97</v>
      </c>
      <c r="H78" s="34" t="str">
        <f t="shared" si="7"/>
        <v>F8</v>
      </c>
      <c r="I78" s="34" t="str">
        <f>IFERROR(INDEX(数据分类!B:B,MATCH(数据!H78,数据分类!A:A,0)),"Error")</f>
        <v>时钟</v>
      </c>
      <c r="J78" s="34" t="str">
        <f>IFERROR(_xlfn.IFS(INDEX(数据分类!E:E,MATCH(数据!H78,数据分类!A:A,0))=3456,N78&amp;M78,INDEX(数据分类!E:E,MATCH(数据!H78,数据分类!A:A,0))=34,M78,INDEX(数据分类!E:E,MATCH(数据!H78,数据分类!A:A,0))=56,N78,INDEX(数据分类!E:E,MATCH(数据!H78,数据分类!A:A,0))="-","-"),"Error")</f>
        <v>-</v>
      </c>
      <c r="K78" s="34" t="str">
        <f t="shared" si="6"/>
        <v>-</v>
      </c>
      <c r="L78" s="4" t="str">
        <f>IFERROR(INDEX(字典msg!B:B,MATCH(D78,字典msg!A:A,0)),"Error")</f>
        <v>正常</v>
      </c>
      <c r="M78" s="4" t="str">
        <f>IFERROR(_xlfn.IFS(H78="9",INDEX(字典1_34!C:C,MATCH(MID(F78,5,2),字典1_34!B:B,0)),H78="B00",INDEX(字典1_34!D:D,MATCH(MID(F78,5,2),字典1_34!B:B,0)),H78="B20",INDEX(字典1_34!E:E,MATCH(MID(F78,5,2),字典1_34!B:B,0)),H78="B48",INDEX(字典1_34!G:G,MATCH(MID(F78,5,2),字典1_34!B:B,0)),LEFT(H78,1)="B",INDEX(字典1_34!F:F,MATCH(MID(F78,5,2),字典1_34!B:B,0))),"-")</f>
        <v>-</v>
      </c>
      <c r="N78" s="4" t="str">
        <f>IFERROR(_xlfn.IFS(H78="9",INDEX(字典1_56!C:C,MATCH(MID(F78,7,2),字典1_56!B:B,0)),LEFT(H78,1)="B",INDEX(字典1_56!D:D,MATCH(MID(F78,7,2),字典1_56!B:B,0)),H78="C_B",INDEX(字典1_56!F:F,MATCH(MID(F78,7,2),字典1_56!B:B,0)),H78="C",INDEX(字典1_56!E:E,MATCH(MID(F78,7,2),字典1_56!B:B,0))),"-")</f>
        <v>-</v>
      </c>
      <c r="O78" s="4" t="str">
        <f>IFERROR(INDEX(字典1_78!C:C,MATCH(RIGHT(F78,2),字典1_78!B:B,0)),"Error")</f>
        <v>时钟</v>
      </c>
      <c r="P78" s="5">
        <f t="shared" si="4"/>
        <v>11.972</v>
      </c>
      <c r="Q78" s="5">
        <f t="shared" si="5"/>
        <v>1.9999999999999574E-2</v>
      </c>
      <c r="R78" s="5" t="str">
        <f>IF(H80="C_B",INDEX(音色一览表!A:A,MATCH(MID(F78,5,2)&amp;MID(F79,5,2)&amp;MID(F80,7,2),音色一览表!H:H,0))&amp;" "&amp;INDEX(音色一览表!G:G,MATCH(MID(F78,5,2)&amp;MID(F79,5,2)&amp;MID(F80,7,2),音色一览表!H:H,0)),"")</f>
        <v/>
      </c>
      <c r="S78" s="17"/>
      <c r="T78" s="17"/>
    </row>
    <row r="79" spans="1:20" ht="18" hidden="1" customHeight="1" x14ac:dyDescent="0.2">
      <c r="A79" s="16">
        <v>77</v>
      </c>
      <c r="B79" s="16">
        <v>1</v>
      </c>
      <c r="C79" s="10"/>
      <c r="D79" s="16" t="s">
        <v>49</v>
      </c>
      <c r="E79" s="16" t="s">
        <v>50</v>
      </c>
      <c r="F79" s="16" t="s">
        <v>51</v>
      </c>
      <c r="G79" s="16" t="s">
        <v>98</v>
      </c>
      <c r="H79" s="34" t="str">
        <f t="shared" si="7"/>
        <v>F8</v>
      </c>
      <c r="I79" s="34" t="str">
        <f>IFERROR(INDEX(数据分类!B:B,MATCH(数据!H79,数据分类!A:A,0)),"Error")</f>
        <v>时钟</v>
      </c>
      <c r="J79" s="34" t="str">
        <f>IFERROR(_xlfn.IFS(INDEX(数据分类!E:E,MATCH(数据!H79,数据分类!A:A,0))=3456,N79&amp;M79,INDEX(数据分类!E:E,MATCH(数据!H79,数据分类!A:A,0))=34,M79,INDEX(数据分类!E:E,MATCH(数据!H79,数据分类!A:A,0))=56,N79,INDEX(数据分类!E:E,MATCH(数据!H79,数据分类!A:A,0))="-","-"),"Error")</f>
        <v>-</v>
      </c>
      <c r="K79" s="34" t="str">
        <f t="shared" si="6"/>
        <v>-</v>
      </c>
      <c r="L79" s="4" t="str">
        <f>IFERROR(INDEX(字典msg!B:B,MATCH(D79,字典msg!A:A,0)),"Error")</f>
        <v>正常</v>
      </c>
      <c r="M79" s="4" t="str">
        <f>IFERROR(_xlfn.IFS(H79="9",INDEX(字典1_34!C:C,MATCH(MID(F79,5,2),字典1_34!B:B,0)),H79="B00",INDEX(字典1_34!D:D,MATCH(MID(F79,5,2),字典1_34!B:B,0)),H79="B20",INDEX(字典1_34!E:E,MATCH(MID(F79,5,2),字典1_34!B:B,0)),H79="B48",INDEX(字典1_34!G:G,MATCH(MID(F79,5,2),字典1_34!B:B,0)),LEFT(H79,1)="B",INDEX(字典1_34!F:F,MATCH(MID(F79,5,2),字典1_34!B:B,0))),"-")</f>
        <v>-</v>
      </c>
      <c r="N79" s="4" t="str">
        <f>IFERROR(_xlfn.IFS(H79="9",INDEX(字典1_56!C:C,MATCH(MID(F79,7,2),字典1_56!B:B,0)),LEFT(H79,1)="B",INDEX(字典1_56!D:D,MATCH(MID(F79,7,2),字典1_56!B:B,0)),H79="C_B",INDEX(字典1_56!F:F,MATCH(MID(F79,7,2),字典1_56!B:B,0)),H79="C",INDEX(字典1_56!E:E,MATCH(MID(F79,7,2),字典1_56!B:B,0))),"-")</f>
        <v>-</v>
      </c>
      <c r="O79" s="4" t="str">
        <f>IFERROR(INDEX(字典1_78!C:C,MATCH(RIGHT(F79,2),字典1_78!B:B,0)),"Error")</f>
        <v>时钟</v>
      </c>
      <c r="P79" s="5">
        <f t="shared" si="4"/>
        <v>11.981999999999999</v>
      </c>
      <c r="Q79" s="5">
        <f t="shared" si="5"/>
        <v>9.9999999999997868E-3</v>
      </c>
      <c r="R79" s="5" t="str">
        <f>IF(H81="C_B",INDEX(音色一览表!A:A,MATCH(MID(F79,5,2)&amp;MID(F80,5,2)&amp;MID(F81,7,2),音色一览表!H:H,0))&amp;" "&amp;INDEX(音色一览表!G:G,MATCH(MID(F79,5,2)&amp;MID(F80,5,2)&amp;MID(F81,7,2),音色一览表!H:H,0)),"")</f>
        <v/>
      </c>
      <c r="S79" s="17"/>
      <c r="T79" s="17"/>
    </row>
    <row r="80" spans="1:20" ht="18" hidden="1" customHeight="1" x14ac:dyDescent="0.2">
      <c r="A80" s="16">
        <v>78</v>
      </c>
      <c r="B80" s="16">
        <v>1</v>
      </c>
      <c r="C80" s="10"/>
      <c r="D80" s="16" t="s">
        <v>49</v>
      </c>
      <c r="E80" s="16" t="s">
        <v>50</v>
      </c>
      <c r="F80" s="16" t="s">
        <v>51</v>
      </c>
      <c r="G80" s="16" t="s">
        <v>99</v>
      </c>
      <c r="H80" s="34" t="str">
        <f t="shared" si="7"/>
        <v>F8</v>
      </c>
      <c r="I80" s="34" t="str">
        <f>IFERROR(INDEX(数据分类!B:B,MATCH(数据!H80,数据分类!A:A,0)),"Error")</f>
        <v>时钟</v>
      </c>
      <c r="J80" s="34" t="str">
        <f>IFERROR(_xlfn.IFS(INDEX(数据分类!E:E,MATCH(数据!H80,数据分类!A:A,0))=3456,N80&amp;M80,INDEX(数据分类!E:E,MATCH(数据!H80,数据分类!A:A,0))=34,M80,INDEX(数据分类!E:E,MATCH(数据!H80,数据分类!A:A,0))=56,N80,INDEX(数据分类!E:E,MATCH(数据!H80,数据分类!A:A,0))="-","-"),"Error")</f>
        <v>-</v>
      </c>
      <c r="K80" s="34" t="str">
        <f t="shared" si="6"/>
        <v>-</v>
      </c>
      <c r="L80" s="4" t="str">
        <f>IFERROR(INDEX(字典msg!B:B,MATCH(D80,字典msg!A:A,0)),"Error")</f>
        <v>正常</v>
      </c>
      <c r="M80" s="4" t="str">
        <f>IFERROR(_xlfn.IFS(H80="9",INDEX(字典1_34!C:C,MATCH(MID(F80,5,2),字典1_34!B:B,0)),H80="B00",INDEX(字典1_34!D:D,MATCH(MID(F80,5,2),字典1_34!B:B,0)),H80="B20",INDEX(字典1_34!E:E,MATCH(MID(F80,5,2),字典1_34!B:B,0)),H80="B48",INDEX(字典1_34!G:G,MATCH(MID(F80,5,2),字典1_34!B:B,0)),LEFT(H80,1)="B",INDEX(字典1_34!F:F,MATCH(MID(F80,5,2),字典1_34!B:B,0))),"-")</f>
        <v>-</v>
      </c>
      <c r="N80" s="4" t="str">
        <f>IFERROR(_xlfn.IFS(H80="9",INDEX(字典1_56!C:C,MATCH(MID(F80,7,2),字典1_56!B:B,0)),LEFT(H80,1)="B",INDEX(字典1_56!D:D,MATCH(MID(F80,7,2),字典1_56!B:B,0)),H80="C_B",INDEX(字典1_56!F:F,MATCH(MID(F80,7,2),字典1_56!B:B,0)),H80="C",INDEX(字典1_56!E:E,MATCH(MID(F80,7,2),字典1_56!B:B,0))),"-")</f>
        <v>-</v>
      </c>
      <c r="O80" s="4" t="str">
        <f>IFERROR(INDEX(字典1_78!C:C,MATCH(RIGHT(F80,2),字典1_78!B:B,0)),"Error")</f>
        <v>时钟</v>
      </c>
      <c r="P80" s="5">
        <f t="shared" si="4"/>
        <v>12.002000000000001</v>
      </c>
      <c r="Q80" s="5">
        <f t="shared" si="5"/>
        <v>2.000000000000135E-2</v>
      </c>
      <c r="R80" s="5" t="str">
        <f>IF(H82="C_B",INDEX(音色一览表!A:A,MATCH(MID(F80,5,2)&amp;MID(F81,5,2)&amp;MID(F82,7,2),音色一览表!H:H,0))&amp;" "&amp;INDEX(音色一览表!G:G,MATCH(MID(F80,5,2)&amp;MID(F81,5,2)&amp;MID(F82,7,2),音色一览表!H:H,0)),"")</f>
        <v/>
      </c>
      <c r="S80" s="17"/>
      <c r="T80" s="17"/>
    </row>
    <row r="81" spans="1:20" ht="18" hidden="1" customHeight="1" x14ac:dyDescent="0.2">
      <c r="A81" s="16">
        <v>79</v>
      </c>
      <c r="B81" s="16">
        <v>1</v>
      </c>
      <c r="C81" s="10"/>
      <c r="D81" s="16" t="s">
        <v>49</v>
      </c>
      <c r="E81" s="16" t="s">
        <v>50</v>
      </c>
      <c r="F81" s="16" t="s">
        <v>51</v>
      </c>
      <c r="G81" s="16" t="s">
        <v>100</v>
      </c>
      <c r="H81" s="34" t="str">
        <f t="shared" si="7"/>
        <v>F8</v>
      </c>
      <c r="I81" s="34" t="str">
        <f>IFERROR(INDEX(数据分类!B:B,MATCH(数据!H81,数据分类!A:A,0)),"Error")</f>
        <v>时钟</v>
      </c>
      <c r="J81" s="34" t="str">
        <f>IFERROR(_xlfn.IFS(INDEX(数据分类!E:E,MATCH(数据!H81,数据分类!A:A,0))=3456,N81&amp;M81,INDEX(数据分类!E:E,MATCH(数据!H81,数据分类!A:A,0))=34,M81,INDEX(数据分类!E:E,MATCH(数据!H81,数据分类!A:A,0))=56,N81,INDEX(数据分类!E:E,MATCH(数据!H81,数据分类!A:A,0))="-","-"),"Error")</f>
        <v>-</v>
      </c>
      <c r="K81" s="34" t="str">
        <f t="shared" si="6"/>
        <v>-</v>
      </c>
      <c r="L81" s="4" t="str">
        <f>IFERROR(INDEX(字典msg!B:B,MATCH(D81,字典msg!A:A,0)),"Error")</f>
        <v>正常</v>
      </c>
      <c r="M81" s="4" t="str">
        <f>IFERROR(_xlfn.IFS(H81="9",INDEX(字典1_34!C:C,MATCH(MID(F81,5,2),字典1_34!B:B,0)),H81="B00",INDEX(字典1_34!D:D,MATCH(MID(F81,5,2),字典1_34!B:B,0)),H81="B20",INDEX(字典1_34!E:E,MATCH(MID(F81,5,2),字典1_34!B:B,0)),H81="B48",INDEX(字典1_34!G:G,MATCH(MID(F81,5,2),字典1_34!B:B,0)),LEFT(H81,1)="B",INDEX(字典1_34!F:F,MATCH(MID(F81,5,2),字典1_34!B:B,0))),"-")</f>
        <v>-</v>
      </c>
      <c r="N81" s="4" t="str">
        <f>IFERROR(_xlfn.IFS(H81="9",INDEX(字典1_56!C:C,MATCH(MID(F81,7,2),字典1_56!B:B,0)),LEFT(H81,1)="B",INDEX(字典1_56!D:D,MATCH(MID(F81,7,2),字典1_56!B:B,0)),H81="C_B",INDEX(字典1_56!F:F,MATCH(MID(F81,7,2),字典1_56!B:B,0)),H81="C",INDEX(字典1_56!E:E,MATCH(MID(F81,7,2),字典1_56!B:B,0))),"-")</f>
        <v>-</v>
      </c>
      <c r="O81" s="4" t="str">
        <f>IFERROR(INDEX(字典1_78!C:C,MATCH(RIGHT(F81,2),字典1_78!B:B,0)),"Error")</f>
        <v>时钟</v>
      </c>
      <c r="P81" s="5">
        <f t="shared" si="4"/>
        <v>12.022</v>
      </c>
      <c r="Q81" s="5">
        <f t="shared" si="5"/>
        <v>1.9999999999999574E-2</v>
      </c>
      <c r="R81" s="5" t="str">
        <f>IF(H83="C_B",INDEX(音色一览表!A:A,MATCH(MID(F81,5,2)&amp;MID(F82,5,2)&amp;MID(F83,7,2),音色一览表!H:H,0))&amp;" "&amp;INDEX(音色一览表!G:G,MATCH(MID(F81,5,2)&amp;MID(F82,5,2)&amp;MID(F83,7,2),音色一览表!H:H,0)),"")</f>
        <v/>
      </c>
      <c r="S81" s="17"/>
      <c r="T81" s="17"/>
    </row>
    <row r="82" spans="1:20" ht="18" hidden="1" customHeight="1" x14ac:dyDescent="0.2">
      <c r="A82" s="16">
        <v>80</v>
      </c>
      <c r="B82" s="16">
        <v>1</v>
      </c>
      <c r="C82" s="10"/>
      <c r="D82" s="16" t="s">
        <v>49</v>
      </c>
      <c r="E82" s="16" t="s">
        <v>50</v>
      </c>
      <c r="F82" s="16" t="s">
        <v>51</v>
      </c>
      <c r="G82" s="16" t="s">
        <v>101</v>
      </c>
      <c r="H82" s="34" t="str">
        <f t="shared" si="7"/>
        <v>F8</v>
      </c>
      <c r="I82" s="34" t="str">
        <f>IFERROR(INDEX(数据分类!B:B,MATCH(数据!H82,数据分类!A:A,0)),"Error")</f>
        <v>时钟</v>
      </c>
      <c r="J82" s="34" t="str">
        <f>IFERROR(_xlfn.IFS(INDEX(数据分类!E:E,MATCH(数据!H82,数据分类!A:A,0))=3456,N82&amp;M82,INDEX(数据分类!E:E,MATCH(数据!H82,数据分类!A:A,0))=34,M82,INDEX(数据分类!E:E,MATCH(数据!H82,数据分类!A:A,0))=56,N82,INDEX(数据分类!E:E,MATCH(数据!H82,数据分类!A:A,0))="-","-"),"Error")</f>
        <v>-</v>
      </c>
      <c r="K82" s="34" t="str">
        <f t="shared" si="6"/>
        <v>-</v>
      </c>
      <c r="L82" s="4" t="str">
        <f>IFERROR(INDEX(字典msg!B:B,MATCH(D82,字典msg!A:A,0)),"Error")</f>
        <v>正常</v>
      </c>
      <c r="M82" s="4" t="str">
        <f>IFERROR(_xlfn.IFS(H82="9",INDEX(字典1_34!C:C,MATCH(MID(F82,5,2),字典1_34!B:B,0)),H82="B00",INDEX(字典1_34!D:D,MATCH(MID(F82,5,2),字典1_34!B:B,0)),H82="B20",INDEX(字典1_34!E:E,MATCH(MID(F82,5,2),字典1_34!B:B,0)),H82="B48",INDEX(字典1_34!G:G,MATCH(MID(F82,5,2),字典1_34!B:B,0)),LEFT(H82,1)="B",INDEX(字典1_34!F:F,MATCH(MID(F82,5,2),字典1_34!B:B,0))),"-")</f>
        <v>-</v>
      </c>
      <c r="N82" s="4" t="str">
        <f>IFERROR(_xlfn.IFS(H82="9",INDEX(字典1_56!C:C,MATCH(MID(F82,7,2),字典1_56!B:B,0)),LEFT(H82,1)="B",INDEX(字典1_56!D:D,MATCH(MID(F82,7,2),字典1_56!B:B,0)),H82="C_B",INDEX(字典1_56!F:F,MATCH(MID(F82,7,2),字典1_56!B:B,0)),H82="C",INDEX(字典1_56!E:E,MATCH(MID(F82,7,2),字典1_56!B:B,0))),"-")</f>
        <v>-</v>
      </c>
      <c r="O82" s="4" t="str">
        <f>IFERROR(INDEX(字典1_78!C:C,MATCH(RIGHT(F82,2),字典1_78!B:B,0)),"Error")</f>
        <v>时钟</v>
      </c>
      <c r="P82" s="5">
        <f t="shared" si="4"/>
        <v>12.042</v>
      </c>
      <c r="Q82" s="5">
        <f t="shared" si="5"/>
        <v>1.9999999999999574E-2</v>
      </c>
      <c r="R82" s="5" t="str">
        <f>IF(H84="C_B",INDEX(音色一览表!A:A,MATCH(MID(F82,5,2)&amp;MID(F83,5,2)&amp;MID(F84,7,2),音色一览表!H:H,0))&amp;" "&amp;INDEX(音色一览表!G:G,MATCH(MID(F82,5,2)&amp;MID(F83,5,2)&amp;MID(F84,7,2),音色一览表!H:H,0)),"")</f>
        <v/>
      </c>
      <c r="S82" s="17"/>
      <c r="T82" s="17"/>
    </row>
    <row r="83" spans="1:20" ht="18" hidden="1" customHeight="1" x14ac:dyDescent="0.2">
      <c r="A83" s="16">
        <v>81</v>
      </c>
      <c r="B83" s="16">
        <v>1</v>
      </c>
      <c r="C83" s="10"/>
      <c r="D83" s="16" t="s">
        <v>49</v>
      </c>
      <c r="E83" s="16" t="s">
        <v>50</v>
      </c>
      <c r="F83" s="16" t="s">
        <v>51</v>
      </c>
      <c r="G83" s="16" t="s">
        <v>102</v>
      </c>
      <c r="H83" s="34" t="str">
        <f t="shared" si="7"/>
        <v>F8</v>
      </c>
      <c r="I83" s="34" t="str">
        <f>IFERROR(INDEX(数据分类!B:B,MATCH(数据!H83,数据分类!A:A,0)),"Error")</f>
        <v>时钟</v>
      </c>
      <c r="J83" s="34" t="str">
        <f>IFERROR(_xlfn.IFS(INDEX(数据分类!E:E,MATCH(数据!H83,数据分类!A:A,0))=3456,N83&amp;M83,INDEX(数据分类!E:E,MATCH(数据!H83,数据分类!A:A,0))=34,M83,INDEX(数据分类!E:E,MATCH(数据!H83,数据分类!A:A,0))=56,N83,INDEX(数据分类!E:E,MATCH(数据!H83,数据分类!A:A,0))="-","-"),"Error")</f>
        <v>-</v>
      </c>
      <c r="K83" s="34" t="str">
        <f t="shared" si="6"/>
        <v>-</v>
      </c>
      <c r="L83" s="4" t="str">
        <f>IFERROR(INDEX(字典msg!B:B,MATCH(D83,字典msg!A:A,0)),"Error")</f>
        <v>正常</v>
      </c>
      <c r="M83" s="4" t="str">
        <f>IFERROR(_xlfn.IFS(H83="9",INDEX(字典1_34!C:C,MATCH(MID(F83,5,2),字典1_34!B:B,0)),H83="B00",INDEX(字典1_34!D:D,MATCH(MID(F83,5,2),字典1_34!B:B,0)),H83="B20",INDEX(字典1_34!E:E,MATCH(MID(F83,5,2),字典1_34!B:B,0)),H83="B48",INDEX(字典1_34!G:G,MATCH(MID(F83,5,2),字典1_34!B:B,0)),LEFT(H83,1)="B",INDEX(字典1_34!F:F,MATCH(MID(F83,5,2),字典1_34!B:B,0))),"-")</f>
        <v>-</v>
      </c>
      <c r="N83" s="4" t="str">
        <f>IFERROR(_xlfn.IFS(H83="9",INDEX(字典1_56!C:C,MATCH(MID(F83,7,2),字典1_56!B:B,0)),LEFT(H83,1)="B",INDEX(字典1_56!D:D,MATCH(MID(F83,7,2),字典1_56!B:B,0)),H83="C_B",INDEX(字典1_56!F:F,MATCH(MID(F83,7,2),字典1_56!B:B,0)),H83="C",INDEX(字典1_56!E:E,MATCH(MID(F83,7,2),字典1_56!B:B,0))),"-")</f>
        <v>-</v>
      </c>
      <c r="O83" s="4" t="str">
        <f>IFERROR(INDEX(字典1_78!C:C,MATCH(RIGHT(F83,2),字典1_78!B:B,0)),"Error")</f>
        <v>时钟</v>
      </c>
      <c r="P83" s="5">
        <f t="shared" si="4"/>
        <v>12.061999999999999</v>
      </c>
      <c r="Q83" s="5">
        <f t="shared" si="5"/>
        <v>1.9999999999999574E-2</v>
      </c>
      <c r="R83" s="5" t="str">
        <f>IF(H85="C_B",INDEX(音色一览表!A:A,MATCH(MID(F83,5,2)&amp;MID(F84,5,2)&amp;MID(F85,7,2),音色一览表!H:H,0))&amp;" "&amp;INDEX(音色一览表!G:G,MATCH(MID(F83,5,2)&amp;MID(F84,5,2)&amp;MID(F85,7,2),音色一览表!H:H,0)),"")</f>
        <v/>
      </c>
      <c r="S83" s="17"/>
      <c r="T83" s="17"/>
    </row>
    <row r="84" spans="1:20" ht="18" hidden="1" customHeight="1" x14ac:dyDescent="0.2">
      <c r="A84" s="16">
        <v>82</v>
      </c>
      <c r="B84" s="16">
        <v>1</v>
      </c>
      <c r="C84" s="10"/>
      <c r="D84" s="16" t="s">
        <v>49</v>
      </c>
      <c r="E84" s="16" t="s">
        <v>50</v>
      </c>
      <c r="F84" s="16" t="s">
        <v>51</v>
      </c>
      <c r="G84" s="16" t="s">
        <v>103</v>
      </c>
      <c r="H84" s="34" t="str">
        <f t="shared" si="7"/>
        <v>F8</v>
      </c>
      <c r="I84" s="34" t="str">
        <f>IFERROR(INDEX(数据分类!B:B,MATCH(数据!H84,数据分类!A:A,0)),"Error")</f>
        <v>时钟</v>
      </c>
      <c r="J84" s="34" t="str">
        <f>IFERROR(_xlfn.IFS(INDEX(数据分类!E:E,MATCH(数据!H84,数据分类!A:A,0))=3456,N84&amp;M84,INDEX(数据分类!E:E,MATCH(数据!H84,数据分类!A:A,0))=34,M84,INDEX(数据分类!E:E,MATCH(数据!H84,数据分类!A:A,0))=56,N84,INDEX(数据分类!E:E,MATCH(数据!H84,数据分类!A:A,0))="-","-"),"Error")</f>
        <v>-</v>
      </c>
      <c r="K84" s="34" t="str">
        <f t="shared" si="6"/>
        <v>-</v>
      </c>
      <c r="L84" s="4" t="str">
        <f>IFERROR(INDEX(字典msg!B:B,MATCH(D84,字典msg!A:A,0)),"Error")</f>
        <v>正常</v>
      </c>
      <c r="M84" s="4" t="str">
        <f>IFERROR(_xlfn.IFS(H84="9",INDEX(字典1_34!C:C,MATCH(MID(F84,5,2),字典1_34!B:B,0)),H84="B00",INDEX(字典1_34!D:D,MATCH(MID(F84,5,2),字典1_34!B:B,0)),H84="B20",INDEX(字典1_34!E:E,MATCH(MID(F84,5,2),字典1_34!B:B,0)),H84="B48",INDEX(字典1_34!G:G,MATCH(MID(F84,5,2),字典1_34!B:B,0)),LEFT(H84,1)="B",INDEX(字典1_34!F:F,MATCH(MID(F84,5,2),字典1_34!B:B,0))),"-")</f>
        <v>-</v>
      </c>
      <c r="N84" s="4" t="str">
        <f>IFERROR(_xlfn.IFS(H84="9",INDEX(字典1_56!C:C,MATCH(MID(F84,7,2),字典1_56!B:B,0)),LEFT(H84,1)="B",INDEX(字典1_56!D:D,MATCH(MID(F84,7,2),字典1_56!B:B,0)),H84="C_B",INDEX(字典1_56!F:F,MATCH(MID(F84,7,2),字典1_56!B:B,0)),H84="C",INDEX(字典1_56!E:E,MATCH(MID(F84,7,2),字典1_56!B:B,0))),"-")</f>
        <v>-</v>
      </c>
      <c r="O84" s="4" t="str">
        <f>IFERROR(INDEX(字典1_78!C:C,MATCH(RIGHT(F84,2),字典1_78!B:B,0)),"Error")</f>
        <v>时钟</v>
      </c>
      <c r="P84" s="5">
        <f t="shared" si="4"/>
        <v>12.071999999999999</v>
      </c>
      <c r="Q84" s="5">
        <f t="shared" si="5"/>
        <v>9.9999999999997868E-3</v>
      </c>
      <c r="R84" s="5" t="str">
        <f>IF(H86="C_B",INDEX(音色一览表!A:A,MATCH(MID(F84,5,2)&amp;MID(F85,5,2)&amp;MID(F86,7,2),音色一览表!H:H,0))&amp;" "&amp;INDEX(音色一览表!G:G,MATCH(MID(F84,5,2)&amp;MID(F85,5,2)&amp;MID(F86,7,2),音色一览表!H:H,0)),"")</f>
        <v/>
      </c>
      <c r="S84" s="17"/>
      <c r="T84" s="17"/>
    </row>
    <row r="85" spans="1:20" ht="18" hidden="1" customHeight="1" x14ac:dyDescent="0.2">
      <c r="A85" s="16">
        <v>83</v>
      </c>
      <c r="B85" s="16">
        <v>1</v>
      </c>
      <c r="C85" s="10"/>
      <c r="D85" s="16" t="s">
        <v>49</v>
      </c>
      <c r="E85" s="16" t="s">
        <v>50</v>
      </c>
      <c r="F85" s="16" t="s">
        <v>51</v>
      </c>
      <c r="G85" s="16" t="s">
        <v>104</v>
      </c>
      <c r="H85" s="34" t="str">
        <f t="shared" si="7"/>
        <v>F8</v>
      </c>
      <c r="I85" s="34" t="str">
        <f>IFERROR(INDEX(数据分类!B:B,MATCH(数据!H85,数据分类!A:A,0)),"Error")</f>
        <v>时钟</v>
      </c>
      <c r="J85" s="34" t="str">
        <f>IFERROR(_xlfn.IFS(INDEX(数据分类!E:E,MATCH(数据!H85,数据分类!A:A,0))=3456,N85&amp;M85,INDEX(数据分类!E:E,MATCH(数据!H85,数据分类!A:A,0))=34,M85,INDEX(数据分类!E:E,MATCH(数据!H85,数据分类!A:A,0))=56,N85,INDEX(数据分类!E:E,MATCH(数据!H85,数据分类!A:A,0))="-","-"),"Error")</f>
        <v>-</v>
      </c>
      <c r="K85" s="34" t="str">
        <f t="shared" si="6"/>
        <v>-</v>
      </c>
      <c r="L85" s="4" t="str">
        <f>IFERROR(INDEX(字典msg!B:B,MATCH(D85,字典msg!A:A,0)),"Error")</f>
        <v>正常</v>
      </c>
      <c r="M85" s="4" t="str">
        <f>IFERROR(_xlfn.IFS(H85="9",INDEX(字典1_34!C:C,MATCH(MID(F85,5,2),字典1_34!B:B,0)),H85="B00",INDEX(字典1_34!D:D,MATCH(MID(F85,5,2),字典1_34!B:B,0)),H85="B20",INDEX(字典1_34!E:E,MATCH(MID(F85,5,2),字典1_34!B:B,0)),H85="B48",INDEX(字典1_34!G:G,MATCH(MID(F85,5,2),字典1_34!B:B,0)),LEFT(H85,1)="B",INDEX(字典1_34!F:F,MATCH(MID(F85,5,2),字典1_34!B:B,0))),"-")</f>
        <v>-</v>
      </c>
      <c r="N85" s="4" t="str">
        <f>IFERROR(_xlfn.IFS(H85="9",INDEX(字典1_56!C:C,MATCH(MID(F85,7,2),字典1_56!B:B,0)),LEFT(H85,1)="B",INDEX(字典1_56!D:D,MATCH(MID(F85,7,2),字典1_56!B:B,0)),H85="C_B",INDEX(字典1_56!F:F,MATCH(MID(F85,7,2),字典1_56!B:B,0)),H85="C",INDEX(字典1_56!E:E,MATCH(MID(F85,7,2),字典1_56!B:B,0))),"-")</f>
        <v>-</v>
      </c>
      <c r="O85" s="4" t="str">
        <f>IFERROR(INDEX(字典1_78!C:C,MATCH(RIGHT(F85,2),字典1_78!B:B,0)),"Error")</f>
        <v>时钟</v>
      </c>
      <c r="P85" s="5">
        <f t="shared" si="4"/>
        <v>12.082000000000001</v>
      </c>
      <c r="Q85" s="5">
        <f t="shared" si="5"/>
        <v>1.0000000000001563E-2</v>
      </c>
      <c r="R85" s="5" t="str">
        <f>IF(H87="C_B",INDEX(音色一览表!A:A,MATCH(MID(F85,5,2)&amp;MID(F86,5,2)&amp;MID(F87,7,2),音色一览表!H:H,0))&amp;" "&amp;INDEX(音色一览表!G:G,MATCH(MID(F85,5,2)&amp;MID(F86,5,2)&amp;MID(F87,7,2),音色一览表!H:H,0)),"")</f>
        <v/>
      </c>
      <c r="S85" s="17"/>
      <c r="T85" s="17"/>
    </row>
    <row r="86" spans="1:20" ht="18" hidden="1" customHeight="1" x14ac:dyDescent="0.2">
      <c r="A86" s="16">
        <v>84</v>
      </c>
      <c r="B86" s="16">
        <v>1</v>
      </c>
      <c r="C86" s="10"/>
      <c r="D86" s="16" t="s">
        <v>49</v>
      </c>
      <c r="E86" s="16" t="s">
        <v>50</v>
      </c>
      <c r="F86" s="16" t="s">
        <v>105</v>
      </c>
      <c r="G86" s="16" t="s">
        <v>106</v>
      </c>
      <c r="H86" s="34" t="str">
        <f t="shared" si="7"/>
        <v>9</v>
      </c>
      <c r="I86" s="34" t="str">
        <f>IFERROR(INDEX(数据分类!B:B,MATCH(数据!H86,数据分类!A:A,0)),"Error")</f>
        <v>音符打开</v>
      </c>
      <c r="J86" s="34" t="str">
        <f>IFERROR(_xlfn.IFS(INDEX(数据分类!E:E,MATCH(数据!H86,数据分类!A:A,0))=3456,N86&amp;M86,INDEX(数据分类!E:E,MATCH(数据!H86,数据分类!A:A,0))=34,M86,INDEX(数据分类!E:E,MATCH(数据!H86,数据分类!A:A,0))=56,N86,INDEX(数据分类!E:E,MATCH(数据!H86,数据分类!A:A,0))="-","-"),"Error")</f>
        <v>#G2键按下(力度053)</v>
      </c>
      <c r="K86" s="34">
        <f t="shared" si="6"/>
        <v>1</v>
      </c>
      <c r="L86" s="4" t="str">
        <f>IFERROR(INDEX(字典msg!B:B,MATCH(D86,字典msg!A:A,0)),"Error")</f>
        <v>正常</v>
      </c>
      <c r="M86" s="4" t="str">
        <f>IFERROR(_xlfn.IFS(H86="9",INDEX(字典1_34!C:C,MATCH(MID(F86,5,2),字典1_34!B:B,0)),H86="B00",INDEX(字典1_34!D:D,MATCH(MID(F86,5,2),字典1_34!B:B,0)),H86="B20",INDEX(字典1_34!E:E,MATCH(MID(F86,5,2),字典1_34!B:B,0)),H86="B48",INDEX(字典1_34!G:G,MATCH(MID(F86,5,2),字典1_34!B:B,0)),LEFT(H86,1)="B",INDEX(字典1_34!F:F,MATCH(MID(F86,5,2),字典1_34!B:B,0))),"-")</f>
        <v>按下(力度053)</v>
      </c>
      <c r="N86" s="4" t="str">
        <f>IFERROR(_xlfn.IFS(H86="9",INDEX(字典1_56!C:C,MATCH(MID(F86,7,2),字典1_56!B:B,0)),LEFT(H86,1)="B",INDEX(字典1_56!D:D,MATCH(MID(F86,7,2),字典1_56!B:B,0)),H86="C_B",INDEX(字典1_56!F:F,MATCH(MID(F86,7,2),字典1_56!B:B,0)),H86="C",INDEX(字典1_56!E:E,MATCH(MID(F86,7,2),字典1_56!B:B,0))),"-")</f>
        <v>#G2键</v>
      </c>
      <c r="O86" s="4" t="str">
        <f>IFERROR(INDEX(字典1_78!C:C,MATCH(RIGHT(F86,2),字典1_78!B:B,0)),"Error")</f>
        <v>音符打开(#01)</v>
      </c>
      <c r="P86" s="5">
        <f t="shared" si="4"/>
        <v>12.102</v>
      </c>
      <c r="Q86" s="5">
        <f t="shared" si="5"/>
        <v>1.9999999999999574E-2</v>
      </c>
      <c r="R86" s="5" t="str">
        <f>IF(H88="C_B",INDEX(音色一览表!A:A,MATCH(MID(F86,5,2)&amp;MID(F87,5,2)&amp;MID(F88,7,2),音色一览表!H:H,0))&amp;" "&amp;INDEX(音色一览表!G:G,MATCH(MID(F86,5,2)&amp;MID(F87,5,2)&amp;MID(F88,7,2),音色一览表!H:H,0)),"")</f>
        <v/>
      </c>
      <c r="S86" s="17"/>
      <c r="T86" s="17"/>
    </row>
    <row r="87" spans="1:20" ht="18" hidden="1" customHeight="1" x14ac:dyDescent="0.2">
      <c r="A87" s="16">
        <v>85</v>
      </c>
      <c r="B87" s="16">
        <v>1</v>
      </c>
      <c r="C87" s="10"/>
      <c r="D87" s="16" t="s">
        <v>49</v>
      </c>
      <c r="E87" s="16" t="s">
        <v>50</v>
      </c>
      <c r="F87" s="16" t="s">
        <v>51</v>
      </c>
      <c r="G87" s="16" t="s">
        <v>107</v>
      </c>
      <c r="H87" s="34" t="str">
        <f t="shared" si="7"/>
        <v>F8</v>
      </c>
      <c r="I87" s="34" t="str">
        <f>IFERROR(INDEX(数据分类!B:B,MATCH(数据!H87,数据分类!A:A,0)),"Error")</f>
        <v>时钟</v>
      </c>
      <c r="J87" s="34" t="str">
        <f>IFERROR(_xlfn.IFS(INDEX(数据分类!E:E,MATCH(数据!H87,数据分类!A:A,0))=3456,N87&amp;M87,INDEX(数据分类!E:E,MATCH(数据!H87,数据分类!A:A,0))=34,M87,INDEX(数据分类!E:E,MATCH(数据!H87,数据分类!A:A,0))=56,N87,INDEX(数据分类!E:E,MATCH(数据!H87,数据分类!A:A,0))="-","-"),"Error")</f>
        <v>-</v>
      </c>
      <c r="K87" s="34" t="str">
        <f t="shared" si="6"/>
        <v>-</v>
      </c>
      <c r="L87" s="4" t="str">
        <f>IFERROR(INDEX(字典msg!B:B,MATCH(D87,字典msg!A:A,0)),"Error")</f>
        <v>正常</v>
      </c>
      <c r="M87" s="4" t="str">
        <f>IFERROR(_xlfn.IFS(H87="9",INDEX(字典1_34!C:C,MATCH(MID(F87,5,2),字典1_34!B:B,0)),H87="B00",INDEX(字典1_34!D:D,MATCH(MID(F87,5,2),字典1_34!B:B,0)),H87="B20",INDEX(字典1_34!E:E,MATCH(MID(F87,5,2),字典1_34!B:B,0)),H87="B48",INDEX(字典1_34!G:G,MATCH(MID(F87,5,2),字典1_34!B:B,0)),LEFT(H87,1)="B",INDEX(字典1_34!F:F,MATCH(MID(F87,5,2),字典1_34!B:B,0))),"-")</f>
        <v>-</v>
      </c>
      <c r="N87" s="4" t="str">
        <f>IFERROR(_xlfn.IFS(H87="9",INDEX(字典1_56!C:C,MATCH(MID(F87,7,2),字典1_56!B:B,0)),LEFT(H87,1)="B",INDEX(字典1_56!D:D,MATCH(MID(F87,7,2),字典1_56!B:B,0)),H87="C_B",INDEX(字典1_56!F:F,MATCH(MID(F87,7,2),字典1_56!B:B,0)),H87="C",INDEX(字典1_56!E:E,MATCH(MID(F87,7,2),字典1_56!B:B,0))),"-")</f>
        <v>-</v>
      </c>
      <c r="O87" s="4" t="str">
        <f>IFERROR(INDEX(字典1_78!C:C,MATCH(RIGHT(F87,2),字典1_78!B:B,0)),"Error")</f>
        <v>时钟</v>
      </c>
      <c r="P87" s="5">
        <f t="shared" si="4"/>
        <v>12.122</v>
      </c>
      <c r="Q87" s="5">
        <f t="shared" si="5"/>
        <v>1.9999999999999574E-2</v>
      </c>
      <c r="R87" s="5" t="str">
        <f>IF(H89="C_B",INDEX(音色一览表!A:A,MATCH(MID(F87,5,2)&amp;MID(F88,5,2)&amp;MID(F89,7,2),音色一览表!H:H,0))&amp;" "&amp;INDEX(音色一览表!G:G,MATCH(MID(F87,5,2)&amp;MID(F88,5,2)&amp;MID(F89,7,2),音色一览表!H:H,0)),"")</f>
        <v/>
      </c>
      <c r="S87" s="17"/>
      <c r="T87" s="17"/>
    </row>
    <row r="88" spans="1:20" ht="18" hidden="1" customHeight="1" x14ac:dyDescent="0.2">
      <c r="A88" s="16">
        <v>86</v>
      </c>
      <c r="B88" s="16">
        <v>1</v>
      </c>
      <c r="C88" s="10"/>
      <c r="D88" s="16" t="s">
        <v>49</v>
      </c>
      <c r="E88" s="16" t="s">
        <v>50</v>
      </c>
      <c r="F88" s="16" t="s">
        <v>51</v>
      </c>
      <c r="G88" s="16" t="s">
        <v>108</v>
      </c>
      <c r="H88" s="34" t="str">
        <f t="shared" si="7"/>
        <v>F8</v>
      </c>
      <c r="I88" s="34" t="str">
        <f>IFERROR(INDEX(数据分类!B:B,MATCH(数据!H88,数据分类!A:A,0)),"Error")</f>
        <v>时钟</v>
      </c>
      <c r="J88" s="34" t="str">
        <f>IFERROR(_xlfn.IFS(INDEX(数据分类!E:E,MATCH(数据!H88,数据分类!A:A,0))=3456,N88&amp;M88,INDEX(数据分类!E:E,MATCH(数据!H88,数据分类!A:A,0))=34,M88,INDEX(数据分类!E:E,MATCH(数据!H88,数据分类!A:A,0))=56,N88,INDEX(数据分类!E:E,MATCH(数据!H88,数据分类!A:A,0))="-","-"),"Error")</f>
        <v>-</v>
      </c>
      <c r="K88" s="34" t="str">
        <f t="shared" si="6"/>
        <v>-</v>
      </c>
      <c r="L88" s="4" t="str">
        <f>IFERROR(INDEX(字典msg!B:B,MATCH(D88,字典msg!A:A,0)),"Error")</f>
        <v>正常</v>
      </c>
      <c r="M88" s="4" t="str">
        <f>IFERROR(_xlfn.IFS(H88="9",INDEX(字典1_34!C:C,MATCH(MID(F88,5,2),字典1_34!B:B,0)),H88="B00",INDEX(字典1_34!D:D,MATCH(MID(F88,5,2),字典1_34!B:B,0)),H88="B20",INDEX(字典1_34!E:E,MATCH(MID(F88,5,2),字典1_34!B:B,0)),H88="B48",INDEX(字典1_34!G:G,MATCH(MID(F88,5,2),字典1_34!B:B,0)),LEFT(H88,1)="B",INDEX(字典1_34!F:F,MATCH(MID(F88,5,2),字典1_34!B:B,0))),"-")</f>
        <v>-</v>
      </c>
      <c r="N88" s="4" t="str">
        <f>IFERROR(_xlfn.IFS(H88="9",INDEX(字典1_56!C:C,MATCH(MID(F88,7,2),字典1_56!B:B,0)),LEFT(H88,1)="B",INDEX(字典1_56!D:D,MATCH(MID(F88,7,2),字典1_56!B:B,0)),H88="C_B",INDEX(字典1_56!F:F,MATCH(MID(F88,7,2),字典1_56!B:B,0)),H88="C",INDEX(字典1_56!E:E,MATCH(MID(F88,7,2),字典1_56!B:B,0))),"-")</f>
        <v>-</v>
      </c>
      <c r="O88" s="4" t="str">
        <f>IFERROR(INDEX(字典1_78!C:C,MATCH(RIGHT(F88,2),字典1_78!B:B,0)),"Error")</f>
        <v>时钟</v>
      </c>
      <c r="P88" s="5">
        <f t="shared" si="4"/>
        <v>12.141999999999999</v>
      </c>
      <c r="Q88" s="5">
        <f t="shared" si="5"/>
        <v>1.9999999999999574E-2</v>
      </c>
      <c r="R88" s="5" t="str">
        <f>IF(H90="C_B",INDEX(音色一览表!A:A,MATCH(MID(F88,5,2)&amp;MID(F89,5,2)&amp;MID(F90,7,2),音色一览表!H:H,0))&amp;" "&amp;INDEX(音色一览表!G:G,MATCH(MID(F88,5,2)&amp;MID(F89,5,2)&amp;MID(F90,7,2),音色一览表!H:H,0)),"")</f>
        <v/>
      </c>
      <c r="S88" s="17"/>
      <c r="T88" s="17"/>
    </row>
    <row r="89" spans="1:20" ht="18" hidden="1" customHeight="1" x14ac:dyDescent="0.2">
      <c r="A89" s="16">
        <v>87</v>
      </c>
      <c r="B89" s="16">
        <v>1</v>
      </c>
      <c r="C89" s="10"/>
      <c r="D89" s="16" t="s">
        <v>49</v>
      </c>
      <c r="E89" s="16" t="s">
        <v>50</v>
      </c>
      <c r="F89" s="16" t="s">
        <v>59</v>
      </c>
      <c r="G89" s="16" t="s">
        <v>109</v>
      </c>
      <c r="H89" s="34" t="str">
        <f t="shared" si="7"/>
        <v>FE</v>
      </c>
      <c r="I89" s="34" t="str">
        <f>IFERROR(INDEX(数据分类!B:B,MATCH(数据!H89,数据分类!A:A,0)),"Error")</f>
        <v>主动传感</v>
      </c>
      <c r="J89" s="34" t="str">
        <f>IFERROR(_xlfn.IFS(INDEX(数据分类!E:E,MATCH(数据!H89,数据分类!A:A,0))=3456,N89&amp;M89,INDEX(数据分类!E:E,MATCH(数据!H89,数据分类!A:A,0))=34,M89,INDEX(数据分类!E:E,MATCH(数据!H89,数据分类!A:A,0))=56,N89,INDEX(数据分类!E:E,MATCH(数据!H89,数据分类!A:A,0))="-","-"),"Error")</f>
        <v>-</v>
      </c>
      <c r="K89" s="34" t="str">
        <f t="shared" si="6"/>
        <v>-</v>
      </c>
      <c r="L89" s="4" t="str">
        <f>IFERROR(INDEX(字典msg!B:B,MATCH(D89,字典msg!A:A,0)),"Error")</f>
        <v>正常</v>
      </c>
      <c r="M89" s="4" t="str">
        <f>IFERROR(_xlfn.IFS(H89="9",INDEX(字典1_34!C:C,MATCH(MID(F89,5,2),字典1_34!B:B,0)),H89="B00",INDEX(字典1_34!D:D,MATCH(MID(F89,5,2),字典1_34!B:B,0)),H89="B20",INDEX(字典1_34!E:E,MATCH(MID(F89,5,2),字典1_34!B:B,0)),H89="B48",INDEX(字典1_34!G:G,MATCH(MID(F89,5,2),字典1_34!B:B,0)),LEFT(H89,1)="B",INDEX(字典1_34!F:F,MATCH(MID(F89,5,2),字典1_34!B:B,0))),"-")</f>
        <v>-</v>
      </c>
      <c r="N89" s="4" t="str">
        <f>IFERROR(_xlfn.IFS(H89="9",INDEX(字典1_56!C:C,MATCH(MID(F89,7,2),字典1_56!B:B,0)),LEFT(H89,1)="B",INDEX(字典1_56!D:D,MATCH(MID(F89,7,2),字典1_56!B:B,0)),H89="C_B",INDEX(字典1_56!F:F,MATCH(MID(F89,7,2),字典1_56!B:B,0)),H89="C",INDEX(字典1_56!E:E,MATCH(MID(F89,7,2),字典1_56!B:B,0))),"-")</f>
        <v>-</v>
      </c>
      <c r="O89" s="4" t="str">
        <f>IFERROR(INDEX(字典1_78!C:C,MATCH(RIGHT(F89,2),字典1_78!B:B,0)),"Error")</f>
        <v>主动传感</v>
      </c>
      <c r="P89" s="5">
        <f t="shared" si="4"/>
        <v>12.162000000000001</v>
      </c>
      <c r="Q89" s="5">
        <f t="shared" si="5"/>
        <v>2.000000000000135E-2</v>
      </c>
      <c r="R89" s="5" t="str">
        <f>IF(H91="C_B",INDEX(音色一览表!A:A,MATCH(MID(F89,5,2)&amp;MID(F90,5,2)&amp;MID(F91,7,2),音色一览表!H:H,0))&amp;" "&amp;INDEX(音色一览表!G:G,MATCH(MID(F89,5,2)&amp;MID(F90,5,2)&amp;MID(F91,7,2),音色一览表!H:H,0)),"")</f>
        <v/>
      </c>
      <c r="S89" s="17"/>
      <c r="T89" s="17"/>
    </row>
    <row r="90" spans="1:20" ht="18" hidden="1" customHeight="1" x14ac:dyDescent="0.2">
      <c r="A90" s="16">
        <v>88</v>
      </c>
      <c r="B90" s="16">
        <v>1</v>
      </c>
      <c r="C90" s="10"/>
      <c r="D90" s="16" t="s">
        <v>49</v>
      </c>
      <c r="E90" s="16" t="s">
        <v>50</v>
      </c>
      <c r="F90" s="16" t="s">
        <v>51</v>
      </c>
      <c r="G90" s="16" t="s">
        <v>110</v>
      </c>
      <c r="H90" s="34" t="str">
        <f t="shared" si="7"/>
        <v>F8</v>
      </c>
      <c r="I90" s="34" t="str">
        <f>IFERROR(INDEX(数据分类!B:B,MATCH(数据!H90,数据分类!A:A,0)),"Error")</f>
        <v>时钟</v>
      </c>
      <c r="J90" s="34" t="str">
        <f>IFERROR(_xlfn.IFS(INDEX(数据分类!E:E,MATCH(数据!H90,数据分类!A:A,0))=3456,N90&amp;M90,INDEX(数据分类!E:E,MATCH(数据!H90,数据分类!A:A,0))=34,M90,INDEX(数据分类!E:E,MATCH(数据!H90,数据分类!A:A,0))=56,N90,INDEX(数据分类!E:E,MATCH(数据!H90,数据分类!A:A,0))="-","-"),"Error")</f>
        <v>-</v>
      </c>
      <c r="K90" s="34" t="str">
        <f t="shared" si="6"/>
        <v>-</v>
      </c>
      <c r="L90" s="4" t="str">
        <f>IFERROR(INDEX(字典msg!B:B,MATCH(D90,字典msg!A:A,0)),"Error")</f>
        <v>正常</v>
      </c>
      <c r="M90" s="4" t="str">
        <f>IFERROR(_xlfn.IFS(H90="9",INDEX(字典1_34!C:C,MATCH(MID(F90,5,2),字典1_34!B:B,0)),H90="B00",INDEX(字典1_34!D:D,MATCH(MID(F90,5,2),字典1_34!B:B,0)),H90="B20",INDEX(字典1_34!E:E,MATCH(MID(F90,5,2),字典1_34!B:B,0)),H90="B48",INDEX(字典1_34!G:G,MATCH(MID(F90,5,2),字典1_34!B:B,0)),LEFT(H90,1)="B",INDEX(字典1_34!F:F,MATCH(MID(F90,5,2),字典1_34!B:B,0))),"-")</f>
        <v>-</v>
      </c>
      <c r="N90" s="4" t="str">
        <f>IFERROR(_xlfn.IFS(H90="9",INDEX(字典1_56!C:C,MATCH(MID(F90,7,2),字典1_56!B:B,0)),LEFT(H90,1)="B",INDEX(字典1_56!D:D,MATCH(MID(F90,7,2),字典1_56!B:B,0)),H90="C_B",INDEX(字典1_56!F:F,MATCH(MID(F90,7,2),字典1_56!B:B,0)),H90="C",INDEX(字典1_56!E:E,MATCH(MID(F90,7,2),字典1_56!B:B,0))),"-")</f>
        <v>-</v>
      </c>
      <c r="O90" s="4" t="str">
        <f>IFERROR(INDEX(字典1_78!C:C,MATCH(RIGHT(F90,2),字典1_78!B:B,0)),"Error")</f>
        <v>时钟</v>
      </c>
      <c r="P90" s="5">
        <f t="shared" si="4"/>
        <v>12.172000000000001</v>
      </c>
      <c r="Q90" s="5">
        <f t="shared" si="5"/>
        <v>9.9999999999997868E-3</v>
      </c>
      <c r="R90" s="5" t="str">
        <f>IF(H92="C_B",INDEX(音色一览表!A:A,MATCH(MID(F90,5,2)&amp;MID(F91,5,2)&amp;MID(F92,7,2),音色一览表!H:H,0))&amp;" "&amp;INDEX(音色一览表!G:G,MATCH(MID(F90,5,2)&amp;MID(F91,5,2)&amp;MID(F92,7,2),音色一览表!H:H,0)),"")</f>
        <v/>
      </c>
      <c r="S90" s="17"/>
      <c r="T90" s="17"/>
    </row>
    <row r="91" spans="1:20" ht="18" hidden="1" customHeight="1" x14ac:dyDescent="0.2">
      <c r="A91" s="16">
        <v>89</v>
      </c>
      <c r="B91" s="16">
        <v>1</v>
      </c>
      <c r="C91" s="10"/>
      <c r="D91" s="16" t="s">
        <v>49</v>
      </c>
      <c r="E91" s="16" t="s">
        <v>50</v>
      </c>
      <c r="F91" s="16" t="s">
        <v>15</v>
      </c>
      <c r="G91" s="16" t="s">
        <v>111</v>
      </c>
      <c r="H91" s="34" t="str">
        <f t="shared" si="7"/>
        <v>9</v>
      </c>
      <c r="I91" s="34" t="str">
        <f>IFERROR(INDEX(数据分类!B:B,MATCH(数据!H91,数据分类!A:A,0)),"Error")</f>
        <v>音符打开</v>
      </c>
      <c r="J91" s="34" t="str">
        <f>IFERROR(_xlfn.IFS(INDEX(数据分类!E:E,MATCH(数据!H91,数据分类!A:A,0))=3456,N91&amp;M91,INDEX(数据分类!E:E,MATCH(数据!H91,数据分类!A:A,0))=34,M91,INDEX(数据分类!E:E,MATCH(数据!H91,数据分类!A:A,0))=56,N91,INDEX(数据分类!E:E,MATCH(数据!H91,数据分类!A:A,0))="-","-"),"Error")</f>
        <v>F2键松开</v>
      </c>
      <c r="K91" s="34">
        <f t="shared" si="6"/>
        <v>1</v>
      </c>
      <c r="L91" s="4" t="str">
        <f>IFERROR(INDEX(字典msg!B:B,MATCH(D91,字典msg!A:A,0)),"Error")</f>
        <v>正常</v>
      </c>
      <c r="M91" s="4" t="str">
        <f>IFERROR(_xlfn.IFS(H91="9",INDEX(字典1_34!C:C,MATCH(MID(F91,5,2),字典1_34!B:B,0)),H91="B00",INDEX(字典1_34!D:D,MATCH(MID(F91,5,2),字典1_34!B:B,0)),H91="B20",INDEX(字典1_34!E:E,MATCH(MID(F91,5,2),字典1_34!B:B,0)),H91="B48",INDEX(字典1_34!G:G,MATCH(MID(F91,5,2),字典1_34!B:B,0)),LEFT(H91,1)="B",INDEX(字典1_34!F:F,MATCH(MID(F91,5,2),字典1_34!B:B,0))),"-")</f>
        <v>松开</v>
      </c>
      <c r="N91" s="4" t="str">
        <f>IFERROR(_xlfn.IFS(H91="9",INDEX(字典1_56!C:C,MATCH(MID(F91,7,2),字典1_56!B:B,0)),LEFT(H91,1)="B",INDEX(字典1_56!D:D,MATCH(MID(F91,7,2),字典1_56!B:B,0)),H91="C_B",INDEX(字典1_56!F:F,MATCH(MID(F91,7,2),字典1_56!B:B,0)),H91="C",INDEX(字典1_56!E:E,MATCH(MID(F91,7,2),字典1_56!B:B,0))),"-")</f>
        <v>F2键</v>
      </c>
      <c r="O91" s="4" t="str">
        <f>IFERROR(INDEX(字典1_78!C:C,MATCH(RIGHT(F91,2),字典1_78!B:B,0)),"Error")</f>
        <v>音符打开(#01)</v>
      </c>
      <c r="P91" s="5">
        <f t="shared" si="4"/>
        <v>12.192</v>
      </c>
      <c r="Q91" s="5">
        <f t="shared" si="5"/>
        <v>1.9999999999999574E-2</v>
      </c>
      <c r="R91" s="5" t="str">
        <f>IF(H93="C_B",INDEX(音色一览表!A:A,MATCH(MID(F91,5,2)&amp;MID(F92,5,2)&amp;MID(F93,7,2),音色一览表!H:H,0))&amp;" "&amp;INDEX(音色一览表!G:G,MATCH(MID(F91,5,2)&amp;MID(F92,5,2)&amp;MID(F93,7,2),音色一览表!H:H,0)),"")</f>
        <v/>
      </c>
      <c r="S91" s="17"/>
      <c r="T91" s="17"/>
    </row>
    <row r="92" spans="1:20" ht="18" hidden="1" customHeight="1" x14ac:dyDescent="0.2">
      <c r="A92" s="16">
        <v>90</v>
      </c>
      <c r="B92" s="16">
        <v>1</v>
      </c>
      <c r="C92" s="10"/>
      <c r="D92" s="16" t="s">
        <v>49</v>
      </c>
      <c r="E92" s="16" t="s">
        <v>50</v>
      </c>
      <c r="F92" s="16" t="s">
        <v>51</v>
      </c>
      <c r="G92" s="16" t="s">
        <v>112</v>
      </c>
      <c r="H92" s="34" t="str">
        <f t="shared" si="7"/>
        <v>F8</v>
      </c>
      <c r="I92" s="34" t="str">
        <f>IFERROR(INDEX(数据分类!B:B,MATCH(数据!H92,数据分类!A:A,0)),"Error")</f>
        <v>时钟</v>
      </c>
      <c r="J92" s="34" t="str">
        <f>IFERROR(_xlfn.IFS(INDEX(数据分类!E:E,MATCH(数据!H92,数据分类!A:A,0))=3456,N92&amp;M92,INDEX(数据分类!E:E,MATCH(数据!H92,数据分类!A:A,0))=34,M92,INDEX(数据分类!E:E,MATCH(数据!H92,数据分类!A:A,0))=56,N92,INDEX(数据分类!E:E,MATCH(数据!H92,数据分类!A:A,0))="-","-"),"Error")</f>
        <v>-</v>
      </c>
      <c r="K92" s="34" t="str">
        <f t="shared" si="6"/>
        <v>-</v>
      </c>
      <c r="L92" s="4" t="str">
        <f>IFERROR(INDEX(字典msg!B:B,MATCH(D92,字典msg!A:A,0)),"Error")</f>
        <v>正常</v>
      </c>
      <c r="M92" s="4" t="str">
        <f>IFERROR(_xlfn.IFS(H92="9",INDEX(字典1_34!C:C,MATCH(MID(F92,5,2),字典1_34!B:B,0)),H92="B00",INDEX(字典1_34!D:D,MATCH(MID(F92,5,2),字典1_34!B:B,0)),H92="B20",INDEX(字典1_34!E:E,MATCH(MID(F92,5,2),字典1_34!B:B,0)),H92="B48",INDEX(字典1_34!G:G,MATCH(MID(F92,5,2),字典1_34!B:B,0)),LEFT(H92,1)="B",INDEX(字典1_34!F:F,MATCH(MID(F92,5,2),字典1_34!B:B,0))),"-")</f>
        <v>-</v>
      </c>
      <c r="N92" s="4" t="str">
        <f>IFERROR(_xlfn.IFS(H92="9",INDEX(字典1_56!C:C,MATCH(MID(F92,7,2),字典1_56!B:B,0)),LEFT(H92,1)="B",INDEX(字典1_56!D:D,MATCH(MID(F92,7,2),字典1_56!B:B,0)),H92="C_B",INDEX(字典1_56!F:F,MATCH(MID(F92,7,2),字典1_56!B:B,0)),H92="C",INDEX(字典1_56!E:E,MATCH(MID(F92,7,2),字典1_56!B:B,0))),"-")</f>
        <v>-</v>
      </c>
      <c r="O92" s="4" t="str">
        <f>IFERROR(INDEX(字典1_78!C:C,MATCH(RIGHT(F92,2),字典1_78!B:B,0)),"Error")</f>
        <v>时钟</v>
      </c>
      <c r="P92" s="5">
        <f t="shared" si="4"/>
        <v>12.212</v>
      </c>
      <c r="Q92" s="5">
        <f t="shared" si="5"/>
        <v>1.9999999999999574E-2</v>
      </c>
      <c r="R92" s="5" t="str">
        <f>IF(H94="C_B",INDEX(音色一览表!A:A,MATCH(MID(F92,5,2)&amp;MID(F93,5,2)&amp;MID(F94,7,2),音色一览表!H:H,0))&amp;" "&amp;INDEX(音色一览表!G:G,MATCH(MID(F92,5,2)&amp;MID(F93,5,2)&amp;MID(F94,7,2),音色一览表!H:H,0)),"")</f>
        <v/>
      </c>
      <c r="S92" s="17"/>
      <c r="T92" s="17"/>
    </row>
    <row r="93" spans="1:20" ht="18" hidden="1" customHeight="1" x14ac:dyDescent="0.2">
      <c r="A93" s="16">
        <v>91</v>
      </c>
      <c r="B93" s="16">
        <v>1</v>
      </c>
      <c r="C93" s="10"/>
      <c r="D93" s="16" t="s">
        <v>49</v>
      </c>
      <c r="E93" s="16" t="s">
        <v>50</v>
      </c>
      <c r="F93" s="16" t="s">
        <v>51</v>
      </c>
      <c r="G93" s="16" t="s">
        <v>113</v>
      </c>
      <c r="H93" s="34" t="str">
        <f t="shared" si="7"/>
        <v>F8</v>
      </c>
      <c r="I93" s="34" t="str">
        <f>IFERROR(INDEX(数据分类!B:B,MATCH(数据!H93,数据分类!A:A,0)),"Error")</f>
        <v>时钟</v>
      </c>
      <c r="J93" s="34" t="str">
        <f>IFERROR(_xlfn.IFS(INDEX(数据分类!E:E,MATCH(数据!H93,数据分类!A:A,0))=3456,N93&amp;M93,INDEX(数据分类!E:E,MATCH(数据!H93,数据分类!A:A,0))=34,M93,INDEX(数据分类!E:E,MATCH(数据!H93,数据分类!A:A,0))=56,N93,INDEX(数据分类!E:E,MATCH(数据!H93,数据分类!A:A,0))="-","-"),"Error")</f>
        <v>-</v>
      </c>
      <c r="K93" s="34" t="str">
        <f t="shared" si="6"/>
        <v>-</v>
      </c>
      <c r="L93" s="4" t="str">
        <f>IFERROR(INDEX(字典msg!B:B,MATCH(D93,字典msg!A:A,0)),"Error")</f>
        <v>正常</v>
      </c>
      <c r="M93" s="4" t="str">
        <f>IFERROR(_xlfn.IFS(H93="9",INDEX(字典1_34!C:C,MATCH(MID(F93,5,2),字典1_34!B:B,0)),H93="B00",INDEX(字典1_34!D:D,MATCH(MID(F93,5,2),字典1_34!B:B,0)),H93="B20",INDEX(字典1_34!E:E,MATCH(MID(F93,5,2),字典1_34!B:B,0)),H93="B48",INDEX(字典1_34!G:G,MATCH(MID(F93,5,2),字典1_34!B:B,0)),LEFT(H93,1)="B",INDEX(字典1_34!F:F,MATCH(MID(F93,5,2),字典1_34!B:B,0))),"-")</f>
        <v>-</v>
      </c>
      <c r="N93" s="4" t="str">
        <f>IFERROR(_xlfn.IFS(H93="9",INDEX(字典1_56!C:C,MATCH(MID(F93,7,2),字典1_56!B:B,0)),LEFT(H93,1)="B",INDEX(字典1_56!D:D,MATCH(MID(F93,7,2),字典1_56!B:B,0)),H93="C_B",INDEX(字典1_56!F:F,MATCH(MID(F93,7,2),字典1_56!B:B,0)),H93="C",INDEX(字典1_56!E:E,MATCH(MID(F93,7,2),字典1_56!B:B,0))),"-")</f>
        <v>-</v>
      </c>
      <c r="O93" s="4" t="str">
        <f>IFERROR(INDEX(字典1_78!C:C,MATCH(RIGHT(F93,2),字典1_78!B:B,0)),"Error")</f>
        <v>时钟</v>
      </c>
      <c r="P93" s="5">
        <f t="shared" si="4"/>
        <v>12.231999999999999</v>
      </c>
      <c r="Q93" s="5">
        <f t="shared" si="5"/>
        <v>1.9999999999999574E-2</v>
      </c>
      <c r="R93" s="5" t="str">
        <f>IF(H95="C_B",INDEX(音色一览表!A:A,MATCH(MID(F93,5,2)&amp;MID(F94,5,2)&amp;MID(F95,7,2),音色一览表!H:H,0))&amp;" "&amp;INDEX(音色一览表!G:G,MATCH(MID(F93,5,2)&amp;MID(F94,5,2)&amp;MID(F95,7,2),音色一览表!H:H,0)),"")</f>
        <v/>
      </c>
      <c r="S93" s="17"/>
      <c r="T93" s="17"/>
    </row>
    <row r="94" spans="1:20" ht="18" hidden="1" customHeight="1" x14ac:dyDescent="0.2">
      <c r="A94" s="16">
        <v>92</v>
      </c>
      <c r="B94" s="16">
        <v>1</v>
      </c>
      <c r="C94" s="10"/>
      <c r="D94" s="16" t="s">
        <v>49</v>
      </c>
      <c r="E94" s="16" t="s">
        <v>50</v>
      </c>
      <c r="F94" s="16" t="s">
        <v>51</v>
      </c>
      <c r="G94" s="16" t="s">
        <v>114</v>
      </c>
      <c r="H94" s="34" t="str">
        <f t="shared" si="7"/>
        <v>F8</v>
      </c>
      <c r="I94" s="34" t="str">
        <f>IFERROR(INDEX(数据分类!B:B,MATCH(数据!H94,数据分类!A:A,0)),"Error")</f>
        <v>时钟</v>
      </c>
      <c r="J94" s="34" t="str">
        <f>IFERROR(_xlfn.IFS(INDEX(数据分类!E:E,MATCH(数据!H94,数据分类!A:A,0))=3456,N94&amp;M94,INDEX(数据分类!E:E,MATCH(数据!H94,数据分类!A:A,0))=34,M94,INDEX(数据分类!E:E,MATCH(数据!H94,数据分类!A:A,0))=56,N94,INDEX(数据分类!E:E,MATCH(数据!H94,数据分类!A:A,0))="-","-"),"Error")</f>
        <v>-</v>
      </c>
      <c r="K94" s="34" t="str">
        <f t="shared" si="6"/>
        <v>-</v>
      </c>
      <c r="L94" s="4" t="str">
        <f>IFERROR(INDEX(字典msg!B:B,MATCH(D94,字典msg!A:A,0)),"Error")</f>
        <v>正常</v>
      </c>
      <c r="M94" s="4" t="str">
        <f>IFERROR(_xlfn.IFS(H94="9",INDEX(字典1_34!C:C,MATCH(MID(F94,5,2),字典1_34!B:B,0)),H94="B00",INDEX(字典1_34!D:D,MATCH(MID(F94,5,2),字典1_34!B:B,0)),H94="B20",INDEX(字典1_34!E:E,MATCH(MID(F94,5,2),字典1_34!B:B,0)),H94="B48",INDEX(字典1_34!G:G,MATCH(MID(F94,5,2),字典1_34!B:B,0)),LEFT(H94,1)="B",INDEX(字典1_34!F:F,MATCH(MID(F94,5,2),字典1_34!B:B,0))),"-")</f>
        <v>-</v>
      </c>
      <c r="N94" s="4" t="str">
        <f>IFERROR(_xlfn.IFS(H94="9",INDEX(字典1_56!C:C,MATCH(MID(F94,7,2),字典1_56!B:B,0)),LEFT(H94,1)="B",INDEX(字典1_56!D:D,MATCH(MID(F94,7,2),字典1_56!B:B,0)),H94="C_B",INDEX(字典1_56!F:F,MATCH(MID(F94,7,2),字典1_56!B:B,0)),H94="C",INDEX(字典1_56!E:E,MATCH(MID(F94,7,2),字典1_56!B:B,0))),"-")</f>
        <v>-</v>
      </c>
      <c r="O94" s="4" t="str">
        <f>IFERROR(INDEX(字典1_78!C:C,MATCH(RIGHT(F94,2),字典1_78!B:B,0)),"Error")</f>
        <v>时钟</v>
      </c>
      <c r="P94" s="5">
        <f t="shared" si="4"/>
        <v>12.252000000000001</v>
      </c>
      <c r="Q94" s="5">
        <f t="shared" si="5"/>
        <v>2.000000000000135E-2</v>
      </c>
      <c r="R94" s="5" t="str">
        <f>IF(H96="C_B",INDEX(音色一览表!A:A,MATCH(MID(F94,5,2)&amp;MID(F95,5,2)&amp;MID(F96,7,2),音色一览表!H:H,0))&amp;" "&amp;INDEX(音色一览表!G:G,MATCH(MID(F94,5,2)&amp;MID(F95,5,2)&amp;MID(F96,7,2),音色一览表!H:H,0)),"")</f>
        <v/>
      </c>
      <c r="S94" s="17"/>
      <c r="T94" s="17"/>
    </row>
    <row r="95" spans="1:20" ht="18" hidden="1" customHeight="1" x14ac:dyDescent="0.2">
      <c r="A95" s="16">
        <v>93</v>
      </c>
      <c r="B95" s="16">
        <v>1</v>
      </c>
      <c r="C95" s="10"/>
      <c r="D95" s="16" t="s">
        <v>49</v>
      </c>
      <c r="E95" s="16" t="s">
        <v>50</v>
      </c>
      <c r="F95" s="16" t="s">
        <v>51</v>
      </c>
      <c r="G95" s="16" t="s">
        <v>115</v>
      </c>
      <c r="H95" s="34" t="str">
        <f t="shared" si="7"/>
        <v>F8</v>
      </c>
      <c r="I95" s="34" t="str">
        <f>IFERROR(INDEX(数据分类!B:B,MATCH(数据!H95,数据分类!A:A,0)),"Error")</f>
        <v>时钟</v>
      </c>
      <c r="J95" s="34" t="str">
        <f>IFERROR(_xlfn.IFS(INDEX(数据分类!E:E,MATCH(数据!H95,数据分类!A:A,0))=3456,N95&amp;M95,INDEX(数据分类!E:E,MATCH(数据!H95,数据分类!A:A,0))=34,M95,INDEX(数据分类!E:E,MATCH(数据!H95,数据分类!A:A,0))=56,N95,INDEX(数据分类!E:E,MATCH(数据!H95,数据分类!A:A,0))="-","-"),"Error")</f>
        <v>-</v>
      </c>
      <c r="K95" s="34" t="str">
        <f t="shared" si="6"/>
        <v>-</v>
      </c>
      <c r="L95" s="4" t="str">
        <f>IFERROR(INDEX(字典msg!B:B,MATCH(D95,字典msg!A:A,0)),"Error")</f>
        <v>正常</v>
      </c>
      <c r="M95" s="4" t="str">
        <f>IFERROR(_xlfn.IFS(H95="9",INDEX(字典1_34!C:C,MATCH(MID(F95,5,2),字典1_34!B:B,0)),H95="B00",INDEX(字典1_34!D:D,MATCH(MID(F95,5,2),字典1_34!B:B,0)),H95="B20",INDEX(字典1_34!E:E,MATCH(MID(F95,5,2),字典1_34!B:B,0)),H95="B48",INDEX(字典1_34!G:G,MATCH(MID(F95,5,2),字典1_34!B:B,0)),LEFT(H95,1)="B",INDEX(字典1_34!F:F,MATCH(MID(F95,5,2),字典1_34!B:B,0))),"-")</f>
        <v>-</v>
      </c>
      <c r="N95" s="4" t="str">
        <f>IFERROR(_xlfn.IFS(H95="9",INDEX(字典1_56!C:C,MATCH(MID(F95,7,2),字典1_56!B:B,0)),LEFT(H95,1)="B",INDEX(字典1_56!D:D,MATCH(MID(F95,7,2),字典1_56!B:B,0)),H95="C_B",INDEX(字典1_56!F:F,MATCH(MID(F95,7,2),字典1_56!B:B,0)),H95="C",INDEX(字典1_56!E:E,MATCH(MID(F95,7,2),字典1_56!B:B,0))),"-")</f>
        <v>-</v>
      </c>
      <c r="O95" s="4" t="str">
        <f>IFERROR(INDEX(字典1_78!C:C,MATCH(RIGHT(F95,2),字典1_78!B:B,0)),"Error")</f>
        <v>时钟</v>
      </c>
      <c r="P95" s="5">
        <f t="shared" si="4"/>
        <v>12.282</v>
      </c>
      <c r="Q95" s="5">
        <f t="shared" si="5"/>
        <v>2.9999999999999361E-2</v>
      </c>
      <c r="R95" s="5" t="str">
        <f>IF(H97="C_B",INDEX(音色一览表!A:A,MATCH(MID(F95,5,2)&amp;MID(F96,5,2)&amp;MID(F97,7,2),音色一览表!H:H,0))&amp;" "&amp;INDEX(音色一览表!G:G,MATCH(MID(F95,5,2)&amp;MID(F96,5,2)&amp;MID(F97,7,2),音色一览表!H:H,0)),"")</f>
        <v/>
      </c>
      <c r="S95" s="17"/>
      <c r="T95" s="17"/>
    </row>
    <row r="96" spans="1:20" ht="18" hidden="1" customHeight="1" x14ac:dyDescent="0.2">
      <c r="A96" s="16">
        <v>94</v>
      </c>
      <c r="B96" s="16">
        <v>1</v>
      </c>
      <c r="C96" s="10"/>
      <c r="D96" s="16" t="s">
        <v>49</v>
      </c>
      <c r="E96" s="16" t="s">
        <v>50</v>
      </c>
      <c r="F96" s="16" t="s">
        <v>51</v>
      </c>
      <c r="G96" s="16" t="s">
        <v>116</v>
      </c>
      <c r="H96" s="34" t="str">
        <f t="shared" si="7"/>
        <v>F8</v>
      </c>
      <c r="I96" s="34" t="str">
        <f>IFERROR(INDEX(数据分类!B:B,MATCH(数据!H96,数据分类!A:A,0)),"Error")</f>
        <v>时钟</v>
      </c>
      <c r="J96" s="34" t="str">
        <f>IFERROR(_xlfn.IFS(INDEX(数据分类!E:E,MATCH(数据!H96,数据分类!A:A,0))=3456,N96&amp;M96,INDEX(数据分类!E:E,MATCH(数据!H96,数据分类!A:A,0))=34,M96,INDEX(数据分类!E:E,MATCH(数据!H96,数据分类!A:A,0))=56,N96,INDEX(数据分类!E:E,MATCH(数据!H96,数据分类!A:A,0))="-","-"),"Error")</f>
        <v>-</v>
      </c>
      <c r="K96" s="34" t="str">
        <f t="shared" si="6"/>
        <v>-</v>
      </c>
      <c r="L96" s="4" t="str">
        <f>IFERROR(INDEX(字典msg!B:B,MATCH(D96,字典msg!A:A,0)),"Error")</f>
        <v>正常</v>
      </c>
      <c r="M96" s="4" t="str">
        <f>IFERROR(_xlfn.IFS(H96="9",INDEX(字典1_34!C:C,MATCH(MID(F96,5,2),字典1_34!B:B,0)),H96="B00",INDEX(字典1_34!D:D,MATCH(MID(F96,5,2),字典1_34!B:B,0)),H96="B20",INDEX(字典1_34!E:E,MATCH(MID(F96,5,2),字典1_34!B:B,0)),H96="B48",INDEX(字典1_34!G:G,MATCH(MID(F96,5,2),字典1_34!B:B,0)),LEFT(H96,1)="B",INDEX(字典1_34!F:F,MATCH(MID(F96,5,2),字典1_34!B:B,0))),"-")</f>
        <v>-</v>
      </c>
      <c r="N96" s="4" t="str">
        <f>IFERROR(_xlfn.IFS(H96="9",INDEX(字典1_56!C:C,MATCH(MID(F96,7,2),字典1_56!B:B,0)),LEFT(H96,1)="B",INDEX(字典1_56!D:D,MATCH(MID(F96,7,2),字典1_56!B:B,0)),H96="C_B",INDEX(字典1_56!F:F,MATCH(MID(F96,7,2),字典1_56!B:B,0)),H96="C",INDEX(字典1_56!E:E,MATCH(MID(F96,7,2),字典1_56!B:B,0))),"-")</f>
        <v>-</v>
      </c>
      <c r="O96" s="4" t="str">
        <f>IFERROR(INDEX(字典1_78!C:C,MATCH(RIGHT(F96,2),字典1_78!B:B,0)),"Error")</f>
        <v>时钟</v>
      </c>
      <c r="P96" s="5">
        <f t="shared" si="4"/>
        <v>12.302</v>
      </c>
      <c r="Q96" s="5">
        <f t="shared" si="5"/>
        <v>1.9999999999999574E-2</v>
      </c>
      <c r="R96" s="5" t="str">
        <f>IF(H98="C_B",INDEX(音色一览表!A:A,MATCH(MID(F96,5,2)&amp;MID(F97,5,2)&amp;MID(F98,7,2),音色一览表!H:H,0))&amp;" "&amp;INDEX(音色一览表!G:G,MATCH(MID(F96,5,2)&amp;MID(F97,5,2)&amp;MID(F98,7,2),音色一览表!H:H,0)),"")</f>
        <v/>
      </c>
      <c r="S96" s="17"/>
      <c r="T96" s="17"/>
    </row>
    <row r="97" spans="1:20" ht="18" hidden="1" customHeight="1" x14ac:dyDescent="0.2">
      <c r="A97" s="16">
        <v>95</v>
      </c>
      <c r="B97" s="16">
        <v>1</v>
      </c>
      <c r="C97" s="10"/>
      <c r="D97" s="16" t="s">
        <v>49</v>
      </c>
      <c r="E97" s="16" t="s">
        <v>50</v>
      </c>
      <c r="F97" s="16" t="s">
        <v>117</v>
      </c>
      <c r="G97" s="16" t="s">
        <v>118</v>
      </c>
      <c r="H97" s="34" t="str">
        <f t="shared" si="7"/>
        <v>9</v>
      </c>
      <c r="I97" s="34" t="str">
        <f>IFERROR(INDEX(数据分类!B:B,MATCH(数据!H97,数据分类!A:A,0)),"Error")</f>
        <v>音符打开</v>
      </c>
      <c r="J97" s="34" t="str">
        <f>IFERROR(_xlfn.IFS(INDEX(数据分类!E:E,MATCH(数据!H97,数据分类!A:A,0))=3456,N97&amp;M97,INDEX(数据分类!E:E,MATCH(数据!H97,数据分类!A:A,0))=34,M97,INDEX(数据分类!E:E,MATCH(数据!H97,数据分类!A:A,0))=56,N97,INDEX(数据分类!E:E,MATCH(数据!H97,数据分类!A:A,0))="-","-"),"Error")</f>
        <v>A2键按下(力度025)</v>
      </c>
      <c r="K97" s="34">
        <f t="shared" si="6"/>
        <v>1</v>
      </c>
      <c r="L97" s="4" t="str">
        <f>IFERROR(INDEX(字典msg!B:B,MATCH(D97,字典msg!A:A,0)),"Error")</f>
        <v>正常</v>
      </c>
      <c r="M97" s="4" t="str">
        <f>IFERROR(_xlfn.IFS(H97="9",INDEX(字典1_34!C:C,MATCH(MID(F97,5,2),字典1_34!B:B,0)),H97="B00",INDEX(字典1_34!D:D,MATCH(MID(F97,5,2),字典1_34!B:B,0)),H97="B20",INDEX(字典1_34!E:E,MATCH(MID(F97,5,2),字典1_34!B:B,0)),H97="B48",INDEX(字典1_34!G:G,MATCH(MID(F97,5,2),字典1_34!B:B,0)),LEFT(H97,1)="B",INDEX(字典1_34!F:F,MATCH(MID(F97,5,2),字典1_34!B:B,0))),"-")</f>
        <v>按下(力度025)</v>
      </c>
      <c r="N97" s="4" t="str">
        <f>IFERROR(_xlfn.IFS(H97="9",INDEX(字典1_56!C:C,MATCH(MID(F97,7,2),字典1_56!B:B,0)),LEFT(H97,1)="B",INDEX(字典1_56!D:D,MATCH(MID(F97,7,2),字典1_56!B:B,0)),H97="C_B",INDEX(字典1_56!F:F,MATCH(MID(F97,7,2),字典1_56!B:B,0)),H97="C",INDEX(字典1_56!E:E,MATCH(MID(F97,7,2),字典1_56!B:B,0))),"-")</f>
        <v>A2键</v>
      </c>
      <c r="O97" s="4" t="str">
        <f>IFERROR(INDEX(字典1_78!C:C,MATCH(RIGHT(F97,2),字典1_78!B:B,0)),"Error")</f>
        <v>音符打开(#01)</v>
      </c>
      <c r="P97" s="5">
        <f t="shared" si="4"/>
        <v>12.321999999999999</v>
      </c>
      <c r="Q97" s="5">
        <f t="shared" si="5"/>
        <v>1.9999999999999574E-2</v>
      </c>
      <c r="R97" s="5" t="str">
        <f>IF(H99="C_B",INDEX(音色一览表!A:A,MATCH(MID(F97,5,2)&amp;MID(F98,5,2)&amp;MID(F99,7,2),音色一览表!H:H,0))&amp;" "&amp;INDEX(音色一览表!G:G,MATCH(MID(F97,5,2)&amp;MID(F98,5,2)&amp;MID(F99,7,2),音色一览表!H:H,0)),"")</f>
        <v/>
      </c>
      <c r="S97" s="17"/>
      <c r="T97" s="17"/>
    </row>
    <row r="98" spans="1:20" ht="18" hidden="1" customHeight="1" x14ac:dyDescent="0.2">
      <c r="A98" s="16">
        <v>96</v>
      </c>
      <c r="B98" s="16">
        <v>1</v>
      </c>
      <c r="C98" s="10"/>
      <c r="D98" s="16" t="s">
        <v>49</v>
      </c>
      <c r="E98" s="16" t="s">
        <v>50</v>
      </c>
      <c r="F98" s="16" t="s">
        <v>51</v>
      </c>
      <c r="G98" s="16" t="s">
        <v>119</v>
      </c>
      <c r="H98" s="34" t="str">
        <f t="shared" si="7"/>
        <v>F8</v>
      </c>
      <c r="I98" s="34" t="str">
        <f>IFERROR(INDEX(数据分类!B:B,MATCH(数据!H98,数据分类!A:A,0)),"Error")</f>
        <v>时钟</v>
      </c>
      <c r="J98" s="34" t="str">
        <f>IFERROR(_xlfn.IFS(INDEX(数据分类!E:E,MATCH(数据!H98,数据分类!A:A,0))=3456,N98&amp;M98,INDEX(数据分类!E:E,MATCH(数据!H98,数据分类!A:A,0))=34,M98,INDEX(数据分类!E:E,MATCH(数据!H98,数据分类!A:A,0))=56,N98,INDEX(数据分类!E:E,MATCH(数据!H98,数据分类!A:A,0))="-","-"),"Error")</f>
        <v>-</v>
      </c>
      <c r="K98" s="34" t="str">
        <f t="shared" si="6"/>
        <v>-</v>
      </c>
      <c r="L98" s="4" t="str">
        <f>IFERROR(INDEX(字典msg!B:B,MATCH(D98,字典msg!A:A,0)),"Error")</f>
        <v>正常</v>
      </c>
      <c r="M98" s="4" t="str">
        <f>IFERROR(_xlfn.IFS(H98="9",INDEX(字典1_34!C:C,MATCH(MID(F98,5,2),字典1_34!B:B,0)),H98="B00",INDEX(字典1_34!D:D,MATCH(MID(F98,5,2),字典1_34!B:B,0)),H98="B20",INDEX(字典1_34!E:E,MATCH(MID(F98,5,2),字典1_34!B:B,0)),H98="B48",INDEX(字典1_34!G:G,MATCH(MID(F98,5,2),字典1_34!B:B,0)),LEFT(H98,1)="B",INDEX(字典1_34!F:F,MATCH(MID(F98,5,2),字典1_34!B:B,0))),"-")</f>
        <v>-</v>
      </c>
      <c r="N98" s="4" t="str">
        <f>IFERROR(_xlfn.IFS(H98="9",INDEX(字典1_56!C:C,MATCH(MID(F98,7,2),字典1_56!B:B,0)),LEFT(H98,1)="B",INDEX(字典1_56!D:D,MATCH(MID(F98,7,2),字典1_56!B:B,0)),H98="C_B",INDEX(字典1_56!F:F,MATCH(MID(F98,7,2),字典1_56!B:B,0)),H98="C",INDEX(字典1_56!E:E,MATCH(MID(F98,7,2),字典1_56!B:B,0))),"-")</f>
        <v>-</v>
      </c>
      <c r="O98" s="4" t="str">
        <f>IFERROR(INDEX(字典1_78!C:C,MATCH(RIGHT(F98,2),字典1_78!B:B,0)),"Error")</f>
        <v>时钟</v>
      </c>
      <c r="P98" s="5">
        <f t="shared" si="4"/>
        <v>12.342000000000001</v>
      </c>
      <c r="Q98" s="5">
        <f t="shared" si="5"/>
        <v>2.000000000000135E-2</v>
      </c>
      <c r="R98" s="5" t="str">
        <f>IF(H100="C_B",INDEX(音色一览表!A:A,MATCH(MID(F98,5,2)&amp;MID(F99,5,2)&amp;MID(F100,7,2),音色一览表!H:H,0))&amp;" "&amp;INDEX(音色一览表!G:G,MATCH(MID(F98,5,2)&amp;MID(F99,5,2)&amp;MID(F100,7,2),音色一览表!H:H,0)),"")</f>
        <v/>
      </c>
      <c r="S98" s="17"/>
      <c r="T98" s="17"/>
    </row>
    <row r="99" spans="1:20" ht="18" hidden="1" customHeight="1" x14ac:dyDescent="0.2">
      <c r="A99" s="16">
        <v>97</v>
      </c>
      <c r="B99" s="16">
        <v>1</v>
      </c>
      <c r="C99" s="10"/>
      <c r="D99" s="16" t="s">
        <v>49</v>
      </c>
      <c r="E99" s="16" t="s">
        <v>50</v>
      </c>
      <c r="F99" s="16" t="s">
        <v>51</v>
      </c>
      <c r="G99" s="16" t="s">
        <v>120</v>
      </c>
      <c r="H99" s="34" t="str">
        <f t="shared" si="7"/>
        <v>F8</v>
      </c>
      <c r="I99" s="34" t="str">
        <f>IFERROR(INDEX(数据分类!B:B,MATCH(数据!H99,数据分类!A:A,0)),"Error")</f>
        <v>时钟</v>
      </c>
      <c r="J99" s="34" t="str">
        <f>IFERROR(_xlfn.IFS(INDEX(数据分类!E:E,MATCH(数据!H99,数据分类!A:A,0))=3456,N99&amp;M99,INDEX(数据分类!E:E,MATCH(数据!H99,数据分类!A:A,0))=34,M99,INDEX(数据分类!E:E,MATCH(数据!H99,数据分类!A:A,0))=56,N99,INDEX(数据分类!E:E,MATCH(数据!H99,数据分类!A:A,0))="-","-"),"Error")</f>
        <v>-</v>
      </c>
      <c r="K99" s="34" t="str">
        <f t="shared" si="6"/>
        <v>-</v>
      </c>
      <c r="L99" s="4" t="str">
        <f>IFERROR(INDEX(字典msg!B:B,MATCH(D99,字典msg!A:A,0)),"Error")</f>
        <v>正常</v>
      </c>
      <c r="M99" s="4" t="str">
        <f>IFERROR(_xlfn.IFS(H99="9",INDEX(字典1_34!C:C,MATCH(MID(F99,5,2),字典1_34!B:B,0)),H99="B00",INDEX(字典1_34!D:D,MATCH(MID(F99,5,2),字典1_34!B:B,0)),H99="B20",INDEX(字典1_34!E:E,MATCH(MID(F99,5,2),字典1_34!B:B,0)),H99="B48",INDEX(字典1_34!G:G,MATCH(MID(F99,5,2),字典1_34!B:B,0)),LEFT(H99,1)="B",INDEX(字典1_34!F:F,MATCH(MID(F99,5,2),字典1_34!B:B,0))),"-")</f>
        <v>-</v>
      </c>
      <c r="N99" s="4" t="str">
        <f>IFERROR(_xlfn.IFS(H99="9",INDEX(字典1_56!C:C,MATCH(MID(F99,7,2),字典1_56!B:B,0)),LEFT(H99,1)="B",INDEX(字典1_56!D:D,MATCH(MID(F99,7,2),字典1_56!B:B,0)),H99="C_B",INDEX(字典1_56!F:F,MATCH(MID(F99,7,2),字典1_56!B:B,0)),H99="C",INDEX(字典1_56!E:E,MATCH(MID(F99,7,2),字典1_56!B:B,0))),"-")</f>
        <v>-</v>
      </c>
      <c r="O99" s="4" t="str">
        <f>IFERROR(INDEX(字典1_78!C:C,MATCH(RIGHT(F99,2),字典1_78!B:B,0)),"Error")</f>
        <v>时钟</v>
      </c>
      <c r="P99" s="5">
        <f t="shared" si="4"/>
        <v>12.372</v>
      </c>
      <c r="Q99" s="5">
        <f t="shared" si="5"/>
        <v>2.9999999999999361E-2</v>
      </c>
      <c r="R99" s="5" t="str">
        <f>IF(H101="C_B",INDEX(音色一览表!A:A,MATCH(MID(F99,5,2)&amp;MID(F100,5,2)&amp;MID(F101,7,2),音色一览表!H:H,0))&amp;" "&amp;INDEX(音色一览表!G:G,MATCH(MID(F99,5,2)&amp;MID(F100,5,2)&amp;MID(F101,7,2),音色一览表!H:H,0)),"")</f>
        <v/>
      </c>
      <c r="S99" s="17"/>
      <c r="T99" s="17"/>
    </row>
    <row r="100" spans="1:20" ht="18" hidden="1" customHeight="1" x14ac:dyDescent="0.2">
      <c r="A100" s="16">
        <v>98</v>
      </c>
      <c r="B100" s="16">
        <v>1</v>
      </c>
      <c r="C100" s="10"/>
      <c r="D100" s="16" t="s">
        <v>49</v>
      </c>
      <c r="E100" s="16" t="s">
        <v>50</v>
      </c>
      <c r="F100" s="16" t="s">
        <v>51</v>
      </c>
      <c r="G100" s="16" t="s">
        <v>121</v>
      </c>
      <c r="H100" s="34" t="str">
        <f t="shared" si="7"/>
        <v>F8</v>
      </c>
      <c r="I100" s="34" t="str">
        <f>IFERROR(INDEX(数据分类!B:B,MATCH(数据!H100,数据分类!A:A,0)),"Error")</f>
        <v>时钟</v>
      </c>
      <c r="J100" s="34" t="str">
        <f>IFERROR(_xlfn.IFS(INDEX(数据分类!E:E,MATCH(数据!H100,数据分类!A:A,0))=3456,N100&amp;M100,INDEX(数据分类!E:E,MATCH(数据!H100,数据分类!A:A,0))=34,M100,INDEX(数据分类!E:E,MATCH(数据!H100,数据分类!A:A,0))=56,N100,INDEX(数据分类!E:E,MATCH(数据!H100,数据分类!A:A,0))="-","-"),"Error")</f>
        <v>-</v>
      </c>
      <c r="K100" s="34" t="str">
        <f t="shared" si="6"/>
        <v>-</v>
      </c>
      <c r="L100" s="4" t="str">
        <f>IFERROR(INDEX(字典msg!B:B,MATCH(D100,字典msg!A:A,0)),"Error")</f>
        <v>正常</v>
      </c>
      <c r="M100" s="4" t="str">
        <f>IFERROR(_xlfn.IFS(H100="9",INDEX(字典1_34!C:C,MATCH(MID(F100,5,2),字典1_34!B:B,0)),H100="B00",INDEX(字典1_34!D:D,MATCH(MID(F100,5,2),字典1_34!B:B,0)),H100="B20",INDEX(字典1_34!E:E,MATCH(MID(F100,5,2),字典1_34!B:B,0)),H100="B48",INDEX(字典1_34!G:G,MATCH(MID(F100,5,2),字典1_34!B:B,0)),LEFT(H100,1)="B",INDEX(字典1_34!F:F,MATCH(MID(F100,5,2),字典1_34!B:B,0))),"-")</f>
        <v>-</v>
      </c>
      <c r="N100" s="4" t="str">
        <f>IFERROR(_xlfn.IFS(H100="9",INDEX(字典1_56!C:C,MATCH(MID(F100,7,2),字典1_56!B:B,0)),LEFT(H100,1)="B",INDEX(字典1_56!D:D,MATCH(MID(F100,7,2),字典1_56!B:B,0)),H100="C_B",INDEX(字典1_56!F:F,MATCH(MID(F100,7,2),字典1_56!B:B,0)),H100="C",INDEX(字典1_56!E:E,MATCH(MID(F100,7,2),字典1_56!B:B,0))),"-")</f>
        <v>-</v>
      </c>
      <c r="O100" s="4" t="str">
        <f>IFERROR(INDEX(字典1_78!C:C,MATCH(RIGHT(F100,2),字典1_78!B:B,0)),"Error")</f>
        <v>时钟</v>
      </c>
      <c r="P100" s="5">
        <f t="shared" si="4"/>
        <v>12.391999999999999</v>
      </c>
      <c r="Q100" s="5">
        <f t="shared" si="5"/>
        <v>1.9999999999999574E-2</v>
      </c>
      <c r="R100" s="5" t="str">
        <f>IF(H102="C_B",INDEX(音色一览表!A:A,MATCH(MID(F100,5,2)&amp;MID(F101,5,2)&amp;MID(F102,7,2),音色一览表!H:H,0))&amp;" "&amp;INDEX(音色一览表!G:G,MATCH(MID(F100,5,2)&amp;MID(F101,5,2)&amp;MID(F102,7,2),音色一览表!H:H,0)),"")</f>
        <v/>
      </c>
      <c r="S100" s="17"/>
      <c r="T100" s="17"/>
    </row>
    <row r="101" spans="1:20" ht="18" hidden="1" customHeight="1" x14ac:dyDescent="0.2">
      <c r="A101" s="16">
        <v>99</v>
      </c>
      <c r="B101" s="16">
        <v>1</v>
      </c>
      <c r="C101" s="10"/>
      <c r="D101" s="16" t="s">
        <v>49</v>
      </c>
      <c r="E101" s="16" t="s">
        <v>50</v>
      </c>
      <c r="F101" s="16" t="s">
        <v>59</v>
      </c>
      <c r="G101" s="16" t="s">
        <v>122</v>
      </c>
      <c r="H101" s="34" t="str">
        <f t="shared" si="7"/>
        <v>FE</v>
      </c>
      <c r="I101" s="34" t="str">
        <f>IFERROR(INDEX(数据分类!B:B,MATCH(数据!H101,数据分类!A:A,0)),"Error")</f>
        <v>主动传感</v>
      </c>
      <c r="J101" s="34" t="str">
        <f>IFERROR(_xlfn.IFS(INDEX(数据分类!E:E,MATCH(数据!H101,数据分类!A:A,0))=3456,N101&amp;M101,INDEX(数据分类!E:E,MATCH(数据!H101,数据分类!A:A,0))=34,M101,INDEX(数据分类!E:E,MATCH(数据!H101,数据分类!A:A,0))=56,N101,INDEX(数据分类!E:E,MATCH(数据!H101,数据分类!A:A,0))="-","-"),"Error")</f>
        <v>-</v>
      </c>
      <c r="K101" s="34" t="str">
        <f t="shared" si="6"/>
        <v>-</v>
      </c>
      <c r="L101" s="4" t="str">
        <f>IFERROR(INDEX(字典msg!B:B,MATCH(D101,字典msg!A:A,0)),"Error")</f>
        <v>正常</v>
      </c>
      <c r="M101" s="4" t="str">
        <f>IFERROR(_xlfn.IFS(H101="9",INDEX(字典1_34!C:C,MATCH(MID(F101,5,2),字典1_34!B:B,0)),H101="B00",INDEX(字典1_34!D:D,MATCH(MID(F101,5,2),字典1_34!B:B,0)),H101="B20",INDEX(字典1_34!E:E,MATCH(MID(F101,5,2),字典1_34!B:B,0)),H101="B48",INDEX(字典1_34!G:G,MATCH(MID(F101,5,2),字典1_34!B:B,0)),LEFT(H101,1)="B",INDEX(字典1_34!F:F,MATCH(MID(F101,5,2),字典1_34!B:B,0))),"-")</f>
        <v>-</v>
      </c>
      <c r="N101" s="4" t="str">
        <f>IFERROR(_xlfn.IFS(H101="9",INDEX(字典1_56!C:C,MATCH(MID(F101,7,2),字典1_56!B:B,0)),LEFT(H101,1)="B",INDEX(字典1_56!D:D,MATCH(MID(F101,7,2),字典1_56!B:B,0)),H101="C_B",INDEX(字典1_56!F:F,MATCH(MID(F101,7,2),字典1_56!B:B,0)),H101="C",INDEX(字典1_56!E:E,MATCH(MID(F101,7,2),字典1_56!B:B,0))),"-")</f>
        <v>-</v>
      </c>
      <c r="O101" s="4" t="str">
        <f>IFERROR(INDEX(字典1_78!C:C,MATCH(RIGHT(F101,2),字典1_78!B:B,0)),"Error")</f>
        <v>主动传感</v>
      </c>
      <c r="P101" s="5">
        <f t="shared" si="4"/>
        <v>12.412000000000001</v>
      </c>
      <c r="Q101" s="5">
        <f t="shared" si="5"/>
        <v>2.000000000000135E-2</v>
      </c>
      <c r="R101" s="5" t="str">
        <f>IF(H103="C_B",INDEX(音色一览表!A:A,MATCH(MID(F101,5,2)&amp;MID(F102,5,2)&amp;MID(F103,7,2),音色一览表!H:H,0))&amp;" "&amp;INDEX(音色一览表!G:G,MATCH(MID(F101,5,2)&amp;MID(F102,5,2)&amp;MID(F103,7,2),音色一览表!H:H,0)),"")</f>
        <v/>
      </c>
      <c r="S101" s="17"/>
      <c r="T101" s="17"/>
    </row>
    <row r="102" spans="1:20" ht="18" hidden="1" customHeight="1" x14ac:dyDescent="0.2">
      <c r="A102" s="16">
        <v>100</v>
      </c>
      <c r="B102" s="16">
        <v>1</v>
      </c>
      <c r="C102" s="10"/>
      <c r="D102" s="16" t="s">
        <v>49</v>
      </c>
      <c r="E102" s="16" t="s">
        <v>50</v>
      </c>
      <c r="F102" s="16" t="s">
        <v>51</v>
      </c>
      <c r="G102" s="16" t="s">
        <v>3</v>
      </c>
      <c r="H102" s="34" t="str">
        <f t="shared" si="7"/>
        <v>F8</v>
      </c>
      <c r="I102" s="34" t="str">
        <f>IFERROR(INDEX(数据分类!B:B,MATCH(数据!H102,数据分类!A:A,0)),"Error")</f>
        <v>时钟</v>
      </c>
      <c r="J102" s="34" t="str">
        <f>IFERROR(_xlfn.IFS(INDEX(数据分类!E:E,MATCH(数据!H102,数据分类!A:A,0))=3456,N102&amp;M102,INDEX(数据分类!E:E,MATCH(数据!H102,数据分类!A:A,0))=34,M102,INDEX(数据分类!E:E,MATCH(数据!H102,数据分类!A:A,0))=56,N102,INDEX(数据分类!E:E,MATCH(数据!H102,数据分类!A:A,0))="-","-"),"Error")</f>
        <v>-</v>
      </c>
      <c r="K102" s="34" t="str">
        <f t="shared" si="6"/>
        <v>-</v>
      </c>
      <c r="L102" s="4" t="str">
        <f>IFERROR(INDEX(字典msg!B:B,MATCH(D102,字典msg!A:A,0)),"Error")</f>
        <v>正常</v>
      </c>
      <c r="M102" s="4" t="str">
        <f>IFERROR(_xlfn.IFS(H102="9",INDEX(字典1_34!C:C,MATCH(MID(F102,5,2),字典1_34!B:B,0)),H102="B00",INDEX(字典1_34!D:D,MATCH(MID(F102,5,2),字典1_34!B:B,0)),H102="B20",INDEX(字典1_34!E:E,MATCH(MID(F102,5,2),字典1_34!B:B,0)),H102="B48",INDEX(字典1_34!G:G,MATCH(MID(F102,5,2),字典1_34!B:B,0)),LEFT(H102,1)="B",INDEX(字典1_34!F:F,MATCH(MID(F102,5,2),字典1_34!B:B,0))),"-")</f>
        <v>-</v>
      </c>
      <c r="N102" s="4" t="str">
        <f>IFERROR(_xlfn.IFS(H102="9",INDEX(字典1_56!C:C,MATCH(MID(F102,7,2),字典1_56!B:B,0)),LEFT(H102,1)="B",INDEX(字典1_56!D:D,MATCH(MID(F102,7,2),字典1_56!B:B,0)),H102="C_B",INDEX(字典1_56!F:F,MATCH(MID(F102,7,2),字典1_56!B:B,0)),H102="C",INDEX(字典1_56!E:E,MATCH(MID(F102,7,2),字典1_56!B:B,0))),"-")</f>
        <v>-</v>
      </c>
      <c r="O102" s="4" t="str">
        <f>IFERROR(INDEX(字典1_78!C:C,MATCH(RIGHT(F102,2),字典1_78!B:B,0)),"Error")</f>
        <v>时钟</v>
      </c>
      <c r="P102" s="5">
        <f t="shared" si="4"/>
        <v>12.432</v>
      </c>
      <c r="Q102" s="5">
        <f t="shared" si="5"/>
        <v>1.9999999999999574E-2</v>
      </c>
      <c r="R102" s="5" t="str">
        <f>IF(H104="C_B",INDEX(音色一览表!A:A,MATCH(MID(F102,5,2)&amp;MID(F103,5,2)&amp;MID(F104,7,2),音色一览表!H:H,0))&amp;" "&amp;INDEX(音色一览表!G:G,MATCH(MID(F102,5,2)&amp;MID(F103,5,2)&amp;MID(F104,7,2),音色一览表!H:H,0)),"")</f>
        <v/>
      </c>
      <c r="S102" s="17"/>
      <c r="T102" s="17"/>
    </row>
    <row r="103" spans="1:20" ht="18" hidden="1" customHeight="1" x14ac:dyDescent="0.2">
      <c r="A103" s="16">
        <v>101</v>
      </c>
      <c r="B103" s="16">
        <v>1</v>
      </c>
      <c r="C103" s="10"/>
      <c r="D103" s="16" t="s">
        <v>49</v>
      </c>
      <c r="E103" s="16" t="s">
        <v>50</v>
      </c>
      <c r="F103" s="16" t="s">
        <v>51</v>
      </c>
      <c r="G103" s="16" t="s">
        <v>123</v>
      </c>
      <c r="H103" s="34" t="str">
        <f t="shared" si="7"/>
        <v>F8</v>
      </c>
      <c r="I103" s="34" t="str">
        <f>IFERROR(INDEX(数据分类!B:B,MATCH(数据!H103,数据分类!A:A,0)),"Error")</f>
        <v>时钟</v>
      </c>
      <c r="J103" s="34" t="str">
        <f>IFERROR(_xlfn.IFS(INDEX(数据分类!E:E,MATCH(数据!H103,数据分类!A:A,0))=3456,N103&amp;M103,INDEX(数据分类!E:E,MATCH(数据!H103,数据分类!A:A,0))=34,M103,INDEX(数据分类!E:E,MATCH(数据!H103,数据分类!A:A,0))=56,N103,INDEX(数据分类!E:E,MATCH(数据!H103,数据分类!A:A,0))="-","-"),"Error")</f>
        <v>-</v>
      </c>
      <c r="K103" s="34" t="str">
        <f t="shared" si="6"/>
        <v>-</v>
      </c>
      <c r="L103" s="4" t="str">
        <f>IFERROR(INDEX(字典msg!B:B,MATCH(D103,字典msg!A:A,0)),"Error")</f>
        <v>正常</v>
      </c>
      <c r="M103" s="4" t="str">
        <f>IFERROR(_xlfn.IFS(H103="9",INDEX(字典1_34!C:C,MATCH(MID(F103,5,2),字典1_34!B:B,0)),H103="B00",INDEX(字典1_34!D:D,MATCH(MID(F103,5,2),字典1_34!B:B,0)),H103="B20",INDEX(字典1_34!E:E,MATCH(MID(F103,5,2),字典1_34!B:B,0)),H103="B48",INDEX(字典1_34!G:G,MATCH(MID(F103,5,2),字典1_34!B:B,0)),LEFT(H103,1)="B",INDEX(字典1_34!F:F,MATCH(MID(F103,5,2),字典1_34!B:B,0))),"-")</f>
        <v>-</v>
      </c>
      <c r="N103" s="4" t="str">
        <f>IFERROR(_xlfn.IFS(H103="9",INDEX(字典1_56!C:C,MATCH(MID(F103,7,2),字典1_56!B:B,0)),LEFT(H103,1)="B",INDEX(字典1_56!D:D,MATCH(MID(F103,7,2),字典1_56!B:B,0)),H103="C_B",INDEX(字典1_56!F:F,MATCH(MID(F103,7,2),字典1_56!B:B,0)),H103="C",INDEX(字典1_56!E:E,MATCH(MID(F103,7,2),字典1_56!B:B,0))),"-")</f>
        <v>-</v>
      </c>
      <c r="O103" s="4" t="str">
        <f>IFERROR(INDEX(字典1_78!C:C,MATCH(RIGHT(F103,2),字典1_78!B:B,0)),"Error")</f>
        <v>时钟</v>
      </c>
      <c r="P103" s="5">
        <f t="shared" si="4"/>
        <v>12.462</v>
      </c>
      <c r="Q103" s="5">
        <f t="shared" si="5"/>
        <v>2.9999999999999361E-2</v>
      </c>
      <c r="R103" s="5" t="str">
        <f>IF(H105="C_B",INDEX(音色一览表!A:A,MATCH(MID(F103,5,2)&amp;MID(F104,5,2)&amp;MID(F105,7,2),音色一览表!H:H,0))&amp;" "&amp;INDEX(音色一览表!G:G,MATCH(MID(F103,5,2)&amp;MID(F104,5,2)&amp;MID(F105,7,2),音色一览表!H:H,0)),"")</f>
        <v/>
      </c>
      <c r="S103" s="17"/>
      <c r="T103" s="17"/>
    </row>
    <row r="104" spans="1:20" ht="18" hidden="1" customHeight="1" x14ac:dyDescent="0.2">
      <c r="A104" s="16">
        <v>102</v>
      </c>
      <c r="B104" s="16">
        <v>1</v>
      </c>
      <c r="C104" s="10"/>
      <c r="D104" s="16" t="s">
        <v>49</v>
      </c>
      <c r="E104" s="16" t="s">
        <v>50</v>
      </c>
      <c r="F104" s="16" t="s">
        <v>124</v>
      </c>
      <c r="G104" s="16" t="s">
        <v>125</v>
      </c>
      <c r="H104" s="34" t="str">
        <f t="shared" si="7"/>
        <v>9</v>
      </c>
      <c r="I104" s="34" t="str">
        <f>IFERROR(INDEX(数据分类!B:B,MATCH(数据!H104,数据分类!A:A,0)),"Error")</f>
        <v>音符打开</v>
      </c>
      <c r="J104" s="34" t="str">
        <f>IFERROR(_xlfn.IFS(INDEX(数据分类!E:E,MATCH(数据!H104,数据分类!A:A,0))=3456,N104&amp;M104,INDEX(数据分类!E:E,MATCH(数据!H104,数据分类!A:A,0))=34,M104,INDEX(数据分类!E:E,MATCH(数据!H104,数据分类!A:A,0))=56,N104,INDEX(数据分类!E:E,MATCH(数据!H104,数据分类!A:A,0))="-","-"),"Error")</f>
        <v>#G2键松开</v>
      </c>
      <c r="K104" s="34">
        <f t="shared" si="6"/>
        <v>1</v>
      </c>
      <c r="L104" s="4" t="str">
        <f>IFERROR(INDEX(字典msg!B:B,MATCH(D104,字典msg!A:A,0)),"Error")</f>
        <v>正常</v>
      </c>
      <c r="M104" s="4" t="str">
        <f>IFERROR(_xlfn.IFS(H104="9",INDEX(字典1_34!C:C,MATCH(MID(F104,5,2),字典1_34!B:B,0)),H104="B00",INDEX(字典1_34!D:D,MATCH(MID(F104,5,2),字典1_34!B:B,0)),H104="B20",INDEX(字典1_34!E:E,MATCH(MID(F104,5,2),字典1_34!B:B,0)),H104="B48",INDEX(字典1_34!G:G,MATCH(MID(F104,5,2),字典1_34!B:B,0)),LEFT(H104,1)="B",INDEX(字典1_34!F:F,MATCH(MID(F104,5,2),字典1_34!B:B,0))),"-")</f>
        <v>松开</v>
      </c>
      <c r="N104" s="4" t="str">
        <f>IFERROR(_xlfn.IFS(H104="9",INDEX(字典1_56!C:C,MATCH(MID(F104,7,2),字典1_56!B:B,0)),LEFT(H104,1)="B",INDEX(字典1_56!D:D,MATCH(MID(F104,7,2),字典1_56!B:B,0)),H104="C_B",INDEX(字典1_56!F:F,MATCH(MID(F104,7,2),字典1_56!B:B,0)),H104="C",INDEX(字典1_56!E:E,MATCH(MID(F104,7,2),字典1_56!B:B,0))),"-")</f>
        <v>#G2键</v>
      </c>
      <c r="O104" s="4" t="str">
        <f>IFERROR(INDEX(字典1_78!C:C,MATCH(RIGHT(F104,2),字典1_78!B:B,0)),"Error")</f>
        <v>音符打开(#01)</v>
      </c>
      <c r="P104" s="5">
        <f t="shared" si="4"/>
        <v>12.481999999999999</v>
      </c>
      <c r="Q104" s="5">
        <f t="shared" si="5"/>
        <v>1.9999999999999574E-2</v>
      </c>
      <c r="R104" s="5" t="str">
        <f>IF(H106="C_B",INDEX(音色一览表!A:A,MATCH(MID(F104,5,2)&amp;MID(F105,5,2)&amp;MID(F106,7,2),音色一览表!H:H,0))&amp;" "&amp;INDEX(音色一览表!G:G,MATCH(MID(F104,5,2)&amp;MID(F105,5,2)&amp;MID(F106,7,2),音色一览表!H:H,0)),"")</f>
        <v/>
      </c>
      <c r="S104" s="17"/>
      <c r="T104" s="17"/>
    </row>
    <row r="105" spans="1:20" ht="18" hidden="1" customHeight="1" x14ac:dyDescent="0.2">
      <c r="A105" s="16">
        <v>103</v>
      </c>
      <c r="B105" s="16">
        <v>1</v>
      </c>
      <c r="C105" s="10"/>
      <c r="D105" s="16" t="s">
        <v>49</v>
      </c>
      <c r="E105" s="16" t="s">
        <v>50</v>
      </c>
      <c r="F105" s="16" t="s">
        <v>51</v>
      </c>
      <c r="G105" s="16" t="s">
        <v>126</v>
      </c>
      <c r="H105" s="34" t="str">
        <f t="shared" si="7"/>
        <v>F8</v>
      </c>
      <c r="I105" s="34" t="str">
        <f>IFERROR(INDEX(数据分类!B:B,MATCH(数据!H105,数据分类!A:A,0)),"Error")</f>
        <v>时钟</v>
      </c>
      <c r="J105" s="34" t="str">
        <f>IFERROR(_xlfn.IFS(INDEX(数据分类!E:E,MATCH(数据!H105,数据分类!A:A,0))=3456,N105&amp;M105,INDEX(数据分类!E:E,MATCH(数据!H105,数据分类!A:A,0))=34,M105,INDEX(数据分类!E:E,MATCH(数据!H105,数据分类!A:A,0))=56,N105,INDEX(数据分类!E:E,MATCH(数据!H105,数据分类!A:A,0))="-","-"),"Error")</f>
        <v>-</v>
      </c>
      <c r="K105" s="34" t="str">
        <f t="shared" si="6"/>
        <v>-</v>
      </c>
      <c r="L105" s="4" t="str">
        <f>IFERROR(INDEX(字典msg!B:B,MATCH(D105,字典msg!A:A,0)),"Error")</f>
        <v>正常</v>
      </c>
      <c r="M105" s="4" t="str">
        <f>IFERROR(_xlfn.IFS(H105="9",INDEX(字典1_34!C:C,MATCH(MID(F105,5,2),字典1_34!B:B,0)),H105="B00",INDEX(字典1_34!D:D,MATCH(MID(F105,5,2),字典1_34!B:B,0)),H105="B20",INDEX(字典1_34!E:E,MATCH(MID(F105,5,2),字典1_34!B:B,0)),H105="B48",INDEX(字典1_34!G:G,MATCH(MID(F105,5,2),字典1_34!B:B,0)),LEFT(H105,1)="B",INDEX(字典1_34!F:F,MATCH(MID(F105,5,2),字典1_34!B:B,0))),"-")</f>
        <v>-</v>
      </c>
      <c r="N105" s="4" t="str">
        <f>IFERROR(_xlfn.IFS(H105="9",INDEX(字典1_56!C:C,MATCH(MID(F105,7,2),字典1_56!B:B,0)),LEFT(H105,1)="B",INDEX(字典1_56!D:D,MATCH(MID(F105,7,2),字典1_56!B:B,0)),H105="C_B",INDEX(字典1_56!F:F,MATCH(MID(F105,7,2),字典1_56!B:B,0)),H105="C",INDEX(字典1_56!E:E,MATCH(MID(F105,7,2),字典1_56!B:B,0))),"-")</f>
        <v>-</v>
      </c>
      <c r="O105" s="4" t="str">
        <f>IFERROR(INDEX(字典1_78!C:C,MATCH(RIGHT(F105,2),字典1_78!B:B,0)),"Error")</f>
        <v>时钟</v>
      </c>
      <c r="P105" s="5">
        <f t="shared" si="4"/>
        <v>12.512</v>
      </c>
      <c r="Q105" s="5">
        <f t="shared" si="5"/>
        <v>3.0000000000001137E-2</v>
      </c>
      <c r="R105" s="5" t="str">
        <f>IF(H107="C_B",INDEX(音色一览表!A:A,MATCH(MID(F105,5,2)&amp;MID(F106,5,2)&amp;MID(F107,7,2),音色一览表!H:H,0))&amp;" "&amp;INDEX(音色一览表!G:G,MATCH(MID(F105,5,2)&amp;MID(F106,5,2)&amp;MID(F107,7,2),音色一览表!H:H,0)),"")</f>
        <v/>
      </c>
      <c r="S105" s="17"/>
      <c r="T105" s="17"/>
    </row>
    <row r="106" spans="1:20" ht="18" hidden="1" customHeight="1" x14ac:dyDescent="0.2">
      <c r="A106" s="16">
        <v>104</v>
      </c>
      <c r="B106" s="16">
        <v>1</v>
      </c>
      <c r="C106" s="10"/>
      <c r="D106" s="16" t="s">
        <v>49</v>
      </c>
      <c r="E106" s="16" t="s">
        <v>50</v>
      </c>
      <c r="F106" s="16" t="s">
        <v>127</v>
      </c>
      <c r="G106" s="16" t="s">
        <v>128</v>
      </c>
      <c r="H106" s="34" t="str">
        <f t="shared" si="7"/>
        <v>9</v>
      </c>
      <c r="I106" s="34" t="str">
        <f>IFERROR(INDEX(数据分类!B:B,MATCH(数据!H106,数据分类!A:A,0)),"Error")</f>
        <v>音符打开</v>
      </c>
      <c r="J106" s="34" t="str">
        <f>IFERROR(_xlfn.IFS(INDEX(数据分类!E:E,MATCH(数据!H106,数据分类!A:A,0))=3456,N106&amp;M106,INDEX(数据分类!E:E,MATCH(数据!H106,数据分类!A:A,0))=34,M106,INDEX(数据分类!E:E,MATCH(数据!H106,数据分类!A:A,0))=56,N106,INDEX(数据分类!E:E,MATCH(数据!H106,数据分类!A:A,0))="-","-"),"Error")</f>
        <v>B2键按下(力度062)</v>
      </c>
      <c r="K106" s="34">
        <f t="shared" si="6"/>
        <v>1</v>
      </c>
      <c r="L106" s="4" t="str">
        <f>IFERROR(INDEX(字典msg!B:B,MATCH(D106,字典msg!A:A,0)),"Error")</f>
        <v>正常</v>
      </c>
      <c r="M106" s="4" t="str">
        <f>IFERROR(_xlfn.IFS(H106="9",INDEX(字典1_34!C:C,MATCH(MID(F106,5,2),字典1_34!B:B,0)),H106="B00",INDEX(字典1_34!D:D,MATCH(MID(F106,5,2),字典1_34!B:B,0)),H106="B20",INDEX(字典1_34!E:E,MATCH(MID(F106,5,2),字典1_34!B:B,0)),H106="B48",INDEX(字典1_34!G:G,MATCH(MID(F106,5,2),字典1_34!B:B,0)),LEFT(H106,1)="B",INDEX(字典1_34!F:F,MATCH(MID(F106,5,2),字典1_34!B:B,0))),"-")</f>
        <v>按下(力度062)</v>
      </c>
      <c r="N106" s="4" t="str">
        <f>IFERROR(_xlfn.IFS(H106="9",INDEX(字典1_56!C:C,MATCH(MID(F106,7,2),字典1_56!B:B,0)),LEFT(H106,1)="B",INDEX(字典1_56!D:D,MATCH(MID(F106,7,2),字典1_56!B:B,0)),H106="C_B",INDEX(字典1_56!F:F,MATCH(MID(F106,7,2),字典1_56!B:B,0)),H106="C",INDEX(字典1_56!E:E,MATCH(MID(F106,7,2),字典1_56!B:B,0))),"-")</f>
        <v>B2键</v>
      </c>
      <c r="O106" s="4" t="str">
        <f>IFERROR(INDEX(字典1_78!C:C,MATCH(RIGHT(F106,2),字典1_78!B:B,0)),"Error")</f>
        <v>音符打开(#01)</v>
      </c>
      <c r="P106" s="5">
        <f t="shared" si="4"/>
        <v>12.532</v>
      </c>
      <c r="Q106" s="5">
        <f t="shared" si="5"/>
        <v>1.9999999999999574E-2</v>
      </c>
      <c r="R106" s="5" t="str">
        <f>IF(H108="C_B",INDEX(音色一览表!A:A,MATCH(MID(F106,5,2)&amp;MID(F107,5,2)&amp;MID(F108,7,2),音色一览表!H:H,0))&amp;" "&amp;INDEX(音色一览表!G:G,MATCH(MID(F106,5,2)&amp;MID(F107,5,2)&amp;MID(F108,7,2),音色一览表!H:H,0)),"")</f>
        <v/>
      </c>
      <c r="S106" s="17"/>
      <c r="T106" s="17"/>
    </row>
    <row r="107" spans="1:20" ht="18" hidden="1" customHeight="1" x14ac:dyDescent="0.2">
      <c r="A107" s="16">
        <v>105</v>
      </c>
      <c r="B107" s="16">
        <v>1</v>
      </c>
      <c r="C107" s="10"/>
      <c r="D107" s="16" t="s">
        <v>49</v>
      </c>
      <c r="E107" s="16" t="s">
        <v>50</v>
      </c>
      <c r="F107" s="16" t="s">
        <v>51</v>
      </c>
      <c r="G107" s="16" t="s">
        <v>129</v>
      </c>
      <c r="H107" s="34" t="str">
        <f t="shared" si="7"/>
        <v>F8</v>
      </c>
      <c r="I107" s="34" t="str">
        <f>IFERROR(INDEX(数据分类!B:B,MATCH(数据!H107,数据分类!A:A,0)),"Error")</f>
        <v>时钟</v>
      </c>
      <c r="J107" s="34" t="str">
        <f>IFERROR(_xlfn.IFS(INDEX(数据分类!E:E,MATCH(数据!H107,数据分类!A:A,0))=3456,N107&amp;M107,INDEX(数据分类!E:E,MATCH(数据!H107,数据分类!A:A,0))=34,M107,INDEX(数据分类!E:E,MATCH(数据!H107,数据分类!A:A,0))=56,N107,INDEX(数据分类!E:E,MATCH(数据!H107,数据分类!A:A,0))="-","-"),"Error")</f>
        <v>-</v>
      </c>
      <c r="K107" s="34" t="str">
        <f t="shared" si="6"/>
        <v>-</v>
      </c>
      <c r="L107" s="4" t="str">
        <f>IFERROR(INDEX(字典msg!B:B,MATCH(D107,字典msg!A:A,0)),"Error")</f>
        <v>正常</v>
      </c>
      <c r="M107" s="4" t="str">
        <f>IFERROR(_xlfn.IFS(H107="9",INDEX(字典1_34!C:C,MATCH(MID(F107,5,2),字典1_34!B:B,0)),H107="B00",INDEX(字典1_34!D:D,MATCH(MID(F107,5,2),字典1_34!B:B,0)),H107="B20",INDEX(字典1_34!E:E,MATCH(MID(F107,5,2),字典1_34!B:B,0)),H107="B48",INDEX(字典1_34!G:G,MATCH(MID(F107,5,2),字典1_34!B:B,0)),LEFT(H107,1)="B",INDEX(字典1_34!F:F,MATCH(MID(F107,5,2),字典1_34!B:B,0))),"-")</f>
        <v>-</v>
      </c>
      <c r="N107" s="4" t="str">
        <f>IFERROR(_xlfn.IFS(H107="9",INDEX(字典1_56!C:C,MATCH(MID(F107,7,2),字典1_56!B:B,0)),LEFT(H107,1)="B",INDEX(字典1_56!D:D,MATCH(MID(F107,7,2),字典1_56!B:B,0)),H107="C_B",INDEX(字典1_56!F:F,MATCH(MID(F107,7,2),字典1_56!B:B,0)),H107="C",INDEX(字典1_56!E:E,MATCH(MID(F107,7,2),字典1_56!B:B,0))),"-")</f>
        <v>-</v>
      </c>
      <c r="O107" s="4" t="str">
        <f>IFERROR(INDEX(字典1_78!C:C,MATCH(RIGHT(F107,2),字典1_78!B:B,0)),"Error")</f>
        <v>时钟</v>
      </c>
      <c r="P107" s="5">
        <f t="shared" si="4"/>
        <v>12.552</v>
      </c>
      <c r="Q107" s="5">
        <f t="shared" si="5"/>
        <v>1.9999999999999574E-2</v>
      </c>
      <c r="R107" s="5" t="str">
        <f>IF(H109="C_B",INDEX(音色一览表!A:A,MATCH(MID(F107,5,2)&amp;MID(F108,5,2)&amp;MID(F109,7,2),音色一览表!H:H,0))&amp;" "&amp;INDEX(音色一览表!G:G,MATCH(MID(F107,5,2)&amp;MID(F108,5,2)&amp;MID(F109,7,2),音色一览表!H:H,0)),"")</f>
        <v/>
      </c>
      <c r="S107" s="17"/>
      <c r="T107" s="17"/>
    </row>
    <row r="108" spans="1:20" ht="18" hidden="1" customHeight="1" x14ac:dyDescent="0.2">
      <c r="A108" s="16">
        <v>106</v>
      </c>
      <c r="B108" s="16">
        <v>1</v>
      </c>
      <c r="C108" s="10"/>
      <c r="D108" s="16" t="s">
        <v>49</v>
      </c>
      <c r="E108" s="16" t="s">
        <v>50</v>
      </c>
      <c r="F108" s="16" t="s">
        <v>51</v>
      </c>
      <c r="G108" s="16" t="s">
        <v>130</v>
      </c>
      <c r="H108" s="34" t="str">
        <f t="shared" si="7"/>
        <v>F8</v>
      </c>
      <c r="I108" s="34" t="str">
        <f>IFERROR(INDEX(数据分类!B:B,MATCH(数据!H108,数据分类!A:A,0)),"Error")</f>
        <v>时钟</v>
      </c>
      <c r="J108" s="34" t="str">
        <f>IFERROR(_xlfn.IFS(INDEX(数据分类!E:E,MATCH(数据!H108,数据分类!A:A,0))=3456,N108&amp;M108,INDEX(数据分类!E:E,MATCH(数据!H108,数据分类!A:A,0))=34,M108,INDEX(数据分类!E:E,MATCH(数据!H108,数据分类!A:A,0))=56,N108,INDEX(数据分类!E:E,MATCH(数据!H108,数据分类!A:A,0))="-","-"),"Error")</f>
        <v>-</v>
      </c>
      <c r="K108" s="34" t="str">
        <f t="shared" si="6"/>
        <v>-</v>
      </c>
      <c r="L108" s="4" t="str">
        <f>IFERROR(INDEX(字典msg!B:B,MATCH(D108,字典msg!A:A,0)),"Error")</f>
        <v>正常</v>
      </c>
      <c r="M108" s="4" t="str">
        <f>IFERROR(_xlfn.IFS(H108="9",INDEX(字典1_34!C:C,MATCH(MID(F108,5,2),字典1_34!B:B,0)),H108="B00",INDEX(字典1_34!D:D,MATCH(MID(F108,5,2),字典1_34!B:B,0)),H108="B20",INDEX(字典1_34!E:E,MATCH(MID(F108,5,2),字典1_34!B:B,0)),H108="B48",INDEX(字典1_34!G:G,MATCH(MID(F108,5,2),字典1_34!B:B,0)),LEFT(H108,1)="B",INDEX(字典1_34!F:F,MATCH(MID(F108,5,2),字典1_34!B:B,0))),"-")</f>
        <v>-</v>
      </c>
      <c r="N108" s="4" t="str">
        <f>IFERROR(_xlfn.IFS(H108="9",INDEX(字典1_56!C:C,MATCH(MID(F108,7,2),字典1_56!B:B,0)),LEFT(H108,1)="B",INDEX(字典1_56!D:D,MATCH(MID(F108,7,2),字典1_56!B:B,0)),H108="C_B",INDEX(字典1_56!F:F,MATCH(MID(F108,7,2),字典1_56!B:B,0)),H108="C",INDEX(字典1_56!E:E,MATCH(MID(F108,7,2),字典1_56!B:B,0))),"-")</f>
        <v>-</v>
      </c>
      <c r="O108" s="4" t="str">
        <f>IFERROR(INDEX(字典1_78!C:C,MATCH(RIGHT(F108,2),字典1_78!B:B,0)),"Error")</f>
        <v>时钟</v>
      </c>
      <c r="P108" s="5">
        <f t="shared" si="4"/>
        <v>12.582000000000001</v>
      </c>
      <c r="Q108" s="5">
        <f t="shared" si="5"/>
        <v>3.0000000000001137E-2</v>
      </c>
      <c r="R108" s="5" t="str">
        <f>IF(H110="C_B",INDEX(音色一览表!A:A,MATCH(MID(F108,5,2)&amp;MID(F109,5,2)&amp;MID(F110,7,2),音色一览表!H:H,0))&amp;" "&amp;INDEX(音色一览表!G:G,MATCH(MID(F108,5,2)&amp;MID(F109,5,2)&amp;MID(F110,7,2),音色一览表!H:H,0)),"")</f>
        <v/>
      </c>
      <c r="S108" s="17"/>
      <c r="T108" s="17"/>
    </row>
    <row r="109" spans="1:20" ht="18" hidden="1" customHeight="1" x14ac:dyDescent="0.2">
      <c r="A109" s="16">
        <v>107</v>
      </c>
      <c r="B109" s="16">
        <v>1</v>
      </c>
      <c r="C109" s="10"/>
      <c r="D109" s="16" t="s">
        <v>49</v>
      </c>
      <c r="E109" s="16" t="s">
        <v>50</v>
      </c>
      <c r="F109" s="16" t="s">
        <v>23</v>
      </c>
      <c r="G109" s="16" t="s">
        <v>131</v>
      </c>
      <c r="H109" s="34" t="str">
        <f t="shared" si="7"/>
        <v>9</v>
      </c>
      <c r="I109" s="34" t="str">
        <f>IFERROR(INDEX(数据分类!B:B,MATCH(数据!H109,数据分类!A:A,0)),"Error")</f>
        <v>音符打开</v>
      </c>
      <c r="J109" s="34" t="str">
        <f>IFERROR(_xlfn.IFS(INDEX(数据分类!E:E,MATCH(数据!H109,数据分类!A:A,0))=3456,N109&amp;M109,INDEX(数据分类!E:E,MATCH(数据!H109,数据分类!A:A,0))=34,M109,INDEX(数据分类!E:E,MATCH(数据!H109,数据分类!A:A,0))=56,N109,INDEX(数据分类!E:E,MATCH(数据!H109,数据分类!A:A,0))="-","-"),"Error")</f>
        <v>A2键松开</v>
      </c>
      <c r="K109" s="34">
        <f t="shared" si="6"/>
        <v>1</v>
      </c>
      <c r="L109" s="4" t="str">
        <f>IFERROR(INDEX(字典msg!B:B,MATCH(D109,字典msg!A:A,0)),"Error")</f>
        <v>正常</v>
      </c>
      <c r="M109" s="4" t="str">
        <f>IFERROR(_xlfn.IFS(H109="9",INDEX(字典1_34!C:C,MATCH(MID(F109,5,2),字典1_34!B:B,0)),H109="B00",INDEX(字典1_34!D:D,MATCH(MID(F109,5,2),字典1_34!B:B,0)),H109="B20",INDEX(字典1_34!E:E,MATCH(MID(F109,5,2),字典1_34!B:B,0)),H109="B48",INDEX(字典1_34!G:G,MATCH(MID(F109,5,2),字典1_34!B:B,0)),LEFT(H109,1)="B",INDEX(字典1_34!F:F,MATCH(MID(F109,5,2),字典1_34!B:B,0))),"-")</f>
        <v>松开</v>
      </c>
      <c r="N109" s="4" t="str">
        <f>IFERROR(_xlfn.IFS(H109="9",INDEX(字典1_56!C:C,MATCH(MID(F109,7,2),字典1_56!B:B,0)),LEFT(H109,1)="B",INDEX(字典1_56!D:D,MATCH(MID(F109,7,2),字典1_56!B:B,0)),H109="C_B",INDEX(字典1_56!F:F,MATCH(MID(F109,7,2),字典1_56!B:B,0)),H109="C",INDEX(字典1_56!E:E,MATCH(MID(F109,7,2),字典1_56!B:B,0))),"-")</f>
        <v>A2键</v>
      </c>
      <c r="O109" s="4" t="str">
        <f>IFERROR(INDEX(字典1_78!C:C,MATCH(RIGHT(F109,2),字典1_78!B:B,0)),"Error")</f>
        <v>音符打开(#01)</v>
      </c>
      <c r="P109" s="5">
        <f t="shared" si="4"/>
        <v>12.602</v>
      </c>
      <c r="Q109" s="5">
        <f t="shared" si="5"/>
        <v>1.9999999999999574E-2</v>
      </c>
      <c r="R109" s="5" t="str">
        <f>IF(H111="C_B",INDEX(音色一览表!A:A,MATCH(MID(F109,5,2)&amp;MID(F110,5,2)&amp;MID(F111,7,2),音色一览表!H:H,0))&amp;" "&amp;INDEX(音色一览表!G:G,MATCH(MID(F109,5,2)&amp;MID(F110,5,2)&amp;MID(F111,7,2),音色一览表!H:H,0)),"")</f>
        <v/>
      </c>
      <c r="S109" s="17"/>
      <c r="T109" s="17"/>
    </row>
    <row r="110" spans="1:20" ht="18" hidden="1" customHeight="1" x14ac:dyDescent="0.2">
      <c r="A110" s="16">
        <v>108</v>
      </c>
      <c r="B110" s="16">
        <v>1</v>
      </c>
      <c r="C110" s="10"/>
      <c r="D110" s="16" t="s">
        <v>49</v>
      </c>
      <c r="E110" s="16" t="s">
        <v>50</v>
      </c>
      <c r="F110" s="16" t="s">
        <v>51</v>
      </c>
      <c r="G110" s="16" t="s">
        <v>132</v>
      </c>
      <c r="H110" s="34" t="str">
        <f t="shared" si="7"/>
        <v>F8</v>
      </c>
      <c r="I110" s="34" t="str">
        <f>IFERROR(INDEX(数据分类!B:B,MATCH(数据!H110,数据分类!A:A,0)),"Error")</f>
        <v>时钟</v>
      </c>
      <c r="J110" s="34" t="str">
        <f>IFERROR(_xlfn.IFS(INDEX(数据分类!E:E,MATCH(数据!H110,数据分类!A:A,0))=3456,N110&amp;M110,INDEX(数据分类!E:E,MATCH(数据!H110,数据分类!A:A,0))=34,M110,INDEX(数据分类!E:E,MATCH(数据!H110,数据分类!A:A,0))=56,N110,INDEX(数据分类!E:E,MATCH(数据!H110,数据分类!A:A,0))="-","-"),"Error")</f>
        <v>-</v>
      </c>
      <c r="K110" s="34" t="str">
        <f t="shared" si="6"/>
        <v>-</v>
      </c>
      <c r="L110" s="4" t="str">
        <f>IFERROR(INDEX(字典msg!B:B,MATCH(D110,字典msg!A:A,0)),"Error")</f>
        <v>正常</v>
      </c>
      <c r="M110" s="4" t="str">
        <f>IFERROR(_xlfn.IFS(H110="9",INDEX(字典1_34!C:C,MATCH(MID(F110,5,2),字典1_34!B:B,0)),H110="B00",INDEX(字典1_34!D:D,MATCH(MID(F110,5,2),字典1_34!B:B,0)),H110="B20",INDEX(字典1_34!E:E,MATCH(MID(F110,5,2),字典1_34!B:B,0)),H110="B48",INDEX(字典1_34!G:G,MATCH(MID(F110,5,2),字典1_34!B:B,0)),LEFT(H110,1)="B",INDEX(字典1_34!F:F,MATCH(MID(F110,5,2),字典1_34!B:B,0))),"-")</f>
        <v>-</v>
      </c>
      <c r="N110" s="4" t="str">
        <f>IFERROR(_xlfn.IFS(H110="9",INDEX(字典1_56!C:C,MATCH(MID(F110,7,2),字典1_56!B:B,0)),LEFT(H110,1)="B",INDEX(字典1_56!D:D,MATCH(MID(F110,7,2),字典1_56!B:B,0)),H110="C_B",INDEX(字典1_56!F:F,MATCH(MID(F110,7,2),字典1_56!B:B,0)),H110="C",INDEX(字典1_56!E:E,MATCH(MID(F110,7,2),字典1_56!B:B,0))),"-")</f>
        <v>-</v>
      </c>
      <c r="O110" s="4" t="str">
        <f>IFERROR(INDEX(字典1_78!C:C,MATCH(RIGHT(F110,2),字典1_78!B:B,0)),"Error")</f>
        <v>时钟</v>
      </c>
      <c r="P110" s="5">
        <f t="shared" si="4"/>
        <v>12.632</v>
      </c>
      <c r="Q110" s="5">
        <f t="shared" si="5"/>
        <v>2.9999999999999361E-2</v>
      </c>
      <c r="R110" s="5" t="str">
        <f>IF(H112="C_B",INDEX(音色一览表!A:A,MATCH(MID(F110,5,2)&amp;MID(F111,5,2)&amp;MID(F112,7,2),音色一览表!H:H,0))&amp;" "&amp;INDEX(音色一览表!G:G,MATCH(MID(F110,5,2)&amp;MID(F111,5,2)&amp;MID(F112,7,2),音色一览表!H:H,0)),"")</f>
        <v/>
      </c>
      <c r="S110" s="17"/>
      <c r="T110" s="17"/>
    </row>
    <row r="111" spans="1:20" ht="18" hidden="1" customHeight="1" x14ac:dyDescent="0.2">
      <c r="A111" s="16">
        <v>109</v>
      </c>
      <c r="B111" s="16">
        <v>1</v>
      </c>
      <c r="C111" s="10"/>
      <c r="D111" s="16" t="s">
        <v>49</v>
      </c>
      <c r="E111" s="16" t="s">
        <v>50</v>
      </c>
      <c r="F111" s="16" t="s">
        <v>51</v>
      </c>
      <c r="G111" s="16" t="s">
        <v>133</v>
      </c>
      <c r="H111" s="34" t="str">
        <f t="shared" si="7"/>
        <v>F8</v>
      </c>
      <c r="I111" s="34" t="str">
        <f>IFERROR(INDEX(数据分类!B:B,MATCH(数据!H111,数据分类!A:A,0)),"Error")</f>
        <v>时钟</v>
      </c>
      <c r="J111" s="34" t="str">
        <f>IFERROR(_xlfn.IFS(INDEX(数据分类!E:E,MATCH(数据!H111,数据分类!A:A,0))=3456,N111&amp;M111,INDEX(数据分类!E:E,MATCH(数据!H111,数据分类!A:A,0))=34,M111,INDEX(数据分类!E:E,MATCH(数据!H111,数据分类!A:A,0))=56,N111,INDEX(数据分类!E:E,MATCH(数据!H111,数据分类!A:A,0))="-","-"),"Error")</f>
        <v>-</v>
      </c>
      <c r="K111" s="34" t="str">
        <f t="shared" si="6"/>
        <v>-</v>
      </c>
      <c r="L111" s="4" t="str">
        <f>IFERROR(INDEX(字典msg!B:B,MATCH(D111,字典msg!A:A,0)),"Error")</f>
        <v>正常</v>
      </c>
      <c r="M111" s="4" t="str">
        <f>IFERROR(_xlfn.IFS(H111="9",INDEX(字典1_34!C:C,MATCH(MID(F111,5,2),字典1_34!B:B,0)),H111="B00",INDEX(字典1_34!D:D,MATCH(MID(F111,5,2),字典1_34!B:B,0)),H111="B20",INDEX(字典1_34!E:E,MATCH(MID(F111,5,2),字典1_34!B:B,0)),H111="B48",INDEX(字典1_34!G:G,MATCH(MID(F111,5,2),字典1_34!B:B,0)),LEFT(H111,1)="B",INDEX(字典1_34!F:F,MATCH(MID(F111,5,2),字典1_34!B:B,0))),"-")</f>
        <v>-</v>
      </c>
      <c r="N111" s="4" t="str">
        <f>IFERROR(_xlfn.IFS(H111="9",INDEX(字典1_56!C:C,MATCH(MID(F111,7,2),字典1_56!B:B,0)),LEFT(H111,1)="B",INDEX(字典1_56!D:D,MATCH(MID(F111,7,2),字典1_56!B:B,0)),H111="C_B",INDEX(字典1_56!F:F,MATCH(MID(F111,7,2),字典1_56!B:B,0)),H111="C",INDEX(字典1_56!E:E,MATCH(MID(F111,7,2),字典1_56!B:B,0))),"-")</f>
        <v>-</v>
      </c>
      <c r="O111" s="4" t="str">
        <f>IFERROR(INDEX(字典1_78!C:C,MATCH(RIGHT(F111,2),字典1_78!B:B,0)),"Error")</f>
        <v>时钟</v>
      </c>
      <c r="P111" s="5">
        <f t="shared" si="4"/>
        <v>12.651999999999999</v>
      </c>
      <c r="Q111" s="5">
        <f t="shared" si="5"/>
        <v>1.9999999999999574E-2</v>
      </c>
      <c r="R111" s="5" t="str">
        <f>IF(H113="C_B",INDEX(音色一览表!A:A,MATCH(MID(F111,5,2)&amp;MID(F112,5,2)&amp;MID(F113,7,2),音色一览表!H:H,0))&amp;" "&amp;INDEX(音色一览表!G:G,MATCH(MID(F111,5,2)&amp;MID(F112,5,2)&amp;MID(F113,7,2),音色一览表!H:H,0)),"")</f>
        <v/>
      </c>
      <c r="S111" s="17"/>
      <c r="T111" s="17"/>
    </row>
    <row r="112" spans="1:20" ht="18" hidden="1" customHeight="1" x14ac:dyDescent="0.2">
      <c r="A112" s="16">
        <v>110</v>
      </c>
      <c r="B112" s="16">
        <v>1</v>
      </c>
      <c r="C112" s="10"/>
      <c r="D112" s="16" t="s">
        <v>49</v>
      </c>
      <c r="E112" s="16" t="s">
        <v>50</v>
      </c>
      <c r="F112" s="16" t="s">
        <v>51</v>
      </c>
      <c r="G112" s="16" t="s">
        <v>134</v>
      </c>
      <c r="H112" s="34" t="str">
        <f t="shared" si="7"/>
        <v>F8</v>
      </c>
      <c r="I112" s="34" t="str">
        <f>IFERROR(INDEX(数据分类!B:B,MATCH(数据!H112,数据分类!A:A,0)),"Error")</f>
        <v>时钟</v>
      </c>
      <c r="J112" s="34" t="str">
        <f>IFERROR(_xlfn.IFS(INDEX(数据分类!E:E,MATCH(数据!H112,数据分类!A:A,0))=3456,N112&amp;M112,INDEX(数据分类!E:E,MATCH(数据!H112,数据分类!A:A,0))=34,M112,INDEX(数据分类!E:E,MATCH(数据!H112,数据分类!A:A,0))=56,N112,INDEX(数据分类!E:E,MATCH(数据!H112,数据分类!A:A,0))="-","-"),"Error")</f>
        <v>-</v>
      </c>
      <c r="K112" s="34" t="str">
        <f t="shared" si="6"/>
        <v>-</v>
      </c>
      <c r="L112" s="4" t="str">
        <f>IFERROR(INDEX(字典msg!B:B,MATCH(D112,字典msg!A:A,0)),"Error")</f>
        <v>正常</v>
      </c>
      <c r="M112" s="4" t="str">
        <f>IFERROR(_xlfn.IFS(H112="9",INDEX(字典1_34!C:C,MATCH(MID(F112,5,2),字典1_34!B:B,0)),H112="B00",INDEX(字典1_34!D:D,MATCH(MID(F112,5,2),字典1_34!B:B,0)),H112="B20",INDEX(字典1_34!E:E,MATCH(MID(F112,5,2),字典1_34!B:B,0)),H112="B48",INDEX(字典1_34!G:G,MATCH(MID(F112,5,2),字典1_34!B:B,0)),LEFT(H112,1)="B",INDEX(字典1_34!F:F,MATCH(MID(F112,5,2),字典1_34!B:B,0))),"-")</f>
        <v>-</v>
      </c>
      <c r="N112" s="4" t="str">
        <f>IFERROR(_xlfn.IFS(H112="9",INDEX(字典1_56!C:C,MATCH(MID(F112,7,2),字典1_56!B:B,0)),LEFT(H112,1)="B",INDEX(字典1_56!D:D,MATCH(MID(F112,7,2),字典1_56!B:B,0)),H112="C_B",INDEX(字典1_56!F:F,MATCH(MID(F112,7,2),字典1_56!B:B,0)),H112="C",INDEX(字典1_56!E:E,MATCH(MID(F112,7,2),字典1_56!B:B,0))),"-")</f>
        <v>-</v>
      </c>
      <c r="O112" s="4" t="str">
        <f>IFERROR(INDEX(字典1_78!C:C,MATCH(RIGHT(F112,2),字典1_78!B:B,0)),"Error")</f>
        <v>时钟</v>
      </c>
      <c r="P112" s="5">
        <f t="shared" si="4"/>
        <v>12.682</v>
      </c>
      <c r="Q112" s="5">
        <f t="shared" si="5"/>
        <v>3.0000000000001137E-2</v>
      </c>
      <c r="R112" s="5" t="str">
        <f>IF(H114="C_B",INDEX(音色一览表!A:A,MATCH(MID(F112,5,2)&amp;MID(F113,5,2)&amp;MID(F114,7,2),音色一览表!H:H,0))&amp;" "&amp;INDEX(音色一览表!G:G,MATCH(MID(F112,5,2)&amp;MID(F113,5,2)&amp;MID(F114,7,2),音色一览表!H:H,0)),"")</f>
        <v/>
      </c>
      <c r="S112" s="17"/>
      <c r="T112" s="17"/>
    </row>
    <row r="113" spans="1:20" ht="18" hidden="1" customHeight="1" x14ac:dyDescent="0.2">
      <c r="A113" s="16">
        <v>111</v>
      </c>
      <c r="B113" s="16">
        <v>1</v>
      </c>
      <c r="C113" s="10"/>
      <c r="D113" s="16" t="s">
        <v>49</v>
      </c>
      <c r="E113" s="16" t="s">
        <v>50</v>
      </c>
      <c r="F113" s="16" t="s">
        <v>51</v>
      </c>
      <c r="G113" s="16" t="s">
        <v>135</v>
      </c>
      <c r="H113" s="34" t="str">
        <f t="shared" si="7"/>
        <v>F8</v>
      </c>
      <c r="I113" s="34" t="str">
        <f>IFERROR(INDEX(数据分类!B:B,MATCH(数据!H113,数据分类!A:A,0)),"Error")</f>
        <v>时钟</v>
      </c>
      <c r="J113" s="34" t="str">
        <f>IFERROR(_xlfn.IFS(INDEX(数据分类!E:E,MATCH(数据!H113,数据分类!A:A,0))=3456,N113&amp;M113,INDEX(数据分类!E:E,MATCH(数据!H113,数据分类!A:A,0))=34,M113,INDEX(数据分类!E:E,MATCH(数据!H113,数据分类!A:A,0))=56,N113,INDEX(数据分类!E:E,MATCH(数据!H113,数据分类!A:A,0))="-","-"),"Error")</f>
        <v>-</v>
      </c>
      <c r="K113" s="34" t="str">
        <f t="shared" si="6"/>
        <v>-</v>
      </c>
      <c r="L113" s="4" t="str">
        <f>IFERROR(INDEX(字典msg!B:B,MATCH(D113,字典msg!A:A,0)),"Error")</f>
        <v>正常</v>
      </c>
      <c r="M113" s="4" t="str">
        <f>IFERROR(_xlfn.IFS(H113="9",INDEX(字典1_34!C:C,MATCH(MID(F113,5,2),字典1_34!B:B,0)),H113="B00",INDEX(字典1_34!D:D,MATCH(MID(F113,5,2),字典1_34!B:B,0)),H113="B20",INDEX(字典1_34!E:E,MATCH(MID(F113,5,2),字典1_34!B:B,0)),H113="B48",INDEX(字典1_34!G:G,MATCH(MID(F113,5,2),字典1_34!B:B,0)),LEFT(H113,1)="B",INDEX(字典1_34!F:F,MATCH(MID(F113,5,2),字典1_34!B:B,0))),"-")</f>
        <v>-</v>
      </c>
      <c r="N113" s="4" t="str">
        <f>IFERROR(_xlfn.IFS(H113="9",INDEX(字典1_56!C:C,MATCH(MID(F113,7,2),字典1_56!B:B,0)),LEFT(H113,1)="B",INDEX(字典1_56!D:D,MATCH(MID(F113,7,2),字典1_56!B:B,0)),H113="C_B",INDEX(字典1_56!F:F,MATCH(MID(F113,7,2),字典1_56!B:B,0)),H113="C",INDEX(字典1_56!E:E,MATCH(MID(F113,7,2),字典1_56!B:B,0))),"-")</f>
        <v>-</v>
      </c>
      <c r="O113" s="4" t="str">
        <f>IFERROR(INDEX(字典1_78!C:C,MATCH(RIGHT(F113,2),字典1_78!B:B,0)),"Error")</f>
        <v>时钟</v>
      </c>
      <c r="P113" s="5">
        <f t="shared" si="4"/>
        <v>12.702</v>
      </c>
      <c r="Q113" s="5">
        <f t="shared" si="5"/>
        <v>1.9999999999999574E-2</v>
      </c>
      <c r="R113" s="5" t="str">
        <f>IF(H115="C_B",INDEX(音色一览表!A:A,MATCH(MID(F113,5,2)&amp;MID(F114,5,2)&amp;MID(F115,7,2),音色一览表!H:H,0))&amp;" "&amp;INDEX(音色一览表!G:G,MATCH(MID(F113,5,2)&amp;MID(F114,5,2)&amp;MID(F115,7,2),音色一览表!H:H,0)),"")</f>
        <v/>
      </c>
      <c r="S113" s="17"/>
      <c r="T113" s="17"/>
    </row>
    <row r="114" spans="1:20" ht="18" hidden="1" customHeight="1" x14ac:dyDescent="0.2">
      <c r="A114" s="16">
        <v>112</v>
      </c>
      <c r="B114" s="16">
        <v>1</v>
      </c>
      <c r="C114" s="10"/>
      <c r="D114" s="16" t="s">
        <v>49</v>
      </c>
      <c r="E114" s="16" t="s">
        <v>50</v>
      </c>
      <c r="F114" s="16" t="s">
        <v>59</v>
      </c>
      <c r="G114" s="16" t="s">
        <v>136</v>
      </c>
      <c r="H114" s="34" t="str">
        <f t="shared" si="7"/>
        <v>FE</v>
      </c>
      <c r="I114" s="34" t="str">
        <f>IFERROR(INDEX(数据分类!B:B,MATCH(数据!H114,数据分类!A:A,0)),"Error")</f>
        <v>主动传感</v>
      </c>
      <c r="J114" s="34" t="str">
        <f>IFERROR(_xlfn.IFS(INDEX(数据分类!E:E,MATCH(数据!H114,数据分类!A:A,0))=3456,N114&amp;M114,INDEX(数据分类!E:E,MATCH(数据!H114,数据分类!A:A,0))=34,M114,INDEX(数据分类!E:E,MATCH(数据!H114,数据分类!A:A,0))=56,N114,INDEX(数据分类!E:E,MATCH(数据!H114,数据分类!A:A,0))="-","-"),"Error")</f>
        <v>-</v>
      </c>
      <c r="K114" s="34" t="str">
        <f t="shared" si="6"/>
        <v>-</v>
      </c>
      <c r="L114" s="4" t="str">
        <f>IFERROR(INDEX(字典msg!B:B,MATCH(D114,字典msg!A:A,0)),"Error")</f>
        <v>正常</v>
      </c>
      <c r="M114" s="4" t="str">
        <f>IFERROR(_xlfn.IFS(H114="9",INDEX(字典1_34!C:C,MATCH(MID(F114,5,2),字典1_34!B:B,0)),H114="B00",INDEX(字典1_34!D:D,MATCH(MID(F114,5,2),字典1_34!B:B,0)),H114="B20",INDEX(字典1_34!E:E,MATCH(MID(F114,5,2),字典1_34!B:B,0)),H114="B48",INDEX(字典1_34!G:G,MATCH(MID(F114,5,2),字典1_34!B:B,0)),LEFT(H114,1)="B",INDEX(字典1_34!F:F,MATCH(MID(F114,5,2),字典1_34!B:B,0))),"-")</f>
        <v>-</v>
      </c>
      <c r="N114" s="4" t="str">
        <f>IFERROR(_xlfn.IFS(H114="9",INDEX(字典1_56!C:C,MATCH(MID(F114,7,2),字典1_56!B:B,0)),LEFT(H114,1)="B",INDEX(字典1_56!D:D,MATCH(MID(F114,7,2),字典1_56!B:B,0)),H114="C_B",INDEX(字典1_56!F:F,MATCH(MID(F114,7,2),字典1_56!B:B,0)),H114="C",INDEX(字典1_56!E:E,MATCH(MID(F114,7,2),字典1_56!B:B,0))),"-")</f>
        <v>-</v>
      </c>
      <c r="O114" s="4" t="str">
        <f>IFERROR(INDEX(字典1_78!C:C,MATCH(RIGHT(F114,2),字典1_78!B:B,0)),"Error")</f>
        <v>主动传感</v>
      </c>
      <c r="P114" s="5">
        <f t="shared" si="4"/>
        <v>12.731999999999999</v>
      </c>
      <c r="Q114" s="5">
        <f t="shared" si="5"/>
        <v>2.9999999999999361E-2</v>
      </c>
      <c r="R114" s="5" t="str">
        <f>IF(H116="C_B",INDEX(音色一览表!A:A,MATCH(MID(F114,5,2)&amp;MID(F115,5,2)&amp;MID(F116,7,2),音色一览表!H:H,0))&amp;" "&amp;INDEX(音色一览表!G:G,MATCH(MID(F114,5,2)&amp;MID(F115,5,2)&amp;MID(F116,7,2),音色一览表!H:H,0)),"")</f>
        <v/>
      </c>
      <c r="S114" s="17"/>
      <c r="T114" s="17"/>
    </row>
    <row r="115" spans="1:20" ht="18" hidden="1" customHeight="1" x14ac:dyDescent="0.2">
      <c r="A115" s="16">
        <v>113</v>
      </c>
      <c r="B115" s="16">
        <v>1</v>
      </c>
      <c r="C115" s="10"/>
      <c r="D115" s="16" t="s">
        <v>49</v>
      </c>
      <c r="E115" s="16" t="s">
        <v>50</v>
      </c>
      <c r="F115" s="16" t="s">
        <v>51</v>
      </c>
      <c r="G115" s="16" t="s">
        <v>137</v>
      </c>
      <c r="H115" s="34" t="str">
        <f t="shared" si="7"/>
        <v>F8</v>
      </c>
      <c r="I115" s="34" t="str">
        <f>IFERROR(INDEX(数据分类!B:B,MATCH(数据!H115,数据分类!A:A,0)),"Error")</f>
        <v>时钟</v>
      </c>
      <c r="J115" s="34" t="str">
        <f>IFERROR(_xlfn.IFS(INDEX(数据分类!E:E,MATCH(数据!H115,数据分类!A:A,0))=3456,N115&amp;M115,INDEX(数据分类!E:E,MATCH(数据!H115,数据分类!A:A,0))=34,M115,INDEX(数据分类!E:E,MATCH(数据!H115,数据分类!A:A,0))=56,N115,INDEX(数据分类!E:E,MATCH(数据!H115,数据分类!A:A,0))="-","-"),"Error")</f>
        <v>-</v>
      </c>
      <c r="K115" s="34" t="str">
        <f t="shared" si="6"/>
        <v>-</v>
      </c>
      <c r="L115" s="4" t="str">
        <f>IFERROR(INDEX(字典msg!B:B,MATCH(D115,字典msg!A:A,0)),"Error")</f>
        <v>正常</v>
      </c>
      <c r="M115" s="4" t="str">
        <f>IFERROR(_xlfn.IFS(H115="9",INDEX(字典1_34!C:C,MATCH(MID(F115,5,2),字典1_34!B:B,0)),H115="B00",INDEX(字典1_34!D:D,MATCH(MID(F115,5,2),字典1_34!B:B,0)),H115="B20",INDEX(字典1_34!E:E,MATCH(MID(F115,5,2),字典1_34!B:B,0)),H115="B48",INDEX(字典1_34!G:G,MATCH(MID(F115,5,2),字典1_34!B:B,0)),LEFT(H115,1)="B",INDEX(字典1_34!F:F,MATCH(MID(F115,5,2),字典1_34!B:B,0))),"-")</f>
        <v>-</v>
      </c>
      <c r="N115" s="4" t="str">
        <f>IFERROR(_xlfn.IFS(H115="9",INDEX(字典1_56!C:C,MATCH(MID(F115,7,2),字典1_56!B:B,0)),LEFT(H115,1)="B",INDEX(字典1_56!D:D,MATCH(MID(F115,7,2),字典1_56!B:B,0)),H115="C_B",INDEX(字典1_56!F:F,MATCH(MID(F115,7,2),字典1_56!B:B,0)),H115="C",INDEX(字典1_56!E:E,MATCH(MID(F115,7,2),字典1_56!B:B,0))),"-")</f>
        <v>-</v>
      </c>
      <c r="O115" s="4" t="str">
        <f>IFERROR(INDEX(字典1_78!C:C,MATCH(RIGHT(F115,2),字典1_78!B:B,0)),"Error")</f>
        <v>时钟</v>
      </c>
      <c r="P115" s="5">
        <f t="shared" si="4"/>
        <v>12.762</v>
      </c>
      <c r="Q115" s="5">
        <f t="shared" si="5"/>
        <v>3.0000000000001137E-2</v>
      </c>
      <c r="R115" s="5" t="str">
        <f>IF(H117="C_B",INDEX(音色一览表!A:A,MATCH(MID(F115,5,2)&amp;MID(F116,5,2)&amp;MID(F117,7,2),音色一览表!H:H,0))&amp;" "&amp;INDEX(音色一览表!G:G,MATCH(MID(F115,5,2)&amp;MID(F116,5,2)&amp;MID(F117,7,2),音色一览表!H:H,0)),"")</f>
        <v/>
      </c>
      <c r="S115" s="17"/>
      <c r="T115" s="17"/>
    </row>
    <row r="116" spans="1:20" ht="18" hidden="1" customHeight="1" x14ac:dyDescent="0.2">
      <c r="A116" s="16">
        <v>114</v>
      </c>
      <c r="B116" s="16">
        <v>1</v>
      </c>
      <c r="C116" s="10"/>
      <c r="D116" s="16" t="s">
        <v>49</v>
      </c>
      <c r="E116" s="16" t="s">
        <v>50</v>
      </c>
      <c r="F116" s="16" t="s">
        <v>51</v>
      </c>
      <c r="G116" s="16" t="s">
        <v>138</v>
      </c>
      <c r="H116" s="34" t="str">
        <f t="shared" si="7"/>
        <v>F8</v>
      </c>
      <c r="I116" s="34" t="str">
        <f>IFERROR(INDEX(数据分类!B:B,MATCH(数据!H116,数据分类!A:A,0)),"Error")</f>
        <v>时钟</v>
      </c>
      <c r="J116" s="34" t="str">
        <f>IFERROR(_xlfn.IFS(INDEX(数据分类!E:E,MATCH(数据!H116,数据分类!A:A,0))=3456,N116&amp;M116,INDEX(数据分类!E:E,MATCH(数据!H116,数据分类!A:A,0))=34,M116,INDEX(数据分类!E:E,MATCH(数据!H116,数据分类!A:A,0))=56,N116,INDEX(数据分类!E:E,MATCH(数据!H116,数据分类!A:A,0))="-","-"),"Error")</f>
        <v>-</v>
      </c>
      <c r="K116" s="34" t="str">
        <f t="shared" si="6"/>
        <v>-</v>
      </c>
      <c r="L116" s="4" t="str">
        <f>IFERROR(INDEX(字典msg!B:B,MATCH(D116,字典msg!A:A,0)),"Error")</f>
        <v>正常</v>
      </c>
      <c r="M116" s="4" t="str">
        <f>IFERROR(_xlfn.IFS(H116="9",INDEX(字典1_34!C:C,MATCH(MID(F116,5,2),字典1_34!B:B,0)),H116="B00",INDEX(字典1_34!D:D,MATCH(MID(F116,5,2),字典1_34!B:B,0)),H116="B20",INDEX(字典1_34!E:E,MATCH(MID(F116,5,2),字典1_34!B:B,0)),H116="B48",INDEX(字典1_34!G:G,MATCH(MID(F116,5,2),字典1_34!B:B,0)),LEFT(H116,1)="B",INDEX(字典1_34!F:F,MATCH(MID(F116,5,2),字典1_34!B:B,0))),"-")</f>
        <v>-</v>
      </c>
      <c r="N116" s="4" t="str">
        <f>IFERROR(_xlfn.IFS(H116="9",INDEX(字典1_56!C:C,MATCH(MID(F116,7,2),字典1_56!B:B,0)),LEFT(H116,1)="B",INDEX(字典1_56!D:D,MATCH(MID(F116,7,2),字典1_56!B:B,0)),H116="C_B",INDEX(字典1_56!F:F,MATCH(MID(F116,7,2),字典1_56!B:B,0)),H116="C",INDEX(字典1_56!E:E,MATCH(MID(F116,7,2),字典1_56!B:B,0))),"-")</f>
        <v>-</v>
      </c>
      <c r="O116" s="4" t="str">
        <f>IFERROR(INDEX(字典1_78!C:C,MATCH(RIGHT(F116,2),字典1_78!B:B,0)),"Error")</f>
        <v>时钟</v>
      </c>
      <c r="P116" s="5">
        <f t="shared" si="4"/>
        <v>12.792999999999999</v>
      </c>
      <c r="Q116" s="5">
        <f t="shared" si="5"/>
        <v>3.0999999999998806E-2</v>
      </c>
      <c r="R116" s="5" t="str">
        <f>IF(H118="C_B",INDEX(音色一览表!A:A,MATCH(MID(F116,5,2)&amp;MID(F117,5,2)&amp;MID(F118,7,2),音色一览表!H:H,0))&amp;" "&amp;INDEX(音色一览表!G:G,MATCH(MID(F116,5,2)&amp;MID(F117,5,2)&amp;MID(F118,7,2),音色一览表!H:H,0)),"")</f>
        <v/>
      </c>
      <c r="S116" s="17"/>
      <c r="T116" s="17"/>
    </row>
    <row r="117" spans="1:20" ht="18" hidden="1" customHeight="1" x14ac:dyDescent="0.2">
      <c r="A117" s="16">
        <v>115</v>
      </c>
      <c r="B117" s="16">
        <v>1</v>
      </c>
      <c r="C117" s="10"/>
      <c r="D117" s="16" t="s">
        <v>49</v>
      </c>
      <c r="E117" s="16" t="s">
        <v>50</v>
      </c>
      <c r="F117" s="16" t="s">
        <v>51</v>
      </c>
      <c r="G117" s="16" t="s">
        <v>139</v>
      </c>
      <c r="H117" s="34" t="str">
        <f t="shared" si="7"/>
        <v>F8</v>
      </c>
      <c r="I117" s="34" t="str">
        <f>IFERROR(INDEX(数据分类!B:B,MATCH(数据!H117,数据分类!A:A,0)),"Error")</f>
        <v>时钟</v>
      </c>
      <c r="J117" s="34" t="str">
        <f>IFERROR(_xlfn.IFS(INDEX(数据分类!E:E,MATCH(数据!H117,数据分类!A:A,0))=3456,N117&amp;M117,INDEX(数据分类!E:E,MATCH(数据!H117,数据分类!A:A,0))=34,M117,INDEX(数据分类!E:E,MATCH(数据!H117,数据分类!A:A,0))=56,N117,INDEX(数据分类!E:E,MATCH(数据!H117,数据分类!A:A,0))="-","-"),"Error")</f>
        <v>-</v>
      </c>
      <c r="K117" s="34" t="str">
        <f t="shared" si="6"/>
        <v>-</v>
      </c>
      <c r="L117" s="4" t="str">
        <f>IFERROR(INDEX(字典msg!B:B,MATCH(D117,字典msg!A:A,0)),"Error")</f>
        <v>正常</v>
      </c>
      <c r="M117" s="4" t="str">
        <f>IFERROR(_xlfn.IFS(H117="9",INDEX(字典1_34!C:C,MATCH(MID(F117,5,2),字典1_34!B:B,0)),H117="B00",INDEX(字典1_34!D:D,MATCH(MID(F117,5,2),字典1_34!B:B,0)),H117="B20",INDEX(字典1_34!E:E,MATCH(MID(F117,5,2),字典1_34!B:B,0)),H117="B48",INDEX(字典1_34!G:G,MATCH(MID(F117,5,2),字典1_34!B:B,0)),LEFT(H117,1)="B",INDEX(字典1_34!F:F,MATCH(MID(F117,5,2),字典1_34!B:B,0))),"-")</f>
        <v>-</v>
      </c>
      <c r="N117" s="4" t="str">
        <f>IFERROR(_xlfn.IFS(H117="9",INDEX(字典1_56!C:C,MATCH(MID(F117,7,2),字典1_56!B:B,0)),LEFT(H117,1)="B",INDEX(字典1_56!D:D,MATCH(MID(F117,7,2),字典1_56!B:B,0)),H117="C_B",INDEX(字典1_56!F:F,MATCH(MID(F117,7,2),字典1_56!B:B,0)),H117="C",INDEX(字典1_56!E:E,MATCH(MID(F117,7,2),字典1_56!B:B,0))),"-")</f>
        <v>-</v>
      </c>
      <c r="O117" s="4" t="str">
        <f>IFERROR(INDEX(字典1_78!C:C,MATCH(RIGHT(F117,2),字典1_78!B:B,0)),"Error")</f>
        <v>时钟</v>
      </c>
      <c r="P117" s="5">
        <f t="shared" si="4"/>
        <v>12.808</v>
      </c>
      <c r="Q117" s="5">
        <f t="shared" si="5"/>
        <v>1.5000000000000568E-2</v>
      </c>
      <c r="R117" s="5" t="str">
        <f>IF(H119="C_B",INDEX(音色一览表!A:A,MATCH(MID(F117,5,2)&amp;MID(F118,5,2)&amp;MID(F119,7,2),音色一览表!H:H,0))&amp;" "&amp;INDEX(音色一览表!G:G,MATCH(MID(F117,5,2)&amp;MID(F118,5,2)&amp;MID(F119,7,2),音色一览表!H:H,0)),"")</f>
        <v/>
      </c>
      <c r="S117" s="17"/>
      <c r="T117" s="17"/>
    </row>
    <row r="118" spans="1:20" ht="18" hidden="1" customHeight="1" x14ac:dyDescent="0.2">
      <c r="A118" s="16">
        <v>116</v>
      </c>
      <c r="B118" s="16">
        <v>1</v>
      </c>
      <c r="C118" s="10"/>
      <c r="D118" s="16" t="s">
        <v>49</v>
      </c>
      <c r="E118" s="16" t="s">
        <v>50</v>
      </c>
      <c r="F118" s="16" t="s">
        <v>51</v>
      </c>
      <c r="G118" s="16" t="s">
        <v>140</v>
      </c>
      <c r="H118" s="34" t="str">
        <f t="shared" si="7"/>
        <v>F8</v>
      </c>
      <c r="I118" s="34" t="str">
        <f>IFERROR(INDEX(数据分类!B:B,MATCH(数据!H118,数据分类!A:A,0)),"Error")</f>
        <v>时钟</v>
      </c>
      <c r="J118" s="34" t="str">
        <f>IFERROR(_xlfn.IFS(INDEX(数据分类!E:E,MATCH(数据!H118,数据分类!A:A,0))=3456,N118&amp;M118,INDEX(数据分类!E:E,MATCH(数据!H118,数据分类!A:A,0))=34,M118,INDEX(数据分类!E:E,MATCH(数据!H118,数据分类!A:A,0))=56,N118,INDEX(数据分类!E:E,MATCH(数据!H118,数据分类!A:A,0))="-","-"),"Error")</f>
        <v>-</v>
      </c>
      <c r="K118" s="34" t="str">
        <f t="shared" si="6"/>
        <v>-</v>
      </c>
      <c r="L118" s="4" t="str">
        <f>IFERROR(INDEX(字典msg!B:B,MATCH(D118,字典msg!A:A,0)),"Error")</f>
        <v>正常</v>
      </c>
      <c r="M118" s="4" t="str">
        <f>IFERROR(_xlfn.IFS(H118="9",INDEX(字典1_34!C:C,MATCH(MID(F118,5,2),字典1_34!B:B,0)),H118="B00",INDEX(字典1_34!D:D,MATCH(MID(F118,5,2),字典1_34!B:B,0)),H118="B20",INDEX(字典1_34!E:E,MATCH(MID(F118,5,2),字典1_34!B:B,0)),H118="B48",INDEX(字典1_34!G:G,MATCH(MID(F118,5,2),字典1_34!B:B,0)),LEFT(H118,1)="B",INDEX(字典1_34!F:F,MATCH(MID(F118,5,2),字典1_34!B:B,0))),"-")</f>
        <v>-</v>
      </c>
      <c r="N118" s="4" t="str">
        <f>IFERROR(_xlfn.IFS(H118="9",INDEX(字典1_56!C:C,MATCH(MID(F118,7,2),字典1_56!B:B,0)),LEFT(H118,1)="B",INDEX(字典1_56!D:D,MATCH(MID(F118,7,2),字典1_56!B:B,0)),H118="C_B",INDEX(字典1_56!F:F,MATCH(MID(F118,7,2),字典1_56!B:B,0)),H118="C",INDEX(字典1_56!E:E,MATCH(MID(F118,7,2),字典1_56!B:B,0))),"-")</f>
        <v>-</v>
      </c>
      <c r="O118" s="4" t="str">
        <f>IFERROR(INDEX(字典1_78!C:C,MATCH(RIGHT(F118,2),字典1_78!B:B,0)),"Error")</f>
        <v>时钟</v>
      </c>
      <c r="P118" s="5">
        <f t="shared" si="4"/>
        <v>12.837999999999999</v>
      </c>
      <c r="Q118" s="5">
        <f t="shared" si="5"/>
        <v>2.9999999999999361E-2</v>
      </c>
      <c r="R118" s="5" t="str">
        <f>IF(H120="C_B",INDEX(音色一览表!A:A,MATCH(MID(F118,5,2)&amp;MID(F119,5,2)&amp;MID(F120,7,2),音色一览表!H:H,0))&amp;" "&amp;INDEX(音色一览表!G:G,MATCH(MID(F118,5,2)&amp;MID(F119,5,2)&amp;MID(F120,7,2),音色一览表!H:H,0)),"")</f>
        <v/>
      </c>
      <c r="S118" s="17"/>
      <c r="T118" s="17"/>
    </row>
    <row r="119" spans="1:20" ht="18" hidden="1" customHeight="1" x14ac:dyDescent="0.2">
      <c r="A119" s="16">
        <v>117</v>
      </c>
      <c r="B119" s="16">
        <v>1</v>
      </c>
      <c r="C119" s="10"/>
      <c r="D119" s="16" t="s">
        <v>49</v>
      </c>
      <c r="E119" s="16" t="s">
        <v>50</v>
      </c>
      <c r="F119" s="16" t="s">
        <v>51</v>
      </c>
      <c r="G119" s="16" t="s">
        <v>141</v>
      </c>
      <c r="H119" s="34" t="str">
        <f t="shared" si="7"/>
        <v>F8</v>
      </c>
      <c r="I119" s="34" t="str">
        <f>IFERROR(INDEX(数据分类!B:B,MATCH(数据!H119,数据分类!A:A,0)),"Error")</f>
        <v>时钟</v>
      </c>
      <c r="J119" s="34" t="str">
        <f>IFERROR(_xlfn.IFS(INDEX(数据分类!E:E,MATCH(数据!H119,数据分类!A:A,0))=3456,N119&amp;M119,INDEX(数据分类!E:E,MATCH(数据!H119,数据分类!A:A,0))=34,M119,INDEX(数据分类!E:E,MATCH(数据!H119,数据分类!A:A,0))=56,N119,INDEX(数据分类!E:E,MATCH(数据!H119,数据分类!A:A,0))="-","-"),"Error")</f>
        <v>-</v>
      </c>
      <c r="K119" s="34" t="str">
        <f t="shared" si="6"/>
        <v>-</v>
      </c>
      <c r="L119" s="4" t="str">
        <f>IFERROR(INDEX(字典msg!B:B,MATCH(D119,字典msg!A:A,0)),"Error")</f>
        <v>正常</v>
      </c>
      <c r="M119" s="4" t="str">
        <f>IFERROR(_xlfn.IFS(H119="9",INDEX(字典1_34!C:C,MATCH(MID(F119,5,2),字典1_34!B:B,0)),H119="B00",INDEX(字典1_34!D:D,MATCH(MID(F119,5,2),字典1_34!B:B,0)),H119="B20",INDEX(字典1_34!E:E,MATCH(MID(F119,5,2),字典1_34!B:B,0)),H119="B48",INDEX(字典1_34!G:G,MATCH(MID(F119,5,2),字典1_34!B:B,0)),LEFT(H119,1)="B",INDEX(字典1_34!F:F,MATCH(MID(F119,5,2),字典1_34!B:B,0))),"-")</f>
        <v>-</v>
      </c>
      <c r="N119" s="4" t="str">
        <f>IFERROR(_xlfn.IFS(H119="9",INDEX(字典1_56!C:C,MATCH(MID(F119,7,2),字典1_56!B:B,0)),LEFT(H119,1)="B",INDEX(字典1_56!D:D,MATCH(MID(F119,7,2),字典1_56!B:B,0)),H119="C_B",INDEX(字典1_56!F:F,MATCH(MID(F119,7,2),字典1_56!B:B,0)),H119="C",INDEX(字典1_56!E:E,MATCH(MID(F119,7,2),字典1_56!B:B,0))),"-")</f>
        <v>-</v>
      </c>
      <c r="O119" s="4" t="str">
        <f>IFERROR(INDEX(字典1_78!C:C,MATCH(RIGHT(F119,2),字典1_78!B:B,0)),"Error")</f>
        <v>时钟</v>
      </c>
      <c r="P119" s="5">
        <f t="shared" si="4"/>
        <v>12.868</v>
      </c>
      <c r="Q119" s="5">
        <f t="shared" si="5"/>
        <v>3.0000000000001137E-2</v>
      </c>
      <c r="R119" s="5" t="str">
        <f>IF(H121="C_B",INDEX(音色一览表!A:A,MATCH(MID(F119,5,2)&amp;MID(F120,5,2)&amp;MID(F121,7,2),音色一览表!H:H,0))&amp;" "&amp;INDEX(音色一览表!G:G,MATCH(MID(F119,5,2)&amp;MID(F120,5,2)&amp;MID(F121,7,2),音色一览表!H:H,0)),"")</f>
        <v/>
      </c>
      <c r="S119" s="17"/>
      <c r="T119" s="17"/>
    </row>
    <row r="120" spans="1:20" ht="18" hidden="1" customHeight="1" x14ac:dyDescent="0.2">
      <c r="A120" s="16">
        <v>118</v>
      </c>
      <c r="B120" s="16">
        <v>1</v>
      </c>
      <c r="C120" s="10"/>
      <c r="D120" s="16" t="s">
        <v>49</v>
      </c>
      <c r="E120" s="16" t="s">
        <v>50</v>
      </c>
      <c r="F120" s="16" t="s">
        <v>51</v>
      </c>
      <c r="G120" s="16" t="s">
        <v>142</v>
      </c>
      <c r="H120" s="34" t="str">
        <f t="shared" si="7"/>
        <v>F8</v>
      </c>
      <c r="I120" s="34" t="str">
        <f>IFERROR(INDEX(数据分类!B:B,MATCH(数据!H120,数据分类!A:A,0)),"Error")</f>
        <v>时钟</v>
      </c>
      <c r="J120" s="34" t="str">
        <f>IFERROR(_xlfn.IFS(INDEX(数据分类!E:E,MATCH(数据!H120,数据分类!A:A,0))=3456,N120&amp;M120,INDEX(数据分类!E:E,MATCH(数据!H120,数据分类!A:A,0))=34,M120,INDEX(数据分类!E:E,MATCH(数据!H120,数据分类!A:A,0))=56,N120,INDEX(数据分类!E:E,MATCH(数据!H120,数据分类!A:A,0))="-","-"),"Error")</f>
        <v>-</v>
      </c>
      <c r="K120" s="34" t="str">
        <f t="shared" si="6"/>
        <v>-</v>
      </c>
      <c r="L120" s="4" t="str">
        <f>IFERROR(INDEX(字典msg!B:B,MATCH(D120,字典msg!A:A,0)),"Error")</f>
        <v>正常</v>
      </c>
      <c r="M120" s="4" t="str">
        <f>IFERROR(_xlfn.IFS(H120="9",INDEX(字典1_34!C:C,MATCH(MID(F120,5,2),字典1_34!B:B,0)),H120="B00",INDEX(字典1_34!D:D,MATCH(MID(F120,5,2),字典1_34!B:B,0)),H120="B20",INDEX(字典1_34!E:E,MATCH(MID(F120,5,2),字典1_34!B:B,0)),H120="B48",INDEX(字典1_34!G:G,MATCH(MID(F120,5,2),字典1_34!B:B,0)),LEFT(H120,1)="B",INDEX(字典1_34!F:F,MATCH(MID(F120,5,2),字典1_34!B:B,0))),"-")</f>
        <v>-</v>
      </c>
      <c r="N120" s="4" t="str">
        <f>IFERROR(_xlfn.IFS(H120="9",INDEX(字典1_56!C:C,MATCH(MID(F120,7,2),字典1_56!B:B,0)),LEFT(H120,1)="B",INDEX(字典1_56!D:D,MATCH(MID(F120,7,2),字典1_56!B:B,0)),H120="C_B",INDEX(字典1_56!F:F,MATCH(MID(F120,7,2),字典1_56!B:B,0)),H120="C",INDEX(字典1_56!E:E,MATCH(MID(F120,7,2),字典1_56!B:B,0))),"-")</f>
        <v>-</v>
      </c>
      <c r="O120" s="4" t="str">
        <f>IFERROR(INDEX(字典1_78!C:C,MATCH(RIGHT(F120,2),字典1_78!B:B,0)),"Error")</f>
        <v>时钟</v>
      </c>
      <c r="P120" s="5">
        <f t="shared" si="4"/>
        <v>12.888</v>
      </c>
      <c r="Q120" s="5">
        <f t="shared" si="5"/>
        <v>1.9999999999999574E-2</v>
      </c>
      <c r="R120" s="5" t="str">
        <f>IF(H122="C_B",INDEX(音色一览表!A:A,MATCH(MID(F120,5,2)&amp;MID(F121,5,2)&amp;MID(F122,7,2),音色一览表!H:H,0))&amp;" "&amp;INDEX(音色一览表!G:G,MATCH(MID(F120,5,2)&amp;MID(F121,5,2)&amp;MID(F122,7,2),音色一览表!H:H,0)),"")</f>
        <v/>
      </c>
      <c r="S120" s="17"/>
      <c r="T120" s="17"/>
    </row>
    <row r="121" spans="1:20" ht="18" hidden="1" customHeight="1" x14ac:dyDescent="0.2">
      <c r="A121" s="16">
        <v>119</v>
      </c>
      <c r="B121" s="16">
        <v>1</v>
      </c>
      <c r="C121" s="10"/>
      <c r="D121" s="16" t="s">
        <v>49</v>
      </c>
      <c r="E121" s="16" t="s">
        <v>50</v>
      </c>
      <c r="F121" s="16" t="s">
        <v>51</v>
      </c>
      <c r="G121" s="16" t="s">
        <v>143</v>
      </c>
      <c r="H121" s="34" t="str">
        <f t="shared" si="7"/>
        <v>F8</v>
      </c>
      <c r="I121" s="34" t="str">
        <f>IFERROR(INDEX(数据分类!B:B,MATCH(数据!H121,数据分类!A:A,0)),"Error")</f>
        <v>时钟</v>
      </c>
      <c r="J121" s="34" t="str">
        <f>IFERROR(_xlfn.IFS(INDEX(数据分类!E:E,MATCH(数据!H121,数据分类!A:A,0))=3456,N121&amp;M121,INDEX(数据分类!E:E,MATCH(数据!H121,数据分类!A:A,0))=34,M121,INDEX(数据分类!E:E,MATCH(数据!H121,数据分类!A:A,0))=56,N121,INDEX(数据分类!E:E,MATCH(数据!H121,数据分类!A:A,0))="-","-"),"Error")</f>
        <v>-</v>
      </c>
      <c r="K121" s="34" t="str">
        <f t="shared" si="6"/>
        <v>-</v>
      </c>
      <c r="L121" s="4" t="str">
        <f>IFERROR(INDEX(字典msg!B:B,MATCH(D121,字典msg!A:A,0)),"Error")</f>
        <v>正常</v>
      </c>
      <c r="M121" s="4" t="str">
        <f>IFERROR(_xlfn.IFS(H121="9",INDEX(字典1_34!C:C,MATCH(MID(F121,5,2),字典1_34!B:B,0)),H121="B00",INDEX(字典1_34!D:D,MATCH(MID(F121,5,2),字典1_34!B:B,0)),H121="B20",INDEX(字典1_34!E:E,MATCH(MID(F121,5,2),字典1_34!B:B,0)),H121="B48",INDEX(字典1_34!G:G,MATCH(MID(F121,5,2),字典1_34!B:B,0)),LEFT(H121,1)="B",INDEX(字典1_34!F:F,MATCH(MID(F121,5,2),字典1_34!B:B,0))),"-")</f>
        <v>-</v>
      </c>
      <c r="N121" s="4" t="str">
        <f>IFERROR(_xlfn.IFS(H121="9",INDEX(字典1_56!C:C,MATCH(MID(F121,7,2),字典1_56!B:B,0)),LEFT(H121,1)="B",INDEX(字典1_56!D:D,MATCH(MID(F121,7,2),字典1_56!B:B,0)),H121="C_B",INDEX(字典1_56!F:F,MATCH(MID(F121,7,2),字典1_56!B:B,0)),H121="C",INDEX(字典1_56!E:E,MATCH(MID(F121,7,2),字典1_56!B:B,0))),"-")</f>
        <v>-</v>
      </c>
      <c r="O121" s="4" t="str">
        <f>IFERROR(INDEX(字典1_78!C:C,MATCH(RIGHT(F121,2),字典1_78!B:B,0)),"Error")</f>
        <v>时钟</v>
      </c>
      <c r="P121" s="5">
        <f t="shared" si="4"/>
        <v>12.917999999999999</v>
      </c>
      <c r="Q121" s="5">
        <f t="shared" si="5"/>
        <v>2.9999999999999361E-2</v>
      </c>
      <c r="R121" s="5" t="str">
        <f>IF(H123="C_B",INDEX(音色一览表!A:A,MATCH(MID(F121,5,2)&amp;MID(F122,5,2)&amp;MID(F123,7,2),音色一览表!H:H,0))&amp;" "&amp;INDEX(音色一览表!G:G,MATCH(MID(F121,5,2)&amp;MID(F122,5,2)&amp;MID(F123,7,2),音色一览表!H:H,0)),"")</f>
        <v/>
      </c>
      <c r="S121" s="17"/>
      <c r="T121" s="17"/>
    </row>
    <row r="122" spans="1:20" ht="18" hidden="1" customHeight="1" x14ac:dyDescent="0.2">
      <c r="A122" s="16">
        <v>120</v>
      </c>
      <c r="B122" s="16">
        <v>1</v>
      </c>
      <c r="C122" s="10"/>
      <c r="D122" s="16" t="s">
        <v>49</v>
      </c>
      <c r="E122" s="16" t="s">
        <v>50</v>
      </c>
      <c r="F122" s="16" t="s">
        <v>51</v>
      </c>
      <c r="G122" s="16" t="s">
        <v>144</v>
      </c>
      <c r="H122" s="34" t="str">
        <f t="shared" si="7"/>
        <v>F8</v>
      </c>
      <c r="I122" s="34" t="str">
        <f>IFERROR(INDEX(数据分类!B:B,MATCH(数据!H122,数据分类!A:A,0)),"Error")</f>
        <v>时钟</v>
      </c>
      <c r="J122" s="34" t="str">
        <f>IFERROR(_xlfn.IFS(INDEX(数据分类!E:E,MATCH(数据!H122,数据分类!A:A,0))=3456,N122&amp;M122,INDEX(数据分类!E:E,MATCH(数据!H122,数据分类!A:A,0))=34,M122,INDEX(数据分类!E:E,MATCH(数据!H122,数据分类!A:A,0))=56,N122,INDEX(数据分类!E:E,MATCH(数据!H122,数据分类!A:A,0))="-","-"),"Error")</f>
        <v>-</v>
      </c>
      <c r="K122" s="34" t="str">
        <f t="shared" si="6"/>
        <v>-</v>
      </c>
      <c r="L122" s="4" t="str">
        <f>IFERROR(INDEX(字典msg!B:B,MATCH(D122,字典msg!A:A,0)),"Error")</f>
        <v>正常</v>
      </c>
      <c r="M122" s="4" t="str">
        <f>IFERROR(_xlfn.IFS(H122="9",INDEX(字典1_34!C:C,MATCH(MID(F122,5,2),字典1_34!B:B,0)),H122="B00",INDEX(字典1_34!D:D,MATCH(MID(F122,5,2),字典1_34!B:B,0)),H122="B20",INDEX(字典1_34!E:E,MATCH(MID(F122,5,2),字典1_34!B:B,0)),H122="B48",INDEX(字典1_34!G:G,MATCH(MID(F122,5,2),字典1_34!B:B,0)),LEFT(H122,1)="B",INDEX(字典1_34!F:F,MATCH(MID(F122,5,2),字典1_34!B:B,0))),"-")</f>
        <v>-</v>
      </c>
      <c r="N122" s="4" t="str">
        <f>IFERROR(_xlfn.IFS(H122="9",INDEX(字典1_56!C:C,MATCH(MID(F122,7,2),字典1_56!B:B,0)),LEFT(H122,1)="B",INDEX(字典1_56!D:D,MATCH(MID(F122,7,2),字典1_56!B:B,0)),H122="C_B",INDEX(字典1_56!F:F,MATCH(MID(F122,7,2),字典1_56!B:B,0)),H122="C",INDEX(字典1_56!E:E,MATCH(MID(F122,7,2),字典1_56!B:B,0))),"-")</f>
        <v>-</v>
      </c>
      <c r="O122" s="4" t="str">
        <f>IFERROR(INDEX(字典1_78!C:C,MATCH(RIGHT(F122,2),字典1_78!B:B,0)),"Error")</f>
        <v>时钟</v>
      </c>
      <c r="P122" s="5">
        <f t="shared" si="4"/>
        <v>12.948</v>
      </c>
      <c r="Q122" s="5">
        <f t="shared" si="5"/>
        <v>3.0000000000001137E-2</v>
      </c>
      <c r="R122" s="5" t="str">
        <f>IF(H124="C_B",INDEX(音色一览表!A:A,MATCH(MID(F122,5,2)&amp;MID(F123,5,2)&amp;MID(F124,7,2),音色一览表!H:H,0))&amp;" "&amp;INDEX(音色一览表!G:G,MATCH(MID(F122,5,2)&amp;MID(F123,5,2)&amp;MID(F124,7,2),音色一览表!H:H,0)),"")</f>
        <v/>
      </c>
      <c r="S122" s="17"/>
      <c r="T122" s="17"/>
    </row>
    <row r="123" spans="1:20" ht="18" hidden="1" customHeight="1" x14ac:dyDescent="0.2">
      <c r="A123" s="16">
        <v>121</v>
      </c>
      <c r="B123" s="16">
        <v>1</v>
      </c>
      <c r="C123" s="10"/>
      <c r="D123" s="16" t="s">
        <v>49</v>
      </c>
      <c r="E123" s="16" t="s">
        <v>50</v>
      </c>
      <c r="F123" s="16" t="s">
        <v>51</v>
      </c>
      <c r="G123" s="16" t="s">
        <v>145</v>
      </c>
      <c r="H123" s="34" t="str">
        <f t="shared" si="7"/>
        <v>F8</v>
      </c>
      <c r="I123" s="34" t="str">
        <f>IFERROR(INDEX(数据分类!B:B,MATCH(数据!H123,数据分类!A:A,0)),"Error")</f>
        <v>时钟</v>
      </c>
      <c r="J123" s="34" t="str">
        <f>IFERROR(_xlfn.IFS(INDEX(数据分类!E:E,MATCH(数据!H123,数据分类!A:A,0))=3456,N123&amp;M123,INDEX(数据分类!E:E,MATCH(数据!H123,数据分类!A:A,0))=34,M123,INDEX(数据分类!E:E,MATCH(数据!H123,数据分类!A:A,0))=56,N123,INDEX(数据分类!E:E,MATCH(数据!H123,数据分类!A:A,0))="-","-"),"Error")</f>
        <v>-</v>
      </c>
      <c r="K123" s="34" t="str">
        <f t="shared" si="6"/>
        <v>-</v>
      </c>
      <c r="L123" s="4" t="str">
        <f>IFERROR(INDEX(字典msg!B:B,MATCH(D123,字典msg!A:A,0)),"Error")</f>
        <v>正常</v>
      </c>
      <c r="M123" s="4" t="str">
        <f>IFERROR(_xlfn.IFS(H123="9",INDEX(字典1_34!C:C,MATCH(MID(F123,5,2),字典1_34!B:B,0)),H123="B00",INDEX(字典1_34!D:D,MATCH(MID(F123,5,2),字典1_34!B:B,0)),H123="B20",INDEX(字典1_34!E:E,MATCH(MID(F123,5,2),字典1_34!B:B,0)),H123="B48",INDEX(字典1_34!G:G,MATCH(MID(F123,5,2),字典1_34!B:B,0)),LEFT(H123,1)="B",INDEX(字典1_34!F:F,MATCH(MID(F123,5,2),字典1_34!B:B,0))),"-")</f>
        <v>-</v>
      </c>
      <c r="N123" s="4" t="str">
        <f>IFERROR(_xlfn.IFS(H123="9",INDEX(字典1_56!C:C,MATCH(MID(F123,7,2),字典1_56!B:B,0)),LEFT(H123,1)="B",INDEX(字典1_56!D:D,MATCH(MID(F123,7,2),字典1_56!B:B,0)),H123="C_B",INDEX(字典1_56!F:F,MATCH(MID(F123,7,2),字典1_56!B:B,0)),H123="C",INDEX(字典1_56!E:E,MATCH(MID(F123,7,2),字典1_56!B:B,0))),"-")</f>
        <v>-</v>
      </c>
      <c r="O123" s="4" t="str">
        <f>IFERROR(INDEX(字典1_78!C:C,MATCH(RIGHT(F123,2),字典1_78!B:B,0)),"Error")</f>
        <v>时钟</v>
      </c>
      <c r="P123" s="5">
        <f t="shared" si="4"/>
        <v>12.978</v>
      </c>
      <c r="Q123" s="5">
        <f t="shared" si="5"/>
        <v>2.9999999999999361E-2</v>
      </c>
      <c r="R123" s="5" t="str">
        <f>IF(H125="C_B",INDEX(音色一览表!A:A,MATCH(MID(F123,5,2)&amp;MID(F124,5,2)&amp;MID(F125,7,2),音色一览表!H:H,0))&amp;" "&amp;INDEX(音色一览表!G:G,MATCH(MID(F123,5,2)&amp;MID(F124,5,2)&amp;MID(F125,7,2),音色一览表!H:H,0)),"")</f>
        <v/>
      </c>
      <c r="S123" s="17"/>
      <c r="T123" s="17"/>
    </row>
    <row r="124" spans="1:20" ht="18" hidden="1" customHeight="1" x14ac:dyDescent="0.2">
      <c r="A124" s="16">
        <v>122</v>
      </c>
      <c r="B124" s="16">
        <v>1</v>
      </c>
      <c r="C124" s="10"/>
      <c r="D124" s="16" t="s">
        <v>49</v>
      </c>
      <c r="E124" s="16" t="s">
        <v>50</v>
      </c>
      <c r="F124" s="16" t="s">
        <v>27</v>
      </c>
      <c r="G124" s="16" t="s">
        <v>146</v>
      </c>
      <c r="H124" s="34" t="str">
        <f t="shared" si="7"/>
        <v>9</v>
      </c>
      <c r="I124" s="34" t="str">
        <f>IFERROR(INDEX(数据分类!B:B,MATCH(数据!H124,数据分类!A:A,0)),"Error")</f>
        <v>音符打开</v>
      </c>
      <c r="J124" s="34" t="str">
        <f>IFERROR(_xlfn.IFS(INDEX(数据分类!E:E,MATCH(数据!H124,数据分类!A:A,0))=3456,N124&amp;M124,INDEX(数据分类!E:E,MATCH(数据!H124,数据分类!A:A,0))=34,M124,INDEX(数据分类!E:E,MATCH(数据!H124,数据分类!A:A,0))=56,N124,INDEX(数据分类!E:E,MATCH(数据!H124,数据分类!A:A,0))="-","-"),"Error")</f>
        <v>B2键松开</v>
      </c>
      <c r="K124" s="34">
        <f t="shared" si="6"/>
        <v>1</v>
      </c>
      <c r="L124" s="4" t="str">
        <f>IFERROR(INDEX(字典msg!B:B,MATCH(D124,字典msg!A:A,0)),"Error")</f>
        <v>正常</v>
      </c>
      <c r="M124" s="4" t="str">
        <f>IFERROR(_xlfn.IFS(H124="9",INDEX(字典1_34!C:C,MATCH(MID(F124,5,2),字典1_34!B:B,0)),H124="B00",INDEX(字典1_34!D:D,MATCH(MID(F124,5,2),字典1_34!B:B,0)),H124="B20",INDEX(字典1_34!E:E,MATCH(MID(F124,5,2),字典1_34!B:B,0)),H124="B48",INDEX(字典1_34!G:G,MATCH(MID(F124,5,2),字典1_34!B:B,0)),LEFT(H124,1)="B",INDEX(字典1_34!F:F,MATCH(MID(F124,5,2),字典1_34!B:B,0))),"-")</f>
        <v>松开</v>
      </c>
      <c r="N124" s="4" t="str">
        <f>IFERROR(_xlfn.IFS(H124="9",INDEX(字典1_56!C:C,MATCH(MID(F124,7,2),字典1_56!B:B,0)),LEFT(H124,1)="B",INDEX(字典1_56!D:D,MATCH(MID(F124,7,2),字典1_56!B:B,0)),H124="C_B",INDEX(字典1_56!F:F,MATCH(MID(F124,7,2),字典1_56!B:B,0)),H124="C",INDEX(字典1_56!E:E,MATCH(MID(F124,7,2),字典1_56!B:B,0))),"-")</f>
        <v>B2键</v>
      </c>
      <c r="O124" s="4" t="str">
        <f>IFERROR(INDEX(字典1_78!C:C,MATCH(RIGHT(F124,2),字典1_78!B:B,0)),"Error")</f>
        <v>音符打开(#01)</v>
      </c>
      <c r="P124" s="5">
        <f t="shared" si="4"/>
        <v>12.997999999999999</v>
      </c>
      <c r="Q124" s="5">
        <f t="shared" si="5"/>
        <v>1.9999999999999574E-2</v>
      </c>
      <c r="R124" s="5" t="str">
        <f>IF(H126="C_B",INDEX(音色一览表!A:A,MATCH(MID(F124,5,2)&amp;MID(F125,5,2)&amp;MID(F126,7,2),音色一览表!H:H,0))&amp;" "&amp;INDEX(音色一览表!G:G,MATCH(MID(F124,5,2)&amp;MID(F125,5,2)&amp;MID(F126,7,2),音色一览表!H:H,0)),"")</f>
        <v/>
      </c>
      <c r="S124" s="17"/>
      <c r="T124" s="17"/>
    </row>
    <row r="125" spans="1:20" ht="18" hidden="1" customHeight="1" x14ac:dyDescent="0.2">
      <c r="A125" s="16">
        <v>123</v>
      </c>
      <c r="B125" s="16">
        <v>1</v>
      </c>
      <c r="C125" s="10"/>
      <c r="D125" s="16" t="s">
        <v>49</v>
      </c>
      <c r="E125" s="16" t="s">
        <v>50</v>
      </c>
      <c r="F125" s="16" t="s">
        <v>147</v>
      </c>
      <c r="G125" s="16" t="s">
        <v>148</v>
      </c>
      <c r="H125" s="34" t="str">
        <f t="shared" si="7"/>
        <v>9</v>
      </c>
      <c r="I125" s="34" t="str">
        <f>IFERROR(INDEX(数据分类!B:B,MATCH(数据!H125,数据分类!A:A,0)),"Error")</f>
        <v>音符打开</v>
      </c>
      <c r="J125" s="34" t="str">
        <f>IFERROR(_xlfn.IFS(INDEX(数据分类!E:E,MATCH(数据!H125,数据分类!A:A,0))=3456,N125&amp;M125,INDEX(数据分类!E:E,MATCH(数据!H125,数据分类!A:A,0))=34,M125,INDEX(数据分类!E:E,MATCH(数据!H125,数据分类!A:A,0))=56,N125,INDEX(数据分类!E:E,MATCH(数据!H125,数据分类!A:A,0))="-","-"),"Error")</f>
        <v>#C3键按下(力度028)</v>
      </c>
      <c r="K125" s="34">
        <f t="shared" si="6"/>
        <v>1</v>
      </c>
      <c r="L125" s="4" t="str">
        <f>IFERROR(INDEX(字典msg!B:B,MATCH(D125,字典msg!A:A,0)),"Error")</f>
        <v>正常</v>
      </c>
      <c r="M125" s="4" t="str">
        <f>IFERROR(_xlfn.IFS(H125="9",INDEX(字典1_34!C:C,MATCH(MID(F125,5,2),字典1_34!B:B,0)),H125="B00",INDEX(字典1_34!D:D,MATCH(MID(F125,5,2),字典1_34!B:B,0)),H125="B20",INDEX(字典1_34!E:E,MATCH(MID(F125,5,2),字典1_34!B:B,0)),H125="B48",INDEX(字典1_34!G:G,MATCH(MID(F125,5,2),字典1_34!B:B,0)),LEFT(H125,1)="B",INDEX(字典1_34!F:F,MATCH(MID(F125,5,2),字典1_34!B:B,0))),"-")</f>
        <v>按下(力度028)</v>
      </c>
      <c r="N125" s="4" t="str">
        <f>IFERROR(_xlfn.IFS(H125="9",INDEX(字典1_56!C:C,MATCH(MID(F125,7,2),字典1_56!B:B,0)),LEFT(H125,1)="B",INDEX(字典1_56!D:D,MATCH(MID(F125,7,2),字典1_56!B:B,0)),H125="C_B",INDEX(字典1_56!F:F,MATCH(MID(F125,7,2),字典1_56!B:B,0)),H125="C",INDEX(字典1_56!E:E,MATCH(MID(F125,7,2),字典1_56!B:B,0))),"-")</f>
        <v>#C3键</v>
      </c>
      <c r="O125" s="4" t="str">
        <f>IFERROR(INDEX(字典1_78!C:C,MATCH(RIGHT(F125,2),字典1_78!B:B,0)),"Error")</f>
        <v>音符打开(#01)</v>
      </c>
      <c r="P125" s="5">
        <f t="shared" si="4"/>
        <v>13.028</v>
      </c>
      <c r="Q125" s="5">
        <f t="shared" si="5"/>
        <v>3.0000000000001137E-2</v>
      </c>
      <c r="R125" s="5" t="str">
        <f>IF(H127="C_B",INDEX(音色一览表!A:A,MATCH(MID(F125,5,2)&amp;MID(F126,5,2)&amp;MID(F127,7,2),音色一览表!H:H,0))&amp;" "&amp;INDEX(音色一览表!G:G,MATCH(MID(F125,5,2)&amp;MID(F126,5,2)&amp;MID(F127,7,2),音色一览表!H:H,0)),"")</f>
        <v/>
      </c>
      <c r="S125" s="17"/>
      <c r="T125" s="17"/>
    </row>
    <row r="126" spans="1:20" ht="18" hidden="1" customHeight="1" x14ac:dyDescent="0.2">
      <c r="A126" s="16">
        <v>124</v>
      </c>
      <c r="B126" s="16">
        <v>1</v>
      </c>
      <c r="C126" s="10"/>
      <c r="D126" s="16" t="s">
        <v>49</v>
      </c>
      <c r="E126" s="16" t="s">
        <v>50</v>
      </c>
      <c r="F126" s="16" t="s">
        <v>51</v>
      </c>
      <c r="G126" s="16" t="s">
        <v>149</v>
      </c>
      <c r="H126" s="34" t="str">
        <f t="shared" si="7"/>
        <v>F8</v>
      </c>
      <c r="I126" s="34" t="str">
        <f>IFERROR(INDEX(数据分类!B:B,MATCH(数据!H126,数据分类!A:A,0)),"Error")</f>
        <v>时钟</v>
      </c>
      <c r="J126" s="34" t="str">
        <f>IFERROR(_xlfn.IFS(INDEX(数据分类!E:E,MATCH(数据!H126,数据分类!A:A,0))=3456,N126&amp;M126,INDEX(数据分类!E:E,MATCH(数据!H126,数据分类!A:A,0))=34,M126,INDEX(数据分类!E:E,MATCH(数据!H126,数据分类!A:A,0))=56,N126,INDEX(数据分类!E:E,MATCH(数据!H126,数据分类!A:A,0))="-","-"),"Error")</f>
        <v>-</v>
      </c>
      <c r="K126" s="34" t="str">
        <f t="shared" si="6"/>
        <v>-</v>
      </c>
      <c r="L126" s="4" t="str">
        <f>IFERROR(INDEX(字典msg!B:B,MATCH(D126,字典msg!A:A,0)),"Error")</f>
        <v>正常</v>
      </c>
      <c r="M126" s="4" t="str">
        <f>IFERROR(_xlfn.IFS(H126="9",INDEX(字典1_34!C:C,MATCH(MID(F126,5,2),字典1_34!B:B,0)),H126="B00",INDEX(字典1_34!D:D,MATCH(MID(F126,5,2),字典1_34!B:B,0)),H126="B20",INDEX(字典1_34!E:E,MATCH(MID(F126,5,2),字典1_34!B:B,0)),H126="B48",INDEX(字典1_34!G:G,MATCH(MID(F126,5,2),字典1_34!B:B,0)),LEFT(H126,1)="B",INDEX(字典1_34!F:F,MATCH(MID(F126,5,2),字典1_34!B:B,0))),"-")</f>
        <v>-</v>
      </c>
      <c r="N126" s="4" t="str">
        <f>IFERROR(_xlfn.IFS(H126="9",INDEX(字典1_56!C:C,MATCH(MID(F126,7,2),字典1_56!B:B,0)),LEFT(H126,1)="B",INDEX(字典1_56!D:D,MATCH(MID(F126,7,2),字典1_56!B:B,0)),H126="C_B",INDEX(字典1_56!F:F,MATCH(MID(F126,7,2),字典1_56!B:B,0)),H126="C",INDEX(字典1_56!E:E,MATCH(MID(F126,7,2),字典1_56!B:B,0))),"-")</f>
        <v>-</v>
      </c>
      <c r="O126" s="4" t="str">
        <f>IFERROR(INDEX(字典1_78!C:C,MATCH(RIGHT(F126,2),字典1_78!B:B,0)),"Error")</f>
        <v>时钟</v>
      </c>
      <c r="P126" s="5">
        <f t="shared" si="4"/>
        <v>13.058</v>
      </c>
      <c r="Q126" s="5">
        <f t="shared" si="5"/>
        <v>2.9999999999999361E-2</v>
      </c>
      <c r="R126" s="5" t="str">
        <f>IF(H128="C_B",INDEX(音色一览表!A:A,MATCH(MID(F126,5,2)&amp;MID(F127,5,2)&amp;MID(F128,7,2),音色一览表!H:H,0))&amp;" "&amp;INDEX(音色一览表!G:G,MATCH(MID(F126,5,2)&amp;MID(F127,5,2)&amp;MID(F128,7,2),音色一览表!H:H,0)),"")</f>
        <v/>
      </c>
      <c r="S126" s="17"/>
      <c r="T126" s="17"/>
    </row>
    <row r="127" spans="1:20" ht="18" hidden="1" customHeight="1" x14ac:dyDescent="0.2">
      <c r="A127" s="16">
        <v>125</v>
      </c>
      <c r="B127" s="16">
        <v>1</v>
      </c>
      <c r="C127" s="10"/>
      <c r="D127" s="16" t="s">
        <v>49</v>
      </c>
      <c r="E127" s="16" t="s">
        <v>50</v>
      </c>
      <c r="F127" s="16" t="s">
        <v>59</v>
      </c>
      <c r="G127" s="16" t="s">
        <v>150</v>
      </c>
      <c r="H127" s="34" t="str">
        <f t="shared" si="7"/>
        <v>FE</v>
      </c>
      <c r="I127" s="34" t="str">
        <f>IFERROR(INDEX(数据分类!B:B,MATCH(数据!H127,数据分类!A:A,0)),"Error")</f>
        <v>主动传感</v>
      </c>
      <c r="J127" s="34" t="str">
        <f>IFERROR(_xlfn.IFS(INDEX(数据分类!E:E,MATCH(数据!H127,数据分类!A:A,0))=3456,N127&amp;M127,INDEX(数据分类!E:E,MATCH(数据!H127,数据分类!A:A,0))=34,M127,INDEX(数据分类!E:E,MATCH(数据!H127,数据分类!A:A,0))=56,N127,INDEX(数据分类!E:E,MATCH(数据!H127,数据分类!A:A,0))="-","-"),"Error")</f>
        <v>-</v>
      </c>
      <c r="K127" s="34" t="str">
        <f t="shared" si="6"/>
        <v>-</v>
      </c>
      <c r="L127" s="4" t="str">
        <f>IFERROR(INDEX(字典msg!B:B,MATCH(D127,字典msg!A:A,0)),"Error")</f>
        <v>正常</v>
      </c>
      <c r="M127" s="4" t="str">
        <f>IFERROR(_xlfn.IFS(H127="9",INDEX(字典1_34!C:C,MATCH(MID(F127,5,2),字典1_34!B:B,0)),H127="B00",INDEX(字典1_34!D:D,MATCH(MID(F127,5,2),字典1_34!B:B,0)),H127="B20",INDEX(字典1_34!E:E,MATCH(MID(F127,5,2),字典1_34!B:B,0)),H127="B48",INDEX(字典1_34!G:G,MATCH(MID(F127,5,2),字典1_34!B:B,0)),LEFT(H127,1)="B",INDEX(字典1_34!F:F,MATCH(MID(F127,5,2),字典1_34!B:B,0))),"-")</f>
        <v>-</v>
      </c>
      <c r="N127" s="4" t="str">
        <f>IFERROR(_xlfn.IFS(H127="9",INDEX(字典1_56!C:C,MATCH(MID(F127,7,2),字典1_56!B:B,0)),LEFT(H127,1)="B",INDEX(字典1_56!D:D,MATCH(MID(F127,7,2),字典1_56!B:B,0)),H127="C_B",INDEX(字典1_56!F:F,MATCH(MID(F127,7,2),字典1_56!B:B,0)),H127="C",INDEX(字典1_56!E:E,MATCH(MID(F127,7,2),字典1_56!B:B,0))),"-")</f>
        <v>-</v>
      </c>
      <c r="O127" s="4" t="str">
        <f>IFERROR(INDEX(字典1_78!C:C,MATCH(RIGHT(F127,2),字典1_78!B:B,0)),"Error")</f>
        <v>主动传感</v>
      </c>
      <c r="P127" s="5">
        <f t="shared" si="4"/>
        <v>13.087999999999999</v>
      </c>
      <c r="Q127" s="5">
        <f t="shared" si="5"/>
        <v>2.9999999999999361E-2</v>
      </c>
      <c r="R127" s="5" t="str">
        <f>IF(H129="C_B",INDEX(音色一览表!A:A,MATCH(MID(F127,5,2)&amp;MID(F128,5,2)&amp;MID(F129,7,2),音色一览表!H:H,0))&amp;" "&amp;INDEX(音色一览表!G:G,MATCH(MID(F127,5,2)&amp;MID(F128,5,2)&amp;MID(F129,7,2),音色一览表!H:H,0)),"")</f>
        <v/>
      </c>
      <c r="S127" s="17"/>
      <c r="T127" s="17"/>
    </row>
    <row r="128" spans="1:20" ht="18" hidden="1" customHeight="1" x14ac:dyDescent="0.2">
      <c r="A128" s="16">
        <v>126</v>
      </c>
      <c r="B128" s="16">
        <v>1</v>
      </c>
      <c r="C128" s="10"/>
      <c r="D128" s="16" t="s">
        <v>49</v>
      </c>
      <c r="E128" s="16" t="s">
        <v>50</v>
      </c>
      <c r="F128" s="16" t="s">
        <v>151</v>
      </c>
      <c r="G128" s="16" t="s">
        <v>152</v>
      </c>
      <c r="H128" s="34" t="str">
        <f t="shared" si="7"/>
        <v>9</v>
      </c>
      <c r="I128" s="34" t="str">
        <f>IFERROR(INDEX(数据分类!B:B,MATCH(数据!H128,数据分类!A:A,0)),"Error")</f>
        <v>音符打开</v>
      </c>
      <c r="J128" s="34" t="str">
        <f>IFERROR(_xlfn.IFS(INDEX(数据分类!E:E,MATCH(数据!H128,数据分类!A:A,0))=3456,N128&amp;M128,INDEX(数据分类!E:E,MATCH(数据!H128,数据分类!A:A,0))=34,M128,INDEX(数据分类!E:E,MATCH(数据!H128,数据分类!A:A,0))=56,N128,INDEX(数据分类!E:E,MATCH(数据!H128,数据分类!A:A,0))="-","-"),"Error")</f>
        <v>D3键按下(力度035)</v>
      </c>
      <c r="K128" s="34">
        <f t="shared" si="6"/>
        <v>1</v>
      </c>
      <c r="L128" s="4" t="str">
        <f>IFERROR(INDEX(字典msg!B:B,MATCH(D128,字典msg!A:A,0)),"Error")</f>
        <v>正常</v>
      </c>
      <c r="M128" s="4" t="str">
        <f>IFERROR(_xlfn.IFS(H128="9",INDEX(字典1_34!C:C,MATCH(MID(F128,5,2),字典1_34!B:B,0)),H128="B00",INDEX(字典1_34!D:D,MATCH(MID(F128,5,2),字典1_34!B:B,0)),H128="B20",INDEX(字典1_34!E:E,MATCH(MID(F128,5,2),字典1_34!B:B,0)),H128="B48",INDEX(字典1_34!G:G,MATCH(MID(F128,5,2),字典1_34!B:B,0)),LEFT(H128,1)="B",INDEX(字典1_34!F:F,MATCH(MID(F128,5,2),字典1_34!B:B,0))),"-")</f>
        <v>按下(力度035)</v>
      </c>
      <c r="N128" s="4" t="str">
        <f>IFERROR(_xlfn.IFS(H128="9",INDEX(字典1_56!C:C,MATCH(MID(F128,7,2),字典1_56!B:B,0)),LEFT(H128,1)="B",INDEX(字典1_56!D:D,MATCH(MID(F128,7,2),字典1_56!B:B,0)),H128="C_B",INDEX(字典1_56!F:F,MATCH(MID(F128,7,2),字典1_56!B:B,0)),H128="C",INDEX(字典1_56!E:E,MATCH(MID(F128,7,2),字典1_56!B:B,0))),"-")</f>
        <v>D3键</v>
      </c>
      <c r="O128" s="4" t="str">
        <f>IFERROR(INDEX(字典1_78!C:C,MATCH(RIGHT(F128,2),字典1_78!B:B,0)),"Error")</f>
        <v>音符打开(#01)</v>
      </c>
      <c r="P128" s="5">
        <f t="shared" si="4"/>
        <v>13.118</v>
      </c>
      <c r="Q128" s="5">
        <f t="shared" si="5"/>
        <v>3.0000000000001137E-2</v>
      </c>
      <c r="R128" s="5" t="str">
        <f>IF(H130="C_B",INDEX(音色一览表!A:A,MATCH(MID(F128,5,2)&amp;MID(F129,5,2)&amp;MID(F130,7,2),音色一览表!H:H,0))&amp;" "&amp;INDEX(音色一览表!G:G,MATCH(MID(F128,5,2)&amp;MID(F129,5,2)&amp;MID(F130,7,2),音色一览表!H:H,0)),"")</f>
        <v/>
      </c>
      <c r="S128" s="17"/>
      <c r="T128" s="17"/>
    </row>
    <row r="129" spans="1:20" ht="18" hidden="1" customHeight="1" x14ac:dyDescent="0.2">
      <c r="A129" s="16">
        <v>127</v>
      </c>
      <c r="B129" s="16">
        <v>1</v>
      </c>
      <c r="C129" s="10"/>
      <c r="D129" s="16" t="s">
        <v>49</v>
      </c>
      <c r="E129" s="16" t="s">
        <v>50</v>
      </c>
      <c r="F129" s="16" t="s">
        <v>153</v>
      </c>
      <c r="G129" s="16" t="s">
        <v>154</v>
      </c>
      <c r="H129" s="34" t="str">
        <f t="shared" si="7"/>
        <v>9</v>
      </c>
      <c r="I129" s="34" t="str">
        <f>IFERROR(INDEX(数据分类!B:B,MATCH(数据!H129,数据分类!A:A,0)),"Error")</f>
        <v>音符打开</v>
      </c>
      <c r="J129" s="34" t="str">
        <f>IFERROR(_xlfn.IFS(INDEX(数据分类!E:E,MATCH(数据!H129,数据分类!A:A,0))=3456,N129&amp;M129,INDEX(数据分类!E:E,MATCH(数据!H129,数据分类!A:A,0))=34,M129,INDEX(数据分类!E:E,MATCH(数据!H129,数据分类!A:A,0))=56,N129,INDEX(数据分类!E:E,MATCH(数据!H129,数据分类!A:A,0))="-","-"),"Error")</f>
        <v>C3键按下(力度030)</v>
      </c>
      <c r="K129" s="34">
        <f t="shared" si="6"/>
        <v>1</v>
      </c>
      <c r="L129" s="4" t="str">
        <f>IFERROR(INDEX(字典msg!B:B,MATCH(D129,字典msg!A:A,0)),"Error")</f>
        <v>正常</v>
      </c>
      <c r="M129" s="4" t="str">
        <f>IFERROR(_xlfn.IFS(H129="9",INDEX(字典1_34!C:C,MATCH(MID(F129,5,2),字典1_34!B:B,0)),H129="B00",INDEX(字典1_34!D:D,MATCH(MID(F129,5,2),字典1_34!B:B,0)),H129="B20",INDEX(字典1_34!E:E,MATCH(MID(F129,5,2),字典1_34!B:B,0)),H129="B48",INDEX(字典1_34!G:G,MATCH(MID(F129,5,2),字典1_34!B:B,0)),LEFT(H129,1)="B",INDEX(字典1_34!F:F,MATCH(MID(F129,5,2),字典1_34!B:B,0))),"-")</f>
        <v>按下(力度030)</v>
      </c>
      <c r="N129" s="4" t="str">
        <f>IFERROR(_xlfn.IFS(H129="9",INDEX(字典1_56!C:C,MATCH(MID(F129,7,2),字典1_56!B:B,0)),LEFT(H129,1)="B",INDEX(字典1_56!D:D,MATCH(MID(F129,7,2),字典1_56!B:B,0)),H129="C_B",INDEX(字典1_56!F:F,MATCH(MID(F129,7,2),字典1_56!B:B,0)),H129="C",INDEX(字典1_56!E:E,MATCH(MID(F129,7,2),字典1_56!B:B,0))),"-")</f>
        <v>C3键</v>
      </c>
      <c r="O129" s="4" t="str">
        <f>IFERROR(INDEX(字典1_78!C:C,MATCH(RIGHT(F129,2),字典1_78!B:B,0)),"Error")</f>
        <v>音符打开(#01)</v>
      </c>
      <c r="P129" s="5">
        <f t="shared" si="4"/>
        <v>13.138</v>
      </c>
      <c r="Q129" s="5">
        <f t="shared" si="5"/>
        <v>1.9999999999999574E-2</v>
      </c>
      <c r="R129" s="5" t="str">
        <f>IF(H131="C_B",INDEX(音色一览表!A:A,MATCH(MID(F129,5,2)&amp;MID(F130,5,2)&amp;MID(F131,7,2),音色一览表!H:H,0))&amp;" "&amp;INDEX(音色一览表!G:G,MATCH(MID(F129,5,2)&amp;MID(F130,5,2)&amp;MID(F131,7,2),音色一览表!H:H,0)),"")</f>
        <v/>
      </c>
      <c r="S129" s="17"/>
      <c r="T129" s="17"/>
    </row>
    <row r="130" spans="1:20" ht="18" hidden="1" customHeight="1" x14ac:dyDescent="0.2">
      <c r="A130" s="16">
        <v>128</v>
      </c>
      <c r="B130" s="16">
        <v>1</v>
      </c>
      <c r="C130" s="10"/>
      <c r="D130" s="16" t="s">
        <v>49</v>
      </c>
      <c r="E130" s="16" t="s">
        <v>50</v>
      </c>
      <c r="F130" s="16" t="s">
        <v>51</v>
      </c>
      <c r="G130" s="16" t="s">
        <v>155</v>
      </c>
      <c r="H130" s="34" t="str">
        <f t="shared" si="7"/>
        <v>F8</v>
      </c>
      <c r="I130" s="34" t="str">
        <f>IFERROR(INDEX(数据分类!B:B,MATCH(数据!H130,数据分类!A:A,0)),"Error")</f>
        <v>时钟</v>
      </c>
      <c r="J130" s="34" t="str">
        <f>IFERROR(_xlfn.IFS(INDEX(数据分类!E:E,MATCH(数据!H130,数据分类!A:A,0))=3456,N130&amp;M130,INDEX(数据分类!E:E,MATCH(数据!H130,数据分类!A:A,0))=34,M130,INDEX(数据分类!E:E,MATCH(数据!H130,数据分类!A:A,0))=56,N130,INDEX(数据分类!E:E,MATCH(数据!H130,数据分类!A:A,0))="-","-"),"Error")</f>
        <v>-</v>
      </c>
      <c r="K130" s="34" t="str">
        <f t="shared" si="6"/>
        <v>-</v>
      </c>
      <c r="L130" s="4" t="str">
        <f>IFERROR(INDEX(字典msg!B:B,MATCH(D130,字典msg!A:A,0)),"Error")</f>
        <v>正常</v>
      </c>
      <c r="M130" s="4" t="str">
        <f>IFERROR(_xlfn.IFS(H130="9",INDEX(字典1_34!C:C,MATCH(MID(F130,5,2),字典1_34!B:B,0)),H130="B00",INDEX(字典1_34!D:D,MATCH(MID(F130,5,2),字典1_34!B:B,0)),H130="B20",INDEX(字典1_34!E:E,MATCH(MID(F130,5,2),字典1_34!B:B,0)),H130="B48",INDEX(字典1_34!G:G,MATCH(MID(F130,5,2),字典1_34!B:B,0)),LEFT(H130,1)="B",INDEX(字典1_34!F:F,MATCH(MID(F130,5,2),字典1_34!B:B,0))),"-")</f>
        <v>-</v>
      </c>
      <c r="N130" s="4" t="str">
        <f>IFERROR(_xlfn.IFS(H130="9",INDEX(字典1_56!C:C,MATCH(MID(F130,7,2),字典1_56!B:B,0)),LEFT(H130,1)="B",INDEX(字典1_56!D:D,MATCH(MID(F130,7,2),字典1_56!B:B,0)),H130="C_B",INDEX(字典1_56!F:F,MATCH(MID(F130,7,2),字典1_56!B:B,0)),H130="C",INDEX(字典1_56!E:E,MATCH(MID(F130,7,2),字典1_56!B:B,0))),"-")</f>
        <v>-</v>
      </c>
      <c r="O130" s="4" t="str">
        <f>IFERROR(INDEX(字典1_78!C:C,MATCH(RIGHT(F130,2),字典1_78!B:B,0)),"Error")</f>
        <v>时钟</v>
      </c>
      <c r="P130" s="5">
        <f t="shared" si="4"/>
        <v>13.167999999999999</v>
      </c>
      <c r="Q130" s="5">
        <f t="shared" si="5"/>
        <v>2.9999999999999361E-2</v>
      </c>
      <c r="R130" s="5" t="str">
        <f>IF(H132="C_B",INDEX(音色一览表!A:A,MATCH(MID(F130,5,2)&amp;MID(F131,5,2)&amp;MID(F132,7,2),音色一览表!H:H,0))&amp;" "&amp;INDEX(音色一览表!G:G,MATCH(MID(F130,5,2)&amp;MID(F131,5,2)&amp;MID(F132,7,2),音色一览表!H:H,0)),"")</f>
        <v/>
      </c>
      <c r="S130" s="17"/>
      <c r="T130" s="17"/>
    </row>
    <row r="131" spans="1:20" ht="18" hidden="1" customHeight="1" x14ac:dyDescent="0.2">
      <c r="A131" s="16">
        <v>129</v>
      </c>
      <c r="B131" s="16">
        <v>1</v>
      </c>
      <c r="C131" s="10"/>
      <c r="D131" s="16" t="s">
        <v>49</v>
      </c>
      <c r="E131" s="16" t="s">
        <v>50</v>
      </c>
      <c r="F131" s="16" t="s">
        <v>51</v>
      </c>
      <c r="G131" s="16" t="s">
        <v>156</v>
      </c>
      <c r="H131" s="34" t="str">
        <f t="shared" si="7"/>
        <v>F8</v>
      </c>
      <c r="I131" s="34" t="str">
        <f>IFERROR(INDEX(数据分类!B:B,MATCH(数据!H131,数据分类!A:A,0)),"Error")</f>
        <v>时钟</v>
      </c>
      <c r="J131" s="34" t="str">
        <f>IFERROR(_xlfn.IFS(INDEX(数据分类!E:E,MATCH(数据!H131,数据分类!A:A,0))=3456,N131&amp;M131,INDEX(数据分类!E:E,MATCH(数据!H131,数据分类!A:A,0))=34,M131,INDEX(数据分类!E:E,MATCH(数据!H131,数据分类!A:A,0))=56,N131,INDEX(数据分类!E:E,MATCH(数据!H131,数据分类!A:A,0))="-","-"),"Error")</f>
        <v>-</v>
      </c>
      <c r="K131" s="34" t="str">
        <f t="shared" si="6"/>
        <v>-</v>
      </c>
      <c r="L131" s="4" t="str">
        <f>IFERROR(INDEX(字典msg!B:B,MATCH(D131,字典msg!A:A,0)),"Error")</f>
        <v>正常</v>
      </c>
      <c r="M131" s="4" t="str">
        <f>IFERROR(_xlfn.IFS(H131="9",INDEX(字典1_34!C:C,MATCH(MID(F131,5,2),字典1_34!B:B,0)),H131="B00",INDEX(字典1_34!D:D,MATCH(MID(F131,5,2),字典1_34!B:B,0)),H131="B20",INDEX(字典1_34!E:E,MATCH(MID(F131,5,2),字典1_34!B:B,0)),H131="B48",INDEX(字典1_34!G:G,MATCH(MID(F131,5,2),字典1_34!B:B,0)),LEFT(H131,1)="B",INDEX(字典1_34!F:F,MATCH(MID(F131,5,2),字典1_34!B:B,0))),"-")</f>
        <v>-</v>
      </c>
      <c r="N131" s="4" t="str">
        <f>IFERROR(_xlfn.IFS(H131="9",INDEX(字典1_56!C:C,MATCH(MID(F131,7,2),字典1_56!B:B,0)),LEFT(H131,1)="B",INDEX(字典1_56!D:D,MATCH(MID(F131,7,2),字典1_56!B:B,0)),H131="C_B",INDEX(字典1_56!F:F,MATCH(MID(F131,7,2),字典1_56!B:B,0)),H131="C",INDEX(字典1_56!E:E,MATCH(MID(F131,7,2),字典1_56!B:B,0))),"-")</f>
        <v>-</v>
      </c>
      <c r="O131" s="4" t="str">
        <f>IFERROR(INDEX(字典1_78!C:C,MATCH(RIGHT(F131,2),字典1_78!B:B,0)),"Error")</f>
        <v>时钟</v>
      </c>
      <c r="P131" s="5">
        <f t="shared" ref="P131:P194" si="8">HEX2DEC(RIGHT(G131,6))/1000</f>
        <v>13.198</v>
      </c>
      <c r="Q131" s="5">
        <f t="shared" ref="Q131:Q194" si="9">IFERROR(IF(B131=B130,P131-P130,0),"")</f>
        <v>3.0000000000001137E-2</v>
      </c>
      <c r="R131" s="5" t="str">
        <f>IF(H133="C_B",INDEX(音色一览表!A:A,MATCH(MID(F131,5,2)&amp;MID(F132,5,2)&amp;MID(F133,7,2),音色一览表!H:H,0))&amp;" "&amp;INDEX(音色一览表!G:G,MATCH(MID(F131,5,2)&amp;MID(F132,5,2)&amp;MID(F133,7,2),音色一览表!H:H,0)),"")</f>
        <v/>
      </c>
      <c r="S131" s="17"/>
      <c r="T131" s="17"/>
    </row>
    <row r="132" spans="1:20" ht="18" hidden="1" customHeight="1" x14ac:dyDescent="0.2">
      <c r="A132" s="16">
        <v>130</v>
      </c>
      <c r="B132" s="16">
        <v>1</v>
      </c>
      <c r="C132" s="10"/>
      <c r="D132" s="16" t="s">
        <v>49</v>
      </c>
      <c r="E132" s="16" t="s">
        <v>50</v>
      </c>
      <c r="F132" s="16" t="s">
        <v>51</v>
      </c>
      <c r="G132" s="16" t="s">
        <v>157</v>
      </c>
      <c r="H132" s="34" t="str">
        <f t="shared" si="7"/>
        <v>F8</v>
      </c>
      <c r="I132" s="34" t="str">
        <f>IFERROR(INDEX(数据分类!B:B,MATCH(数据!H132,数据分类!A:A,0)),"Error")</f>
        <v>时钟</v>
      </c>
      <c r="J132" s="34" t="str">
        <f>IFERROR(_xlfn.IFS(INDEX(数据分类!E:E,MATCH(数据!H132,数据分类!A:A,0))=3456,N132&amp;M132,INDEX(数据分类!E:E,MATCH(数据!H132,数据分类!A:A,0))=34,M132,INDEX(数据分类!E:E,MATCH(数据!H132,数据分类!A:A,0))=56,N132,INDEX(数据分类!E:E,MATCH(数据!H132,数据分类!A:A,0))="-","-"),"Error")</f>
        <v>-</v>
      </c>
      <c r="K132" s="34" t="str">
        <f t="shared" ref="K132:K195" si="10">IF(OR(H132="9",LEFT(H132,1)="B",LEFT(H132,1)="C"),RIGHT(F132,1)+1,"-")</f>
        <v>-</v>
      </c>
      <c r="L132" s="4" t="str">
        <f>IFERROR(INDEX(字典msg!B:B,MATCH(D132,字典msg!A:A,0)),"Error")</f>
        <v>正常</v>
      </c>
      <c r="M132" s="4" t="str">
        <f>IFERROR(_xlfn.IFS(H132="9",INDEX(字典1_34!C:C,MATCH(MID(F132,5,2),字典1_34!B:B,0)),H132="B00",INDEX(字典1_34!D:D,MATCH(MID(F132,5,2),字典1_34!B:B,0)),H132="B20",INDEX(字典1_34!E:E,MATCH(MID(F132,5,2),字典1_34!B:B,0)),H132="B48",INDEX(字典1_34!G:G,MATCH(MID(F132,5,2),字典1_34!B:B,0)),LEFT(H132,1)="B",INDEX(字典1_34!F:F,MATCH(MID(F132,5,2),字典1_34!B:B,0))),"-")</f>
        <v>-</v>
      </c>
      <c r="N132" s="4" t="str">
        <f>IFERROR(_xlfn.IFS(H132="9",INDEX(字典1_56!C:C,MATCH(MID(F132,7,2),字典1_56!B:B,0)),LEFT(H132,1)="B",INDEX(字典1_56!D:D,MATCH(MID(F132,7,2),字典1_56!B:B,0)),H132="C_B",INDEX(字典1_56!F:F,MATCH(MID(F132,7,2),字典1_56!B:B,0)),H132="C",INDEX(字典1_56!E:E,MATCH(MID(F132,7,2),字典1_56!B:B,0))),"-")</f>
        <v>-</v>
      </c>
      <c r="O132" s="4" t="str">
        <f>IFERROR(INDEX(字典1_78!C:C,MATCH(RIGHT(F132,2),字典1_78!B:B,0)),"Error")</f>
        <v>时钟</v>
      </c>
      <c r="P132" s="5">
        <f t="shared" si="8"/>
        <v>13.228</v>
      </c>
      <c r="Q132" s="5">
        <f t="shared" si="9"/>
        <v>2.9999999999999361E-2</v>
      </c>
      <c r="R132" s="5" t="str">
        <f>IF(H134="C_B",INDEX(音色一览表!A:A,MATCH(MID(F132,5,2)&amp;MID(F133,5,2)&amp;MID(F134,7,2),音色一览表!H:H,0))&amp;" "&amp;INDEX(音色一览表!G:G,MATCH(MID(F132,5,2)&amp;MID(F133,5,2)&amp;MID(F134,7,2),音色一览表!H:H,0)),"")</f>
        <v/>
      </c>
      <c r="S132" s="17"/>
      <c r="T132" s="17"/>
    </row>
    <row r="133" spans="1:20" ht="18" hidden="1" customHeight="1" x14ac:dyDescent="0.2">
      <c r="A133" s="16">
        <v>131</v>
      </c>
      <c r="B133" s="16">
        <v>1</v>
      </c>
      <c r="C133" s="10"/>
      <c r="D133" s="16" t="s">
        <v>49</v>
      </c>
      <c r="E133" s="16" t="s">
        <v>50</v>
      </c>
      <c r="F133" s="16" t="s">
        <v>158</v>
      </c>
      <c r="G133" s="16" t="s">
        <v>159</v>
      </c>
      <c r="H133" s="34" t="str">
        <f t="shared" ref="H133:H196" si="11">IFERROR(_xlfn.IFS(MID(F133,9,1)="B",MID(F133,9,1)&amp;MID(F133,7,2),MID(F133,9,1)="F",RIGHT(F133,2),AND(MID(F133,9,1)="C",H131="B00",H132="B20"),"C_B"),MID(F133,9,1))</f>
        <v>9</v>
      </c>
      <c r="I133" s="34" t="str">
        <f>IFERROR(INDEX(数据分类!B:B,MATCH(数据!H133,数据分类!A:A,0)),"Error")</f>
        <v>音符打开</v>
      </c>
      <c r="J133" s="34" t="str">
        <f>IFERROR(_xlfn.IFS(INDEX(数据分类!E:E,MATCH(数据!H133,数据分类!A:A,0))=3456,N133&amp;M133,INDEX(数据分类!E:E,MATCH(数据!H133,数据分类!A:A,0))=34,M133,INDEX(数据分类!E:E,MATCH(数据!H133,数据分类!A:A,0))=56,N133,INDEX(数据分类!E:E,MATCH(数据!H133,数据分类!A:A,0))="-","-"),"Error")</f>
        <v>#C3键松开</v>
      </c>
      <c r="K133" s="34">
        <f t="shared" si="10"/>
        <v>1</v>
      </c>
      <c r="L133" s="4" t="str">
        <f>IFERROR(INDEX(字典msg!B:B,MATCH(D133,字典msg!A:A,0)),"Error")</f>
        <v>正常</v>
      </c>
      <c r="M133" s="4" t="str">
        <f>IFERROR(_xlfn.IFS(H133="9",INDEX(字典1_34!C:C,MATCH(MID(F133,5,2),字典1_34!B:B,0)),H133="B00",INDEX(字典1_34!D:D,MATCH(MID(F133,5,2),字典1_34!B:B,0)),H133="B20",INDEX(字典1_34!E:E,MATCH(MID(F133,5,2),字典1_34!B:B,0)),H133="B48",INDEX(字典1_34!G:G,MATCH(MID(F133,5,2),字典1_34!B:B,0)),LEFT(H133,1)="B",INDEX(字典1_34!F:F,MATCH(MID(F133,5,2),字典1_34!B:B,0))),"-")</f>
        <v>松开</v>
      </c>
      <c r="N133" s="4" t="str">
        <f>IFERROR(_xlfn.IFS(H133="9",INDEX(字典1_56!C:C,MATCH(MID(F133,7,2),字典1_56!B:B,0)),LEFT(H133,1)="B",INDEX(字典1_56!D:D,MATCH(MID(F133,7,2),字典1_56!B:B,0)),H133="C_B",INDEX(字典1_56!F:F,MATCH(MID(F133,7,2),字典1_56!B:B,0)),H133="C",INDEX(字典1_56!E:E,MATCH(MID(F133,7,2),字典1_56!B:B,0))),"-")</f>
        <v>#C3键</v>
      </c>
      <c r="O133" s="4" t="str">
        <f>IFERROR(INDEX(字典1_78!C:C,MATCH(RIGHT(F133,2),字典1_78!B:B,0)),"Error")</f>
        <v>音符打开(#01)</v>
      </c>
      <c r="P133" s="5">
        <f t="shared" si="8"/>
        <v>13.257999999999999</v>
      </c>
      <c r="Q133" s="5">
        <f t="shared" si="9"/>
        <v>2.9999999999999361E-2</v>
      </c>
      <c r="R133" s="5" t="str">
        <f>IF(H135="C_B",INDEX(音色一览表!A:A,MATCH(MID(F133,5,2)&amp;MID(F134,5,2)&amp;MID(F135,7,2),音色一览表!H:H,0))&amp;" "&amp;INDEX(音色一览表!G:G,MATCH(MID(F133,5,2)&amp;MID(F134,5,2)&amp;MID(F135,7,2),音色一览表!H:H,0)),"")</f>
        <v/>
      </c>
      <c r="S133" s="17"/>
      <c r="T133" s="17"/>
    </row>
    <row r="134" spans="1:20" ht="18" hidden="1" customHeight="1" x14ac:dyDescent="0.2">
      <c r="A134" s="16">
        <v>132</v>
      </c>
      <c r="B134" s="16">
        <v>1</v>
      </c>
      <c r="C134" s="10"/>
      <c r="D134" s="16" t="s">
        <v>49</v>
      </c>
      <c r="E134" s="16" t="s">
        <v>50</v>
      </c>
      <c r="F134" s="16" t="s">
        <v>51</v>
      </c>
      <c r="G134" s="16" t="s">
        <v>160</v>
      </c>
      <c r="H134" s="34" t="str">
        <f t="shared" si="11"/>
        <v>F8</v>
      </c>
      <c r="I134" s="34" t="str">
        <f>IFERROR(INDEX(数据分类!B:B,MATCH(数据!H134,数据分类!A:A,0)),"Error")</f>
        <v>时钟</v>
      </c>
      <c r="J134" s="34" t="str">
        <f>IFERROR(_xlfn.IFS(INDEX(数据分类!E:E,MATCH(数据!H134,数据分类!A:A,0))=3456,N134&amp;M134,INDEX(数据分类!E:E,MATCH(数据!H134,数据分类!A:A,0))=34,M134,INDEX(数据分类!E:E,MATCH(数据!H134,数据分类!A:A,0))=56,N134,INDEX(数据分类!E:E,MATCH(数据!H134,数据分类!A:A,0))="-","-"),"Error")</f>
        <v>-</v>
      </c>
      <c r="K134" s="34" t="str">
        <f t="shared" si="10"/>
        <v>-</v>
      </c>
      <c r="L134" s="4" t="str">
        <f>IFERROR(INDEX(字典msg!B:B,MATCH(D134,字典msg!A:A,0)),"Error")</f>
        <v>正常</v>
      </c>
      <c r="M134" s="4" t="str">
        <f>IFERROR(_xlfn.IFS(H134="9",INDEX(字典1_34!C:C,MATCH(MID(F134,5,2),字典1_34!B:B,0)),H134="B00",INDEX(字典1_34!D:D,MATCH(MID(F134,5,2),字典1_34!B:B,0)),H134="B20",INDEX(字典1_34!E:E,MATCH(MID(F134,5,2),字典1_34!B:B,0)),H134="B48",INDEX(字典1_34!G:G,MATCH(MID(F134,5,2),字典1_34!B:B,0)),LEFT(H134,1)="B",INDEX(字典1_34!F:F,MATCH(MID(F134,5,2),字典1_34!B:B,0))),"-")</f>
        <v>-</v>
      </c>
      <c r="N134" s="4" t="str">
        <f>IFERROR(_xlfn.IFS(H134="9",INDEX(字典1_56!C:C,MATCH(MID(F134,7,2),字典1_56!B:B,0)),LEFT(H134,1)="B",INDEX(字典1_56!D:D,MATCH(MID(F134,7,2),字典1_56!B:B,0)),H134="C_B",INDEX(字典1_56!F:F,MATCH(MID(F134,7,2),字典1_56!B:B,0)),H134="C",INDEX(字典1_56!E:E,MATCH(MID(F134,7,2),字典1_56!B:B,0))),"-")</f>
        <v>-</v>
      </c>
      <c r="O134" s="4" t="str">
        <f>IFERROR(INDEX(字典1_78!C:C,MATCH(RIGHT(F134,2),字典1_78!B:B,0)),"Error")</f>
        <v>时钟</v>
      </c>
      <c r="P134" s="5">
        <f t="shared" si="8"/>
        <v>13.292999999999999</v>
      </c>
      <c r="Q134" s="5">
        <f t="shared" si="9"/>
        <v>3.5000000000000142E-2</v>
      </c>
      <c r="R134" s="5" t="str">
        <f>IF(H136="C_B",INDEX(音色一览表!A:A,MATCH(MID(F134,5,2)&amp;MID(F135,5,2)&amp;MID(F136,7,2),音色一览表!H:H,0))&amp;" "&amp;INDEX(音色一览表!G:G,MATCH(MID(F134,5,2)&amp;MID(F135,5,2)&amp;MID(F136,7,2),音色一览表!H:H,0)),"")</f>
        <v/>
      </c>
      <c r="S134" s="17"/>
      <c r="T134" s="17"/>
    </row>
    <row r="135" spans="1:20" ht="18" hidden="1" customHeight="1" x14ac:dyDescent="0.2">
      <c r="A135" s="16">
        <v>133</v>
      </c>
      <c r="B135" s="16">
        <v>1</v>
      </c>
      <c r="C135" s="10"/>
      <c r="D135" s="16" t="s">
        <v>49</v>
      </c>
      <c r="E135" s="16" t="s">
        <v>50</v>
      </c>
      <c r="F135" s="16" t="s">
        <v>51</v>
      </c>
      <c r="G135" s="16" t="s">
        <v>161</v>
      </c>
      <c r="H135" s="34" t="str">
        <f t="shared" si="11"/>
        <v>F8</v>
      </c>
      <c r="I135" s="34" t="str">
        <f>IFERROR(INDEX(数据分类!B:B,MATCH(数据!H135,数据分类!A:A,0)),"Error")</f>
        <v>时钟</v>
      </c>
      <c r="J135" s="34" t="str">
        <f>IFERROR(_xlfn.IFS(INDEX(数据分类!E:E,MATCH(数据!H135,数据分类!A:A,0))=3456,N135&amp;M135,INDEX(数据分类!E:E,MATCH(数据!H135,数据分类!A:A,0))=34,M135,INDEX(数据分类!E:E,MATCH(数据!H135,数据分类!A:A,0))=56,N135,INDEX(数据分类!E:E,MATCH(数据!H135,数据分类!A:A,0))="-","-"),"Error")</f>
        <v>-</v>
      </c>
      <c r="K135" s="34" t="str">
        <f t="shared" si="10"/>
        <v>-</v>
      </c>
      <c r="L135" s="4" t="str">
        <f>IFERROR(INDEX(字典msg!B:B,MATCH(D135,字典msg!A:A,0)),"Error")</f>
        <v>正常</v>
      </c>
      <c r="M135" s="4" t="str">
        <f>IFERROR(_xlfn.IFS(H135="9",INDEX(字典1_34!C:C,MATCH(MID(F135,5,2),字典1_34!B:B,0)),H135="B00",INDEX(字典1_34!D:D,MATCH(MID(F135,5,2),字典1_34!B:B,0)),H135="B20",INDEX(字典1_34!E:E,MATCH(MID(F135,5,2),字典1_34!B:B,0)),H135="B48",INDEX(字典1_34!G:G,MATCH(MID(F135,5,2),字典1_34!B:B,0)),LEFT(H135,1)="B",INDEX(字典1_34!F:F,MATCH(MID(F135,5,2),字典1_34!B:B,0))),"-")</f>
        <v>-</v>
      </c>
      <c r="N135" s="4" t="str">
        <f>IFERROR(_xlfn.IFS(H135="9",INDEX(字典1_56!C:C,MATCH(MID(F135,7,2),字典1_56!B:B,0)),LEFT(H135,1)="B",INDEX(字典1_56!D:D,MATCH(MID(F135,7,2),字典1_56!B:B,0)),H135="C_B",INDEX(字典1_56!F:F,MATCH(MID(F135,7,2),字典1_56!B:B,0)),H135="C",INDEX(字典1_56!E:E,MATCH(MID(F135,7,2),字典1_56!B:B,0))),"-")</f>
        <v>-</v>
      </c>
      <c r="O135" s="4" t="str">
        <f>IFERROR(INDEX(字典1_78!C:C,MATCH(RIGHT(F135,2),字典1_78!B:B,0)),"Error")</f>
        <v>时钟</v>
      </c>
      <c r="P135" s="5">
        <f t="shared" si="8"/>
        <v>13.318</v>
      </c>
      <c r="Q135" s="5">
        <f t="shared" si="9"/>
        <v>2.5000000000000355E-2</v>
      </c>
      <c r="R135" s="5" t="str">
        <f>IF(H137="C_B",INDEX(音色一览表!A:A,MATCH(MID(F135,5,2)&amp;MID(F136,5,2)&amp;MID(F137,7,2),音色一览表!H:H,0))&amp;" "&amp;INDEX(音色一览表!G:G,MATCH(MID(F135,5,2)&amp;MID(F136,5,2)&amp;MID(F137,7,2),音色一览表!H:H,0)),"")</f>
        <v/>
      </c>
      <c r="S135" s="17"/>
      <c r="T135" s="17"/>
    </row>
    <row r="136" spans="1:20" ht="18" hidden="1" customHeight="1" x14ac:dyDescent="0.2">
      <c r="A136" s="16">
        <v>134</v>
      </c>
      <c r="B136" s="16">
        <v>1</v>
      </c>
      <c r="C136" s="10"/>
      <c r="D136" s="16" t="s">
        <v>49</v>
      </c>
      <c r="E136" s="16" t="s">
        <v>50</v>
      </c>
      <c r="F136" s="16" t="s">
        <v>51</v>
      </c>
      <c r="G136" s="16" t="s">
        <v>162</v>
      </c>
      <c r="H136" s="34" t="str">
        <f t="shared" si="11"/>
        <v>F8</v>
      </c>
      <c r="I136" s="34" t="str">
        <f>IFERROR(INDEX(数据分类!B:B,MATCH(数据!H136,数据分类!A:A,0)),"Error")</f>
        <v>时钟</v>
      </c>
      <c r="J136" s="34" t="str">
        <f>IFERROR(_xlfn.IFS(INDEX(数据分类!E:E,MATCH(数据!H136,数据分类!A:A,0))=3456,N136&amp;M136,INDEX(数据分类!E:E,MATCH(数据!H136,数据分类!A:A,0))=34,M136,INDEX(数据分类!E:E,MATCH(数据!H136,数据分类!A:A,0))=56,N136,INDEX(数据分类!E:E,MATCH(数据!H136,数据分类!A:A,0))="-","-"),"Error")</f>
        <v>-</v>
      </c>
      <c r="K136" s="34" t="str">
        <f t="shared" si="10"/>
        <v>-</v>
      </c>
      <c r="L136" s="4" t="str">
        <f>IFERROR(INDEX(字典msg!B:B,MATCH(D136,字典msg!A:A,0)),"Error")</f>
        <v>正常</v>
      </c>
      <c r="M136" s="4" t="str">
        <f>IFERROR(_xlfn.IFS(H136="9",INDEX(字典1_34!C:C,MATCH(MID(F136,5,2),字典1_34!B:B,0)),H136="B00",INDEX(字典1_34!D:D,MATCH(MID(F136,5,2),字典1_34!B:B,0)),H136="B20",INDEX(字典1_34!E:E,MATCH(MID(F136,5,2),字典1_34!B:B,0)),H136="B48",INDEX(字典1_34!G:G,MATCH(MID(F136,5,2),字典1_34!B:B,0)),LEFT(H136,1)="B",INDEX(字典1_34!F:F,MATCH(MID(F136,5,2),字典1_34!B:B,0))),"-")</f>
        <v>-</v>
      </c>
      <c r="N136" s="4" t="str">
        <f>IFERROR(_xlfn.IFS(H136="9",INDEX(字典1_56!C:C,MATCH(MID(F136,7,2),字典1_56!B:B,0)),LEFT(H136,1)="B",INDEX(字典1_56!D:D,MATCH(MID(F136,7,2),字典1_56!B:B,0)),H136="C_B",INDEX(字典1_56!F:F,MATCH(MID(F136,7,2),字典1_56!B:B,0)),H136="C",INDEX(字典1_56!E:E,MATCH(MID(F136,7,2),字典1_56!B:B,0))),"-")</f>
        <v>-</v>
      </c>
      <c r="O136" s="4" t="str">
        <f>IFERROR(INDEX(字典1_78!C:C,MATCH(RIGHT(F136,2),字典1_78!B:B,0)),"Error")</f>
        <v>时钟</v>
      </c>
      <c r="P136" s="5">
        <f t="shared" si="8"/>
        <v>13.348000000000001</v>
      </c>
      <c r="Q136" s="5">
        <f t="shared" si="9"/>
        <v>3.0000000000001137E-2</v>
      </c>
      <c r="R136" s="5" t="str">
        <f>IF(H138="C_B",INDEX(音色一览表!A:A,MATCH(MID(F136,5,2)&amp;MID(F137,5,2)&amp;MID(F138,7,2),音色一览表!H:H,0))&amp;" "&amp;INDEX(音色一览表!G:G,MATCH(MID(F136,5,2)&amp;MID(F137,5,2)&amp;MID(F138,7,2),音色一览表!H:H,0)),"")</f>
        <v/>
      </c>
      <c r="S136" s="17"/>
      <c r="T136" s="17"/>
    </row>
    <row r="137" spans="1:20" ht="18" hidden="1" customHeight="1" x14ac:dyDescent="0.2">
      <c r="A137" s="16">
        <v>135</v>
      </c>
      <c r="B137" s="16">
        <v>1</v>
      </c>
      <c r="C137" s="10"/>
      <c r="D137" s="16" t="s">
        <v>49</v>
      </c>
      <c r="E137" s="16" t="s">
        <v>50</v>
      </c>
      <c r="F137" s="16" t="s">
        <v>163</v>
      </c>
      <c r="G137" s="16" t="s">
        <v>164</v>
      </c>
      <c r="H137" s="34" t="str">
        <f t="shared" si="11"/>
        <v>9</v>
      </c>
      <c r="I137" s="34" t="str">
        <f>IFERROR(INDEX(数据分类!B:B,MATCH(数据!H137,数据分类!A:A,0)),"Error")</f>
        <v>音符打开</v>
      </c>
      <c r="J137" s="34" t="str">
        <f>IFERROR(_xlfn.IFS(INDEX(数据分类!E:E,MATCH(数据!H137,数据分类!A:A,0))=3456,N137&amp;M137,INDEX(数据分类!E:E,MATCH(数据!H137,数据分类!A:A,0))=34,M137,INDEX(数据分类!E:E,MATCH(数据!H137,数据分类!A:A,0))=56,N137,INDEX(数据分类!E:E,MATCH(数据!H137,数据分类!A:A,0))="-","-"),"Error")</f>
        <v>E3键按下(力度059)</v>
      </c>
      <c r="K137" s="34">
        <f t="shared" si="10"/>
        <v>1</v>
      </c>
      <c r="L137" s="4" t="str">
        <f>IFERROR(INDEX(字典msg!B:B,MATCH(D137,字典msg!A:A,0)),"Error")</f>
        <v>正常</v>
      </c>
      <c r="M137" s="4" t="str">
        <f>IFERROR(_xlfn.IFS(H137="9",INDEX(字典1_34!C:C,MATCH(MID(F137,5,2),字典1_34!B:B,0)),H137="B00",INDEX(字典1_34!D:D,MATCH(MID(F137,5,2),字典1_34!B:B,0)),H137="B20",INDEX(字典1_34!E:E,MATCH(MID(F137,5,2),字典1_34!B:B,0)),H137="B48",INDEX(字典1_34!G:G,MATCH(MID(F137,5,2),字典1_34!B:B,0)),LEFT(H137,1)="B",INDEX(字典1_34!F:F,MATCH(MID(F137,5,2),字典1_34!B:B,0))),"-")</f>
        <v>按下(力度059)</v>
      </c>
      <c r="N137" s="4" t="str">
        <f>IFERROR(_xlfn.IFS(H137="9",INDEX(字典1_56!C:C,MATCH(MID(F137,7,2),字典1_56!B:B,0)),LEFT(H137,1)="B",INDEX(字典1_56!D:D,MATCH(MID(F137,7,2),字典1_56!B:B,0)),H137="C_B",INDEX(字典1_56!F:F,MATCH(MID(F137,7,2),字典1_56!B:B,0)),H137="C",INDEX(字典1_56!E:E,MATCH(MID(F137,7,2),字典1_56!B:B,0))),"-")</f>
        <v>E3键</v>
      </c>
      <c r="O137" s="4" t="str">
        <f>IFERROR(INDEX(字典1_78!C:C,MATCH(RIGHT(F137,2),字典1_78!B:B,0)),"Error")</f>
        <v>音符打开(#01)</v>
      </c>
      <c r="P137" s="5">
        <f t="shared" si="8"/>
        <v>13.378</v>
      </c>
      <c r="Q137" s="5">
        <f t="shared" si="9"/>
        <v>2.9999999999999361E-2</v>
      </c>
      <c r="R137" s="5" t="str">
        <f>IF(H139="C_B",INDEX(音色一览表!A:A,MATCH(MID(F137,5,2)&amp;MID(F138,5,2)&amp;MID(F139,7,2),音色一览表!H:H,0))&amp;" "&amp;INDEX(音色一览表!G:G,MATCH(MID(F137,5,2)&amp;MID(F138,5,2)&amp;MID(F139,7,2),音色一览表!H:H,0)),"")</f>
        <v/>
      </c>
      <c r="S137" s="17"/>
      <c r="T137" s="17"/>
    </row>
    <row r="138" spans="1:20" ht="18" hidden="1" customHeight="1" x14ac:dyDescent="0.2">
      <c r="A138" s="16">
        <v>136</v>
      </c>
      <c r="B138" s="16">
        <v>1</v>
      </c>
      <c r="C138" s="10"/>
      <c r="D138" s="16" t="s">
        <v>49</v>
      </c>
      <c r="E138" s="16" t="s">
        <v>50</v>
      </c>
      <c r="F138" s="16" t="s">
        <v>51</v>
      </c>
      <c r="G138" s="16" t="s">
        <v>165</v>
      </c>
      <c r="H138" s="34" t="str">
        <f t="shared" si="11"/>
        <v>F8</v>
      </c>
      <c r="I138" s="34" t="str">
        <f>IFERROR(INDEX(数据分类!B:B,MATCH(数据!H138,数据分类!A:A,0)),"Error")</f>
        <v>时钟</v>
      </c>
      <c r="J138" s="34" t="str">
        <f>IFERROR(_xlfn.IFS(INDEX(数据分类!E:E,MATCH(数据!H138,数据分类!A:A,0))=3456,N138&amp;M138,INDEX(数据分类!E:E,MATCH(数据!H138,数据分类!A:A,0))=34,M138,INDEX(数据分类!E:E,MATCH(数据!H138,数据分类!A:A,0))=56,N138,INDEX(数据分类!E:E,MATCH(数据!H138,数据分类!A:A,0))="-","-"),"Error")</f>
        <v>-</v>
      </c>
      <c r="K138" s="34" t="str">
        <f t="shared" si="10"/>
        <v>-</v>
      </c>
      <c r="L138" s="4" t="str">
        <f>IFERROR(INDEX(字典msg!B:B,MATCH(D138,字典msg!A:A,0)),"Error")</f>
        <v>正常</v>
      </c>
      <c r="M138" s="4" t="str">
        <f>IFERROR(_xlfn.IFS(H138="9",INDEX(字典1_34!C:C,MATCH(MID(F138,5,2),字典1_34!B:B,0)),H138="B00",INDEX(字典1_34!D:D,MATCH(MID(F138,5,2),字典1_34!B:B,0)),H138="B20",INDEX(字典1_34!E:E,MATCH(MID(F138,5,2),字典1_34!B:B,0)),H138="B48",INDEX(字典1_34!G:G,MATCH(MID(F138,5,2),字典1_34!B:B,0)),LEFT(H138,1)="B",INDEX(字典1_34!F:F,MATCH(MID(F138,5,2),字典1_34!B:B,0))),"-")</f>
        <v>-</v>
      </c>
      <c r="N138" s="4" t="str">
        <f>IFERROR(_xlfn.IFS(H138="9",INDEX(字典1_56!C:C,MATCH(MID(F138,7,2),字典1_56!B:B,0)),LEFT(H138,1)="B",INDEX(字典1_56!D:D,MATCH(MID(F138,7,2),字典1_56!B:B,0)),H138="C_B",INDEX(字典1_56!F:F,MATCH(MID(F138,7,2),字典1_56!B:B,0)),H138="C",INDEX(字典1_56!E:E,MATCH(MID(F138,7,2),字典1_56!B:B,0))),"-")</f>
        <v>-</v>
      </c>
      <c r="O138" s="4" t="str">
        <f>IFERROR(INDEX(字典1_78!C:C,MATCH(RIGHT(F138,2),字典1_78!B:B,0)),"Error")</f>
        <v>时钟</v>
      </c>
      <c r="P138" s="5">
        <f t="shared" si="8"/>
        <v>13.407999999999999</v>
      </c>
      <c r="Q138" s="5">
        <f t="shared" si="9"/>
        <v>2.9999999999999361E-2</v>
      </c>
      <c r="R138" s="5" t="str">
        <f>IF(H140="C_B",INDEX(音色一览表!A:A,MATCH(MID(F138,5,2)&amp;MID(F139,5,2)&amp;MID(F140,7,2),音色一览表!H:H,0))&amp;" "&amp;INDEX(音色一览表!G:G,MATCH(MID(F138,5,2)&amp;MID(F139,5,2)&amp;MID(F140,7,2),音色一览表!H:H,0)),"")</f>
        <v/>
      </c>
      <c r="S138" s="17"/>
      <c r="T138" s="17"/>
    </row>
    <row r="139" spans="1:20" ht="18" hidden="1" customHeight="1" x14ac:dyDescent="0.2">
      <c r="A139" s="16">
        <v>137</v>
      </c>
      <c r="B139" s="16">
        <v>1</v>
      </c>
      <c r="C139" s="10"/>
      <c r="D139" s="16" t="s">
        <v>49</v>
      </c>
      <c r="E139" s="16" t="s">
        <v>50</v>
      </c>
      <c r="F139" s="16" t="s">
        <v>166</v>
      </c>
      <c r="G139" s="16" t="s">
        <v>167</v>
      </c>
      <c r="H139" s="34" t="str">
        <f t="shared" si="11"/>
        <v>9</v>
      </c>
      <c r="I139" s="34" t="str">
        <f>IFERROR(INDEX(数据分类!B:B,MATCH(数据!H139,数据分类!A:A,0)),"Error")</f>
        <v>音符打开</v>
      </c>
      <c r="J139" s="34" t="str">
        <f>IFERROR(_xlfn.IFS(INDEX(数据分类!E:E,MATCH(数据!H139,数据分类!A:A,0))=3456,N139&amp;M139,INDEX(数据分类!E:E,MATCH(数据!H139,数据分类!A:A,0))=34,M139,INDEX(数据分类!E:E,MATCH(数据!H139,数据分类!A:A,0))=56,N139,INDEX(数据分类!E:E,MATCH(数据!H139,数据分类!A:A,0))="-","-"),"Error")</f>
        <v>C3键松开</v>
      </c>
      <c r="K139" s="34">
        <f t="shared" si="10"/>
        <v>1</v>
      </c>
      <c r="L139" s="4" t="str">
        <f>IFERROR(INDEX(字典msg!B:B,MATCH(D139,字典msg!A:A,0)),"Error")</f>
        <v>正常</v>
      </c>
      <c r="M139" s="4" t="str">
        <f>IFERROR(_xlfn.IFS(H139="9",INDEX(字典1_34!C:C,MATCH(MID(F139,5,2),字典1_34!B:B,0)),H139="B00",INDEX(字典1_34!D:D,MATCH(MID(F139,5,2),字典1_34!B:B,0)),H139="B20",INDEX(字典1_34!E:E,MATCH(MID(F139,5,2),字典1_34!B:B,0)),H139="B48",INDEX(字典1_34!G:G,MATCH(MID(F139,5,2),字典1_34!B:B,0)),LEFT(H139,1)="B",INDEX(字典1_34!F:F,MATCH(MID(F139,5,2),字典1_34!B:B,0))),"-")</f>
        <v>松开</v>
      </c>
      <c r="N139" s="4" t="str">
        <f>IFERROR(_xlfn.IFS(H139="9",INDEX(字典1_56!C:C,MATCH(MID(F139,7,2),字典1_56!B:B,0)),LEFT(H139,1)="B",INDEX(字典1_56!D:D,MATCH(MID(F139,7,2),字典1_56!B:B,0)),H139="C_B",INDEX(字典1_56!F:F,MATCH(MID(F139,7,2),字典1_56!B:B,0)),H139="C",INDEX(字典1_56!E:E,MATCH(MID(F139,7,2),字典1_56!B:B,0))),"-")</f>
        <v>C3键</v>
      </c>
      <c r="O139" s="4" t="str">
        <f>IFERROR(INDEX(字典1_78!C:C,MATCH(RIGHT(F139,2),字典1_78!B:B,0)),"Error")</f>
        <v>音符打开(#01)</v>
      </c>
      <c r="P139" s="5">
        <f t="shared" si="8"/>
        <v>13.438000000000001</v>
      </c>
      <c r="Q139" s="5">
        <f t="shared" si="9"/>
        <v>3.0000000000001137E-2</v>
      </c>
      <c r="R139" s="5" t="str">
        <f>IF(H141="C_B",INDEX(音色一览表!A:A,MATCH(MID(F139,5,2)&amp;MID(F140,5,2)&amp;MID(F141,7,2),音色一览表!H:H,0))&amp;" "&amp;INDEX(音色一览表!G:G,MATCH(MID(F139,5,2)&amp;MID(F140,5,2)&amp;MID(F141,7,2),音色一览表!H:H,0)),"")</f>
        <v/>
      </c>
      <c r="S139" s="17"/>
      <c r="T139" s="17"/>
    </row>
    <row r="140" spans="1:20" ht="18" hidden="1" customHeight="1" x14ac:dyDescent="0.2">
      <c r="A140" s="16">
        <v>138</v>
      </c>
      <c r="B140" s="16">
        <v>1</v>
      </c>
      <c r="C140" s="10"/>
      <c r="D140" s="16" t="s">
        <v>49</v>
      </c>
      <c r="E140" s="16" t="s">
        <v>50</v>
      </c>
      <c r="F140" s="16" t="s">
        <v>51</v>
      </c>
      <c r="G140" s="16" t="s">
        <v>168</v>
      </c>
      <c r="H140" s="34" t="str">
        <f t="shared" si="11"/>
        <v>F8</v>
      </c>
      <c r="I140" s="34" t="str">
        <f>IFERROR(INDEX(数据分类!B:B,MATCH(数据!H140,数据分类!A:A,0)),"Error")</f>
        <v>时钟</v>
      </c>
      <c r="J140" s="34" t="str">
        <f>IFERROR(_xlfn.IFS(INDEX(数据分类!E:E,MATCH(数据!H140,数据分类!A:A,0))=3456,N140&amp;M140,INDEX(数据分类!E:E,MATCH(数据!H140,数据分类!A:A,0))=34,M140,INDEX(数据分类!E:E,MATCH(数据!H140,数据分类!A:A,0))=56,N140,INDEX(数据分类!E:E,MATCH(数据!H140,数据分类!A:A,0))="-","-"),"Error")</f>
        <v>-</v>
      </c>
      <c r="K140" s="34" t="str">
        <f t="shared" si="10"/>
        <v>-</v>
      </c>
      <c r="L140" s="4" t="str">
        <f>IFERROR(INDEX(字典msg!B:B,MATCH(D140,字典msg!A:A,0)),"Error")</f>
        <v>正常</v>
      </c>
      <c r="M140" s="4" t="str">
        <f>IFERROR(_xlfn.IFS(H140="9",INDEX(字典1_34!C:C,MATCH(MID(F140,5,2),字典1_34!B:B,0)),H140="B00",INDEX(字典1_34!D:D,MATCH(MID(F140,5,2),字典1_34!B:B,0)),H140="B20",INDEX(字典1_34!E:E,MATCH(MID(F140,5,2),字典1_34!B:B,0)),H140="B48",INDEX(字典1_34!G:G,MATCH(MID(F140,5,2),字典1_34!B:B,0)),LEFT(H140,1)="B",INDEX(字典1_34!F:F,MATCH(MID(F140,5,2),字典1_34!B:B,0))),"-")</f>
        <v>-</v>
      </c>
      <c r="N140" s="4" t="str">
        <f>IFERROR(_xlfn.IFS(H140="9",INDEX(字典1_56!C:C,MATCH(MID(F140,7,2),字典1_56!B:B,0)),LEFT(H140,1)="B",INDEX(字典1_56!D:D,MATCH(MID(F140,7,2),字典1_56!B:B,0)),H140="C_B",INDEX(字典1_56!F:F,MATCH(MID(F140,7,2),字典1_56!B:B,0)),H140="C",INDEX(字典1_56!E:E,MATCH(MID(F140,7,2),字典1_56!B:B,0))),"-")</f>
        <v>-</v>
      </c>
      <c r="O140" s="4" t="str">
        <f>IFERROR(INDEX(字典1_78!C:C,MATCH(RIGHT(F140,2),字典1_78!B:B,0)),"Error")</f>
        <v>时钟</v>
      </c>
      <c r="P140" s="5">
        <f t="shared" si="8"/>
        <v>13.468</v>
      </c>
      <c r="Q140" s="5">
        <f t="shared" si="9"/>
        <v>2.9999999999999361E-2</v>
      </c>
      <c r="R140" s="5" t="str">
        <f>IF(H142="C_B",INDEX(音色一览表!A:A,MATCH(MID(F140,5,2)&amp;MID(F141,5,2)&amp;MID(F142,7,2),音色一览表!H:H,0))&amp;" "&amp;INDEX(音色一览表!G:G,MATCH(MID(F140,5,2)&amp;MID(F141,5,2)&amp;MID(F142,7,2),音色一览表!H:H,0)),"")</f>
        <v/>
      </c>
      <c r="S140" s="17"/>
      <c r="T140" s="17"/>
    </row>
    <row r="141" spans="1:20" ht="18" hidden="1" customHeight="1" x14ac:dyDescent="0.2">
      <c r="A141" s="16">
        <v>139</v>
      </c>
      <c r="B141" s="16">
        <v>1</v>
      </c>
      <c r="C141" s="10"/>
      <c r="D141" s="16" t="s">
        <v>49</v>
      </c>
      <c r="E141" s="16" t="s">
        <v>50</v>
      </c>
      <c r="F141" s="16" t="s">
        <v>51</v>
      </c>
      <c r="G141" s="16" t="s">
        <v>169</v>
      </c>
      <c r="H141" s="34" t="str">
        <f t="shared" si="11"/>
        <v>F8</v>
      </c>
      <c r="I141" s="34" t="str">
        <f>IFERROR(INDEX(数据分类!B:B,MATCH(数据!H141,数据分类!A:A,0)),"Error")</f>
        <v>时钟</v>
      </c>
      <c r="J141" s="34" t="str">
        <f>IFERROR(_xlfn.IFS(INDEX(数据分类!E:E,MATCH(数据!H141,数据分类!A:A,0))=3456,N141&amp;M141,INDEX(数据分类!E:E,MATCH(数据!H141,数据分类!A:A,0))=34,M141,INDEX(数据分类!E:E,MATCH(数据!H141,数据分类!A:A,0))=56,N141,INDEX(数据分类!E:E,MATCH(数据!H141,数据分类!A:A,0))="-","-"),"Error")</f>
        <v>-</v>
      </c>
      <c r="K141" s="34" t="str">
        <f t="shared" si="10"/>
        <v>-</v>
      </c>
      <c r="L141" s="4" t="str">
        <f>IFERROR(INDEX(字典msg!B:B,MATCH(D141,字典msg!A:A,0)),"Error")</f>
        <v>正常</v>
      </c>
      <c r="M141" s="4" t="str">
        <f>IFERROR(_xlfn.IFS(H141="9",INDEX(字典1_34!C:C,MATCH(MID(F141,5,2),字典1_34!B:B,0)),H141="B00",INDEX(字典1_34!D:D,MATCH(MID(F141,5,2),字典1_34!B:B,0)),H141="B20",INDEX(字典1_34!E:E,MATCH(MID(F141,5,2),字典1_34!B:B,0)),H141="B48",INDEX(字典1_34!G:G,MATCH(MID(F141,5,2),字典1_34!B:B,0)),LEFT(H141,1)="B",INDEX(字典1_34!F:F,MATCH(MID(F141,5,2),字典1_34!B:B,0))),"-")</f>
        <v>-</v>
      </c>
      <c r="N141" s="4" t="str">
        <f>IFERROR(_xlfn.IFS(H141="9",INDEX(字典1_56!C:C,MATCH(MID(F141,7,2),字典1_56!B:B,0)),LEFT(H141,1)="B",INDEX(字典1_56!D:D,MATCH(MID(F141,7,2),字典1_56!B:B,0)),H141="C_B",INDEX(字典1_56!F:F,MATCH(MID(F141,7,2),字典1_56!B:B,0)),H141="C",INDEX(字典1_56!E:E,MATCH(MID(F141,7,2),字典1_56!B:B,0))),"-")</f>
        <v>-</v>
      </c>
      <c r="O141" s="4" t="str">
        <f>IFERROR(INDEX(字典1_78!C:C,MATCH(RIGHT(F141,2),字典1_78!B:B,0)),"Error")</f>
        <v>时钟</v>
      </c>
      <c r="P141" s="5">
        <f t="shared" si="8"/>
        <v>13.497999999999999</v>
      </c>
      <c r="Q141" s="5">
        <f t="shared" si="9"/>
        <v>2.9999999999999361E-2</v>
      </c>
      <c r="R141" s="5" t="str">
        <f>IF(H143="C_B",INDEX(音色一览表!A:A,MATCH(MID(F141,5,2)&amp;MID(F142,5,2)&amp;MID(F143,7,2),音色一览表!H:H,0))&amp;" "&amp;INDEX(音色一览表!G:G,MATCH(MID(F141,5,2)&amp;MID(F142,5,2)&amp;MID(F143,7,2),音色一览表!H:H,0)),"")</f>
        <v/>
      </c>
      <c r="S141" s="17"/>
      <c r="T141" s="17"/>
    </row>
    <row r="142" spans="1:20" ht="18" hidden="1" customHeight="1" x14ac:dyDescent="0.2">
      <c r="A142" s="16">
        <v>140</v>
      </c>
      <c r="B142" s="16">
        <v>1</v>
      </c>
      <c r="C142" s="10"/>
      <c r="D142" s="16" t="s">
        <v>49</v>
      </c>
      <c r="E142" s="16" t="s">
        <v>50</v>
      </c>
      <c r="F142" s="16" t="s">
        <v>59</v>
      </c>
      <c r="G142" s="16" t="s">
        <v>170</v>
      </c>
      <c r="H142" s="34" t="str">
        <f t="shared" si="11"/>
        <v>FE</v>
      </c>
      <c r="I142" s="34" t="str">
        <f>IFERROR(INDEX(数据分类!B:B,MATCH(数据!H142,数据分类!A:A,0)),"Error")</f>
        <v>主动传感</v>
      </c>
      <c r="J142" s="34" t="str">
        <f>IFERROR(_xlfn.IFS(INDEX(数据分类!E:E,MATCH(数据!H142,数据分类!A:A,0))=3456,N142&amp;M142,INDEX(数据分类!E:E,MATCH(数据!H142,数据分类!A:A,0))=34,M142,INDEX(数据分类!E:E,MATCH(数据!H142,数据分类!A:A,0))=56,N142,INDEX(数据分类!E:E,MATCH(数据!H142,数据分类!A:A,0))="-","-"),"Error")</f>
        <v>-</v>
      </c>
      <c r="K142" s="34" t="str">
        <f t="shared" si="10"/>
        <v>-</v>
      </c>
      <c r="L142" s="4" t="str">
        <f>IFERROR(INDEX(字典msg!B:B,MATCH(D142,字典msg!A:A,0)),"Error")</f>
        <v>正常</v>
      </c>
      <c r="M142" s="4" t="str">
        <f>IFERROR(_xlfn.IFS(H142="9",INDEX(字典1_34!C:C,MATCH(MID(F142,5,2),字典1_34!B:B,0)),H142="B00",INDEX(字典1_34!D:D,MATCH(MID(F142,5,2),字典1_34!B:B,0)),H142="B20",INDEX(字典1_34!E:E,MATCH(MID(F142,5,2),字典1_34!B:B,0)),H142="B48",INDEX(字典1_34!G:G,MATCH(MID(F142,5,2),字典1_34!B:B,0)),LEFT(H142,1)="B",INDEX(字典1_34!F:F,MATCH(MID(F142,5,2),字典1_34!B:B,0))),"-")</f>
        <v>-</v>
      </c>
      <c r="N142" s="4" t="str">
        <f>IFERROR(_xlfn.IFS(H142="9",INDEX(字典1_56!C:C,MATCH(MID(F142,7,2),字典1_56!B:B,0)),LEFT(H142,1)="B",INDEX(字典1_56!D:D,MATCH(MID(F142,7,2),字典1_56!B:B,0)),H142="C_B",INDEX(字典1_56!F:F,MATCH(MID(F142,7,2),字典1_56!B:B,0)),H142="C",INDEX(字典1_56!E:E,MATCH(MID(F142,7,2),字典1_56!B:B,0))),"-")</f>
        <v>-</v>
      </c>
      <c r="O142" s="4" t="str">
        <f>IFERROR(INDEX(字典1_78!C:C,MATCH(RIGHT(F142,2),字典1_78!B:B,0)),"Error")</f>
        <v>主动传感</v>
      </c>
      <c r="P142" s="5">
        <f t="shared" si="8"/>
        <v>13.528</v>
      </c>
      <c r="Q142" s="5">
        <f t="shared" si="9"/>
        <v>3.0000000000001137E-2</v>
      </c>
      <c r="R142" s="5" t="str">
        <f>IF(H144="C_B",INDEX(音色一览表!A:A,MATCH(MID(F142,5,2)&amp;MID(F143,5,2)&amp;MID(F144,7,2),音色一览表!H:H,0))&amp;" "&amp;INDEX(音色一览表!G:G,MATCH(MID(F142,5,2)&amp;MID(F143,5,2)&amp;MID(F144,7,2),音色一览表!H:H,0)),"")</f>
        <v/>
      </c>
      <c r="S142" s="17"/>
      <c r="T142" s="17"/>
    </row>
    <row r="143" spans="1:20" ht="18" hidden="1" customHeight="1" x14ac:dyDescent="0.2">
      <c r="A143" s="16">
        <v>141</v>
      </c>
      <c r="B143" s="16">
        <v>1</v>
      </c>
      <c r="C143" s="10"/>
      <c r="D143" s="16" t="s">
        <v>49</v>
      </c>
      <c r="E143" s="16" t="s">
        <v>50</v>
      </c>
      <c r="F143" s="16" t="s">
        <v>51</v>
      </c>
      <c r="G143" s="16" t="s">
        <v>171</v>
      </c>
      <c r="H143" s="34" t="str">
        <f t="shared" si="11"/>
        <v>F8</v>
      </c>
      <c r="I143" s="34" t="str">
        <f>IFERROR(INDEX(数据分类!B:B,MATCH(数据!H143,数据分类!A:A,0)),"Error")</f>
        <v>时钟</v>
      </c>
      <c r="J143" s="34" t="str">
        <f>IFERROR(_xlfn.IFS(INDEX(数据分类!E:E,MATCH(数据!H143,数据分类!A:A,0))=3456,N143&amp;M143,INDEX(数据分类!E:E,MATCH(数据!H143,数据分类!A:A,0))=34,M143,INDEX(数据分类!E:E,MATCH(数据!H143,数据分类!A:A,0))=56,N143,INDEX(数据分类!E:E,MATCH(数据!H143,数据分类!A:A,0))="-","-"),"Error")</f>
        <v>-</v>
      </c>
      <c r="K143" s="34" t="str">
        <f t="shared" si="10"/>
        <v>-</v>
      </c>
      <c r="L143" s="4" t="str">
        <f>IFERROR(INDEX(字典msg!B:B,MATCH(D143,字典msg!A:A,0)),"Error")</f>
        <v>正常</v>
      </c>
      <c r="M143" s="4" t="str">
        <f>IFERROR(_xlfn.IFS(H143="9",INDEX(字典1_34!C:C,MATCH(MID(F143,5,2),字典1_34!B:B,0)),H143="B00",INDEX(字典1_34!D:D,MATCH(MID(F143,5,2),字典1_34!B:B,0)),H143="B20",INDEX(字典1_34!E:E,MATCH(MID(F143,5,2),字典1_34!B:B,0)),H143="B48",INDEX(字典1_34!G:G,MATCH(MID(F143,5,2),字典1_34!B:B,0)),LEFT(H143,1)="B",INDEX(字典1_34!F:F,MATCH(MID(F143,5,2),字典1_34!B:B,0))),"-")</f>
        <v>-</v>
      </c>
      <c r="N143" s="4" t="str">
        <f>IFERROR(_xlfn.IFS(H143="9",INDEX(字典1_56!C:C,MATCH(MID(F143,7,2),字典1_56!B:B,0)),LEFT(H143,1)="B",INDEX(字典1_56!D:D,MATCH(MID(F143,7,2),字典1_56!B:B,0)),H143="C_B",INDEX(字典1_56!F:F,MATCH(MID(F143,7,2),字典1_56!B:B,0)),H143="C",INDEX(字典1_56!E:E,MATCH(MID(F143,7,2),字典1_56!B:B,0))),"-")</f>
        <v>-</v>
      </c>
      <c r="O143" s="4" t="str">
        <f>IFERROR(INDEX(字典1_78!C:C,MATCH(RIGHT(F143,2),字典1_78!B:B,0)),"Error")</f>
        <v>时钟</v>
      </c>
      <c r="P143" s="5">
        <f t="shared" si="8"/>
        <v>13.558</v>
      </c>
      <c r="Q143" s="5">
        <f t="shared" si="9"/>
        <v>2.9999999999999361E-2</v>
      </c>
      <c r="R143" s="5" t="str">
        <f>IF(H145="C_B",INDEX(音色一览表!A:A,MATCH(MID(F143,5,2)&amp;MID(F144,5,2)&amp;MID(F145,7,2),音色一览表!H:H,0))&amp;" "&amp;INDEX(音色一览表!G:G,MATCH(MID(F143,5,2)&amp;MID(F144,5,2)&amp;MID(F145,7,2),音色一览表!H:H,0)),"")</f>
        <v/>
      </c>
      <c r="S143" s="17"/>
      <c r="T143" s="17"/>
    </row>
    <row r="144" spans="1:20" ht="18" hidden="1" customHeight="1" x14ac:dyDescent="0.2">
      <c r="A144" s="16">
        <v>142</v>
      </c>
      <c r="B144" s="16">
        <v>1</v>
      </c>
      <c r="C144" s="10"/>
      <c r="D144" s="16" t="s">
        <v>49</v>
      </c>
      <c r="E144" s="16" t="s">
        <v>50</v>
      </c>
      <c r="F144" s="16" t="s">
        <v>51</v>
      </c>
      <c r="G144" s="16" t="s">
        <v>172</v>
      </c>
      <c r="H144" s="34" t="str">
        <f t="shared" si="11"/>
        <v>F8</v>
      </c>
      <c r="I144" s="34" t="str">
        <f>IFERROR(INDEX(数据分类!B:B,MATCH(数据!H144,数据分类!A:A,0)),"Error")</f>
        <v>时钟</v>
      </c>
      <c r="J144" s="34" t="str">
        <f>IFERROR(_xlfn.IFS(INDEX(数据分类!E:E,MATCH(数据!H144,数据分类!A:A,0))=3456,N144&amp;M144,INDEX(数据分类!E:E,MATCH(数据!H144,数据分类!A:A,0))=34,M144,INDEX(数据分类!E:E,MATCH(数据!H144,数据分类!A:A,0))=56,N144,INDEX(数据分类!E:E,MATCH(数据!H144,数据分类!A:A,0))="-","-"),"Error")</f>
        <v>-</v>
      </c>
      <c r="K144" s="34" t="str">
        <f t="shared" si="10"/>
        <v>-</v>
      </c>
      <c r="L144" s="4" t="str">
        <f>IFERROR(INDEX(字典msg!B:B,MATCH(D144,字典msg!A:A,0)),"Error")</f>
        <v>正常</v>
      </c>
      <c r="M144" s="4" t="str">
        <f>IFERROR(_xlfn.IFS(H144="9",INDEX(字典1_34!C:C,MATCH(MID(F144,5,2),字典1_34!B:B,0)),H144="B00",INDEX(字典1_34!D:D,MATCH(MID(F144,5,2),字典1_34!B:B,0)),H144="B20",INDEX(字典1_34!E:E,MATCH(MID(F144,5,2),字典1_34!B:B,0)),H144="B48",INDEX(字典1_34!G:G,MATCH(MID(F144,5,2),字典1_34!B:B,0)),LEFT(H144,1)="B",INDEX(字典1_34!F:F,MATCH(MID(F144,5,2),字典1_34!B:B,0))),"-")</f>
        <v>-</v>
      </c>
      <c r="N144" s="4" t="str">
        <f>IFERROR(_xlfn.IFS(H144="9",INDEX(字典1_56!C:C,MATCH(MID(F144,7,2),字典1_56!B:B,0)),LEFT(H144,1)="B",INDEX(字典1_56!D:D,MATCH(MID(F144,7,2),字典1_56!B:B,0)),H144="C_B",INDEX(字典1_56!F:F,MATCH(MID(F144,7,2),字典1_56!B:B,0)),H144="C",INDEX(字典1_56!E:E,MATCH(MID(F144,7,2),字典1_56!B:B,0))),"-")</f>
        <v>-</v>
      </c>
      <c r="O144" s="4" t="str">
        <f>IFERROR(INDEX(字典1_78!C:C,MATCH(RIGHT(F144,2),字典1_78!B:B,0)),"Error")</f>
        <v>时钟</v>
      </c>
      <c r="P144" s="5">
        <f t="shared" si="8"/>
        <v>13.587999999999999</v>
      </c>
      <c r="Q144" s="5">
        <f t="shared" si="9"/>
        <v>2.9999999999999361E-2</v>
      </c>
      <c r="R144" s="5" t="str">
        <f>IF(H146="C_B",INDEX(音色一览表!A:A,MATCH(MID(F144,5,2)&amp;MID(F145,5,2)&amp;MID(F146,7,2),音色一览表!H:H,0))&amp;" "&amp;INDEX(音色一览表!G:G,MATCH(MID(F144,5,2)&amp;MID(F145,5,2)&amp;MID(F146,7,2),音色一览表!H:H,0)),"")</f>
        <v/>
      </c>
      <c r="S144" s="17"/>
      <c r="T144" s="17"/>
    </row>
    <row r="145" spans="1:20" ht="18" hidden="1" customHeight="1" x14ac:dyDescent="0.2">
      <c r="A145" s="16">
        <v>143</v>
      </c>
      <c r="B145" s="16">
        <v>1</v>
      </c>
      <c r="C145" s="10"/>
      <c r="D145" s="16" t="s">
        <v>49</v>
      </c>
      <c r="E145" s="16" t="s">
        <v>50</v>
      </c>
      <c r="F145" s="16" t="s">
        <v>51</v>
      </c>
      <c r="G145" s="16" t="s">
        <v>173</v>
      </c>
      <c r="H145" s="34" t="str">
        <f t="shared" si="11"/>
        <v>F8</v>
      </c>
      <c r="I145" s="34" t="str">
        <f>IFERROR(INDEX(数据分类!B:B,MATCH(数据!H145,数据分类!A:A,0)),"Error")</f>
        <v>时钟</v>
      </c>
      <c r="J145" s="34" t="str">
        <f>IFERROR(_xlfn.IFS(INDEX(数据分类!E:E,MATCH(数据!H145,数据分类!A:A,0))=3456,N145&amp;M145,INDEX(数据分类!E:E,MATCH(数据!H145,数据分类!A:A,0))=34,M145,INDEX(数据分类!E:E,MATCH(数据!H145,数据分类!A:A,0))=56,N145,INDEX(数据分类!E:E,MATCH(数据!H145,数据分类!A:A,0))="-","-"),"Error")</f>
        <v>-</v>
      </c>
      <c r="K145" s="34" t="str">
        <f t="shared" si="10"/>
        <v>-</v>
      </c>
      <c r="L145" s="4" t="str">
        <f>IFERROR(INDEX(字典msg!B:B,MATCH(D145,字典msg!A:A,0)),"Error")</f>
        <v>正常</v>
      </c>
      <c r="M145" s="4" t="str">
        <f>IFERROR(_xlfn.IFS(H145="9",INDEX(字典1_34!C:C,MATCH(MID(F145,5,2),字典1_34!B:B,0)),H145="B00",INDEX(字典1_34!D:D,MATCH(MID(F145,5,2),字典1_34!B:B,0)),H145="B20",INDEX(字典1_34!E:E,MATCH(MID(F145,5,2),字典1_34!B:B,0)),H145="B48",INDEX(字典1_34!G:G,MATCH(MID(F145,5,2),字典1_34!B:B,0)),LEFT(H145,1)="B",INDEX(字典1_34!F:F,MATCH(MID(F145,5,2),字典1_34!B:B,0))),"-")</f>
        <v>-</v>
      </c>
      <c r="N145" s="4" t="str">
        <f>IFERROR(_xlfn.IFS(H145="9",INDEX(字典1_56!C:C,MATCH(MID(F145,7,2),字典1_56!B:B,0)),LEFT(H145,1)="B",INDEX(字典1_56!D:D,MATCH(MID(F145,7,2),字典1_56!B:B,0)),H145="C_B",INDEX(字典1_56!F:F,MATCH(MID(F145,7,2),字典1_56!B:B,0)),H145="C",INDEX(字典1_56!E:E,MATCH(MID(F145,7,2),字典1_56!B:B,0))),"-")</f>
        <v>-</v>
      </c>
      <c r="O145" s="4" t="str">
        <f>IFERROR(INDEX(字典1_78!C:C,MATCH(RIGHT(F145,2),字典1_78!B:B,0)),"Error")</f>
        <v>时钟</v>
      </c>
      <c r="P145" s="5">
        <f t="shared" si="8"/>
        <v>13.628</v>
      </c>
      <c r="Q145" s="5">
        <f t="shared" si="9"/>
        <v>4.0000000000000924E-2</v>
      </c>
      <c r="R145" s="5" t="str">
        <f>IF(H147="C_B",INDEX(音色一览表!A:A,MATCH(MID(F145,5,2)&amp;MID(F146,5,2)&amp;MID(F147,7,2),音色一览表!H:H,0))&amp;" "&amp;INDEX(音色一览表!G:G,MATCH(MID(F145,5,2)&amp;MID(F146,5,2)&amp;MID(F147,7,2),音色一览表!H:H,0)),"")</f>
        <v/>
      </c>
      <c r="S145" s="17"/>
      <c r="T145" s="17"/>
    </row>
    <row r="146" spans="1:20" ht="18" hidden="1" customHeight="1" x14ac:dyDescent="0.2">
      <c r="A146" s="16">
        <v>144</v>
      </c>
      <c r="B146" s="16">
        <v>1</v>
      </c>
      <c r="C146" s="10"/>
      <c r="D146" s="16" t="s">
        <v>49</v>
      </c>
      <c r="E146" s="16" t="s">
        <v>50</v>
      </c>
      <c r="F146" s="16" t="s">
        <v>174</v>
      </c>
      <c r="G146" s="16" t="s">
        <v>175</v>
      </c>
      <c r="H146" s="34" t="str">
        <f t="shared" si="11"/>
        <v>9</v>
      </c>
      <c r="I146" s="34" t="str">
        <f>IFERROR(INDEX(数据分类!B:B,MATCH(数据!H146,数据分类!A:A,0)),"Error")</f>
        <v>音符打开</v>
      </c>
      <c r="J146" s="34" t="str">
        <f>IFERROR(_xlfn.IFS(INDEX(数据分类!E:E,MATCH(数据!H146,数据分类!A:A,0))=3456,N146&amp;M146,INDEX(数据分类!E:E,MATCH(数据!H146,数据分类!A:A,0))=34,M146,INDEX(数据分类!E:E,MATCH(数据!H146,数据分类!A:A,0))=56,N146,INDEX(数据分类!E:E,MATCH(数据!H146,数据分类!A:A,0))="-","-"),"Error")</f>
        <v>D3键松开</v>
      </c>
      <c r="K146" s="34">
        <f t="shared" si="10"/>
        <v>1</v>
      </c>
      <c r="L146" s="4" t="str">
        <f>IFERROR(INDEX(字典msg!B:B,MATCH(D146,字典msg!A:A,0)),"Error")</f>
        <v>正常</v>
      </c>
      <c r="M146" s="4" t="str">
        <f>IFERROR(_xlfn.IFS(H146="9",INDEX(字典1_34!C:C,MATCH(MID(F146,5,2),字典1_34!B:B,0)),H146="B00",INDEX(字典1_34!D:D,MATCH(MID(F146,5,2),字典1_34!B:B,0)),H146="B20",INDEX(字典1_34!E:E,MATCH(MID(F146,5,2),字典1_34!B:B,0)),H146="B48",INDEX(字典1_34!G:G,MATCH(MID(F146,5,2),字典1_34!B:B,0)),LEFT(H146,1)="B",INDEX(字典1_34!F:F,MATCH(MID(F146,5,2),字典1_34!B:B,0))),"-")</f>
        <v>松开</v>
      </c>
      <c r="N146" s="4" t="str">
        <f>IFERROR(_xlfn.IFS(H146="9",INDEX(字典1_56!C:C,MATCH(MID(F146,7,2),字典1_56!B:B,0)),LEFT(H146,1)="B",INDEX(字典1_56!D:D,MATCH(MID(F146,7,2),字典1_56!B:B,0)),H146="C_B",INDEX(字典1_56!F:F,MATCH(MID(F146,7,2),字典1_56!B:B,0)),H146="C",INDEX(字典1_56!E:E,MATCH(MID(F146,7,2),字典1_56!B:B,0))),"-")</f>
        <v>D3键</v>
      </c>
      <c r="O146" s="4" t="str">
        <f>IFERROR(INDEX(字典1_78!C:C,MATCH(RIGHT(F146,2),字典1_78!B:B,0)),"Error")</f>
        <v>音符打开(#01)</v>
      </c>
      <c r="P146" s="5">
        <f t="shared" si="8"/>
        <v>13.657999999999999</v>
      </c>
      <c r="Q146" s="5">
        <f t="shared" si="9"/>
        <v>2.9999999999999361E-2</v>
      </c>
      <c r="R146" s="5" t="str">
        <f>IF(H148="C_B",INDEX(音色一览表!A:A,MATCH(MID(F146,5,2)&amp;MID(F147,5,2)&amp;MID(F148,7,2),音色一览表!H:H,0))&amp;" "&amp;INDEX(音色一览表!G:G,MATCH(MID(F146,5,2)&amp;MID(F147,5,2)&amp;MID(F148,7,2),音色一览表!H:H,0)),"")</f>
        <v/>
      </c>
      <c r="S146" s="17"/>
      <c r="T146" s="17"/>
    </row>
    <row r="147" spans="1:20" ht="18" hidden="1" customHeight="1" x14ac:dyDescent="0.2">
      <c r="A147" s="16">
        <v>145</v>
      </c>
      <c r="B147" s="16">
        <v>1</v>
      </c>
      <c r="C147" s="10"/>
      <c r="D147" s="16" t="s">
        <v>49</v>
      </c>
      <c r="E147" s="16" t="s">
        <v>50</v>
      </c>
      <c r="F147" s="16" t="s">
        <v>51</v>
      </c>
      <c r="G147" s="16" t="s">
        <v>176</v>
      </c>
      <c r="H147" s="34" t="str">
        <f t="shared" si="11"/>
        <v>F8</v>
      </c>
      <c r="I147" s="34" t="str">
        <f>IFERROR(INDEX(数据分类!B:B,MATCH(数据!H147,数据分类!A:A,0)),"Error")</f>
        <v>时钟</v>
      </c>
      <c r="J147" s="34" t="str">
        <f>IFERROR(_xlfn.IFS(INDEX(数据分类!E:E,MATCH(数据!H147,数据分类!A:A,0))=3456,N147&amp;M147,INDEX(数据分类!E:E,MATCH(数据!H147,数据分类!A:A,0))=34,M147,INDEX(数据分类!E:E,MATCH(数据!H147,数据分类!A:A,0))=56,N147,INDEX(数据分类!E:E,MATCH(数据!H147,数据分类!A:A,0))="-","-"),"Error")</f>
        <v>-</v>
      </c>
      <c r="K147" s="34" t="str">
        <f t="shared" si="10"/>
        <v>-</v>
      </c>
      <c r="L147" s="4" t="str">
        <f>IFERROR(INDEX(字典msg!B:B,MATCH(D147,字典msg!A:A,0)),"Error")</f>
        <v>正常</v>
      </c>
      <c r="M147" s="4" t="str">
        <f>IFERROR(_xlfn.IFS(H147="9",INDEX(字典1_34!C:C,MATCH(MID(F147,5,2),字典1_34!B:B,0)),H147="B00",INDEX(字典1_34!D:D,MATCH(MID(F147,5,2),字典1_34!B:B,0)),H147="B20",INDEX(字典1_34!E:E,MATCH(MID(F147,5,2),字典1_34!B:B,0)),H147="B48",INDEX(字典1_34!G:G,MATCH(MID(F147,5,2),字典1_34!B:B,0)),LEFT(H147,1)="B",INDEX(字典1_34!F:F,MATCH(MID(F147,5,2),字典1_34!B:B,0))),"-")</f>
        <v>-</v>
      </c>
      <c r="N147" s="4" t="str">
        <f>IFERROR(_xlfn.IFS(H147="9",INDEX(字典1_56!C:C,MATCH(MID(F147,7,2),字典1_56!B:B,0)),LEFT(H147,1)="B",INDEX(字典1_56!D:D,MATCH(MID(F147,7,2),字典1_56!B:B,0)),H147="C_B",INDEX(字典1_56!F:F,MATCH(MID(F147,7,2),字典1_56!B:B,0)),H147="C",INDEX(字典1_56!E:E,MATCH(MID(F147,7,2),字典1_56!B:B,0))),"-")</f>
        <v>-</v>
      </c>
      <c r="O147" s="4" t="str">
        <f>IFERROR(INDEX(字典1_78!C:C,MATCH(RIGHT(F147,2),字典1_78!B:B,0)),"Error")</f>
        <v>时钟</v>
      </c>
      <c r="P147" s="5">
        <f t="shared" si="8"/>
        <v>13.688000000000001</v>
      </c>
      <c r="Q147" s="5">
        <f t="shared" si="9"/>
        <v>3.0000000000001137E-2</v>
      </c>
      <c r="R147" s="5" t="str">
        <f>IF(H149="C_B",INDEX(音色一览表!A:A,MATCH(MID(F147,5,2)&amp;MID(F148,5,2)&amp;MID(F149,7,2),音色一览表!H:H,0))&amp;" "&amp;INDEX(音色一览表!G:G,MATCH(MID(F147,5,2)&amp;MID(F148,5,2)&amp;MID(F149,7,2),音色一览表!H:H,0)),"")</f>
        <v/>
      </c>
      <c r="S147" s="17"/>
      <c r="T147" s="17"/>
    </row>
    <row r="148" spans="1:20" ht="18" hidden="1" customHeight="1" x14ac:dyDescent="0.2">
      <c r="A148" s="16">
        <v>146</v>
      </c>
      <c r="B148" s="16">
        <v>1</v>
      </c>
      <c r="C148" s="10"/>
      <c r="D148" s="16" t="s">
        <v>49</v>
      </c>
      <c r="E148" s="16" t="s">
        <v>50</v>
      </c>
      <c r="F148" s="16" t="s">
        <v>51</v>
      </c>
      <c r="G148" s="16" t="s">
        <v>177</v>
      </c>
      <c r="H148" s="34" t="str">
        <f t="shared" si="11"/>
        <v>F8</v>
      </c>
      <c r="I148" s="34" t="str">
        <f>IFERROR(INDEX(数据分类!B:B,MATCH(数据!H148,数据分类!A:A,0)),"Error")</f>
        <v>时钟</v>
      </c>
      <c r="J148" s="34" t="str">
        <f>IFERROR(_xlfn.IFS(INDEX(数据分类!E:E,MATCH(数据!H148,数据分类!A:A,0))=3456,N148&amp;M148,INDEX(数据分类!E:E,MATCH(数据!H148,数据分类!A:A,0))=34,M148,INDEX(数据分类!E:E,MATCH(数据!H148,数据分类!A:A,0))=56,N148,INDEX(数据分类!E:E,MATCH(数据!H148,数据分类!A:A,0))="-","-"),"Error")</f>
        <v>-</v>
      </c>
      <c r="K148" s="34" t="str">
        <f t="shared" si="10"/>
        <v>-</v>
      </c>
      <c r="L148" s="4" t="str">
        <f>IFERROR(INDEX(字典msg!B:B,MATCH(D148,字典msg!A:A,0)),"Error")</f>
        <v>正常</v>
      </c>
      <c r="M148" s="4" t="str">
        <f>IFERROR(_xlfn.IFS(H148="9",INDEX(字典1_34!C:C,MATCH(MID(F148,5,2),字典1_34!B:B,0)),H148="B00",INDEX(字典1_34!D:D,MATCH(MID(F148,5,2),字典1_34!B:B,0)),H148="B20",INDEX(字典1_34!E:E,MATCH(MID(F148,5,2),字典1_34!B:B,0)),H148="B48",INDEX(字典1_34!G:G,MATCH(MID(F148,5,2),字典1_34!B:B,0)),LEFT(H148,1)="B",INDEX(字典1_34!F:F,MATCH(MID(F148,5,2),字典1_34!B:B,0))),"-")</f>
        <v>-</v>
      </c>
      <c r="N148" s="4" t="str">
        <f>IFERROR(_xlfn.IFS(H148="9",INDEX(字典1_56!C:C,MATCH(MID(F148,7,2),字典1_56!B:B,0)),LEFT(H148,1)="B",INDEX(字典1_56!D:D,MATCH(MID(F148,7,2),字典1_56!B:B,0)),H148="C_B",INDEX(字典1_56!F:F,MATCH(MID(F148,7,2),字典1_56!B:B,0)),H148="C",INDEX(字典1_56!E:E,MATCH(MID(F148,7,2),字典1_56!B:B,0))),"-")</f>
        <v>-</v>
      </c>
      <c r="O148" s="4" t="str">
        <f>IFERROR(INDEX(字典1_78!C:C,MATCH(RIGHT(F148,2),字典1_78!B:B,0)),"Error")</f>
        <v>时钟</v>
      </c>
      <c r="P148" s="5">
        <f t="shared" si="8"/>
        <v>13.718</v>
      </c>
      <c r="Q148" s="5">
        <f t="shared" si="9"/>
        <v>2.9999999999999361E-2</v>
      </c>
      <c r="R148" s="5" t="str">
        <f>IF(H150="C_B",INDEX(音色一览表!A:A,MATCH(MID(F148,5,2)&amp;MID(F149,5,2)&amp;MID(F150,7,2),音色一览表!H:H,0))&amp;" "&amp;INDEX(音色一览表!G:G,MATCH(MID(F148,5,2)&amp;MID(F149,5,2)&amp;MID(F150,7,2),音色一览表!H:H,0)),"")</f>
        <v/>
      </c>
      <c r="S148" s="17"/>
      <c r="T148" s="17"/>
    </row>
    <row r="149" spans="1:20" ht="18" hidden="1" customHeight="1" x14ac:dyDescent="0.2">
      <c r="A149" s="16">
        <v>147</v>
      </c>
      <c r="B149" s="16">
        <v>1</v>
      </c>
      <c r="C149" s="10"/>
      <c r="D149" s="16" t="s">
        <v>49</v>
      </c>
      <c r="E149" s="16" t="s">
        <v>50</v>
      </c>
      <c r="F149" s="16" t="s">
        <v>51</v>
      </c>
      <c r="G149" s="16" t="s">
        <v>178</v>
      </c>
      <c r="H149" s="34" t="str">
        <f t="shared" si="11"/>
        <v>F8</v>
      </c>
      <c r="I149" s="34" t="str">
        <f>IFERROR(INDEX(数据分类!B:B,MATCH(数据!H149,数据分类!A:A,0)),"Error")</f>
        <v>时钟</v>
      </c>
      <c r="J149" s="34" t="str">
        <f>IFERROR(_xlfn.IFS(INDEX(数据分类!E:E,MATCH(数据!H149,数据分类!A:A,0))=3456,N149&amp;M149,INDEX(数据分类!E:E,MATCH(数据!H149,数据分类!A:A,0))=34,M149,INDEX(数据分类!E:E,MATCH(数据!H149,数据分类!A:A,0))=56,N149,INDEX(数据分类!E:E,MATCH(数据!H149,数据分类!A:A,0))="-","-"),"Error")</f>
        <v>-</v>
      </c>
      <c r="K149" s="34" t="str">
        <f t="shared" si="10"/>
        <v>-</v>
      </c>
      <c r="L149" s="4" t="str">
        <f>IFERROR(INDEX(字典msg!B:B,MATCH(D149,字典msg!A:A,0)),"Error")</f>
        <v>正常</v>
      </c>
      <c r="M149" s="4" t="str">
        <f>IFERROR(_xlfn.IFS(H149="9",INDEX(字典1_34!C:C,MATCH(MID(F149,5,2),字典1_34!B:B,0)),H149="B00",INDEX(字典1_34!D:D,MATCH(MID(F149,5,2),字典1_34!B:B,0)),H149="B20",INDEX(字典1_34!E:E,MATCH(MID(F149,5,2),字典1_34!B:B,0)),H149="B48",INDEX(字典1_34!G:G,MATCH(MID(F149,5,2),字典1_34!B:B,0)),LEFT(H149,1)="B",INDEX(字典1_34!F:F,MATCH(MID(F149,5,2),字典1_34!B:B,0))),"-")</f>
        <v>-</v>
      </c>
      <c r="N149" s="4" t="str">
        <f>IFERROR(_xlfn.IFS(H149="9",INDEX(字典1_56!C:C,MATCH(MID(F149,7,2),字典1_56!B:B,0)),LEFT(H149,1)="B",INDEX(字典1_56!D:D,MATCH(MID(F149,7,2),字典1_56!B:B,0)),H149="C_B",INDEX(字典1_56!F:F,MATCH(MID(F149,7,2),字典1_56!B:B,0)),H149="C",INDEX(字典1_56!E:E,MATCH(MID(F149,7,2),字典1_56!B:B,0))),"-")</f>
        <v>-</v>
      </c>
      <c r="O149" s="4" t="str">
        <f>IFERROR(INDEX(字典1_78!C:C,MATCH(RIGHT(F149,2),字典1_78!B:B,0)),"Error")</f>
        <v>时钟</v>
      </c>
      <c r="P149" s="5">
        <f t="shared" si="8"/>
        <v>13.747999999999999</v>
      </c>
      <c r="Q149" s="5">
        <f t="shared" si="9"/>
        <v>2.9999999999999361E-2</v>
      </c>
      <c r="R149" s="5" t="str">
        <f>IF(H151="C_B",INDEX(音色一览表!A:A,MATCH(MID(F149,5,2)&amp;MID(F150,5,2)&amp;MID(F151,7,2),音色一览表!H:H,0))&amp;" "&amp;INDEX(音色一览表!G:G,MATCH(MID(F149,5,2)&amp;MID(F150,5,2)&amp;MID(F151,7,2),音色一览表!H:H,0)),"")</f>
        <v/>
      </c>
      <c r="S149" s="17"/>
      <c r="T149" s="17"/>
    </row>
    <row r="150" spans="1:20" ht="18" hidden="1" customHeight="1" x14ac:dyDescent="0.2">
      <c r="A150" s="16">
        <v>148</v>
      </c>
      <c r="B150" s="16">
        <v>1</v>
      </c>
      <c r="C150" s="10"/>
      <c r="D150" s="16" t="s">
        <v>49</v>
      </c>
      <c r="E150" s="16" t="s">
        <v>50</v>
      </c>
      <c r="F150" s="16" t="s">
        <v>51</v>
      </c>
      <c r="G150" s="16" t="s">
        <v>179</v>
      </c>
      <c r="H150" s="34" t="str">
        <f t="shared" si="11"/>
        <v>F8</v>
      </c>
      <c r="I150" s="34" t="str">
        <f>IFERROR(INDEX(数据分类!B:B,MATCH(数据!H150,数据分类!A:A,0)),"Error")</f>
        <v>时钟</v>
      </c>
      <c r="J150" s="34" t="str">
        <f>IFERROR(_xlfn.IFS(INDEX(数据分类!E:E,MATCH(数据!H150,数据分类!A:A,0))=3456,N150&amp;M150,INDEX(数据分类!E:E,MATCH(数据!H150,数据分类!A:A,0))=34,M150,INDEX(数据分类!E:E,MATCH(数据!H150,数据分类!A:A,0))=56,N150,INDEX(数据分类!E:E,MATCH(数据!H150,数据分类!A:A,0))="-","-"),"Error")</f>
        <v>-</v>
      </c>
      <c r="K150" s="34" t="str">
        <f t="shared" si="10"/>
        <v>-</v>
      </c>
      <c r="L150" s="4" t="str">
        <f>IFERROR(INDEX(字典msg!B:B,MATCH(D150,字典msg!A:A,0)),"Error")</f>
        <v>正常</v>
      </c>
      <c r="M150" s="4" t="str">
        <f>IFERROR(_xlfn.IFS(H150="9",INDEX(字典1_34!C:C,MATCH(MID(F150,5,2),字典1_34!B:B,0)),H150="B00",INDEX(字典1_34!D:D,MATCH(MID(F150,5,2),字典1_34!B:B,0)),H150="B20",INDEX(字典1_34!E:E,MATCH(MID(F150,5,2),字典1_34!B:B,0)),H150="B48",INDEX(字典1_34!G:G,MATCH(MID(F150,5,2),字典1_34!B:B,0)),LEFT(H150,1)="B",INDEX(字典1_34!F:F,MATCH(MID(F150,5,2),字典1_34!B:B,0))),"-")</f>
        <v>-</v>
      </c>
      <c r="N150" s="4" t="str">
        <f>IFERROR(_xlfn.IFS(H150="9",INDEX(字典1_56!C:C,MATCH(MID(F150,7,2),字典1_56!B:B,0)),LEFT(H150,1)="B",INDEX(字典1_56!D:D,MATCH(MID(F150,7,2),字典1_56!B:B,0)),H150="C_B",INDEX(字典1_56!F:F,MATCH(MID(F150,7,2),字典1_56!B:B,0)),H150="C",INDEX(字典1_56!E:E,MATCH(MID(F150,7,2),字典1_56!B:B,0))),"-")</f>
        <v>-</v>
      </c>
      <c r="O150" s="4" t="str">
        <f>IFERROR(INDEX(字典1_78!C:C,MATCH(RIGHT(F150,2),字典1_78!B:B,0)),"Error")</f>
        <v>时钟</v>
      </c>
      <c r="P150" s="5">
        <f t="shared" si="8"/>
        <v>13.789</v>
      </c>
      <c r="Q150" s="5">
        <f t="shared" si="9"/>
        <v>4.1000000000000369E-2</v>
      </c>
      <c r="R150" s="5" t="str">
        <f>IF(H152="C_B",INDEX(音色一览表!A:A,MATCH(MID(F150,5,2)&amp;MID(F151,5,2)&amp;MID(F152,7,2),音色一览表!H:H,0))&amp;" "&amp;INDEX(音色一览表!G:G,MATCH(MID(F150,5,2)&amp;MID(F151,5,2)&amp;MID(F152,7,2),音色一览表!H:H,0)),"")</f>
        <v/>
      </c>
      <c r="S150" s="17"/>
      <c r="T150" s="17"/>
    </row>
    <row r="151" spans="1:20" ht="18" hidden="1" customHeight="1" x14ac:dyDescent="0.2">
      <c r="A151" s="16">
        <v>149</v>
      </c>
      <c r="B151" s="16">
        <v>1</v>
      </c>
      <c r="C151" s="10"/>
      <c r="D151" s="16" t="s">
        <v>49</v>
      </c>
      <c r="E151" s="16" t="s">
        <v>50</v>
      </c>
      <c r="F151" s="16" t="s">
        <v>51</v>
      </c>
      <c r="G151" s="16" t="s">
        <v>180</v>
      </c>
      <c r="H151" s="34" t="str">
        <f t="shared" si="11"/>
        <v>F8</v>
      </c>
      <c r="I151" s="34" t="str">
        <f>IFERROR(INDEX(数据分类!B:B,MATCH(数据!H151,数据分类!A:A,0)),"Error")</f>
        <v>时钟</v>
      </c>
      <c r="J151" s="34" t="str">
        <f>IFERROR(_xlfn.IFS(INDEX(数据分类!E:E,MATCH(数据!H151,数据分类!A:A,0))=3456,N151&amp;M151,INDEX(数据分类!E:E,MATCH(数据!H151,数据分类!A:A,0))=34,M151,INDEX(数据分类!E:E,MATCH(数据!H151,数据分类!A:A,0))=56,N151,INDEX(数据分类!E:E,MATCH(数据!H151,数据分类!A:A,0))="-","-"),"Error")</f>
        <v>-</v>
      </c>
      <c r="K151" s="34" t="str">
        <f t="shared" si="10"/>
        <v>-</v>
      </c>
      <c r="L151" s="4" t="str">
        <f>IFERROR(INDEX(字典msg!B:B,MATCH(D151,字典msg!A:A,0)),"Error")</f>
        <v>正常</v>
      </c>
      <c r="M151" s="4" t="str">
        <f>IFERROR(_xlfn.IFS(H151="9",INDEX(字典1_34!C:C,MATCH(MID(F151,5,2),字典1_34!B:B,0)),H151="B00",INDEX(字典1_34!D:D,MATCH(MID(F151,5,2),字典1_34!B:B,0)),H151="B20",INDEX(字典1_34!E:E,MATCH(MID(F151,5,2),字典1_34!B:B,0)),H151="B48",INDEX(字典1_34!G:G,MATCH(MID(F151,5,2),字典1_34!B:B,0)),LEFT(H151,1)="B",INDEX(字典1_34!F:F,MATCH(MID(F151,5,2),字典1_34!B:B,0))),"-")</f>
        <v>-</v>
      </c>
      <c r="N151" s="4" t="str">
        <f>IFERROR(_xlfn.IFS(H151="9",INDEX(字典1_56!C:C,MATCH(MID(F151,7,2),字典1_56!B:B,0)),LEFT(H151,1)="B",INDEX(字典1_56!D:D,MATCH(MID(F151,7,2),字典1_56!B:B,0)),H151="C_B",INDEX(字典1_56!F:F,MATCH(MID(F151,7,2),字典1_56!B:B,0)),H151="C",INDEX(字典1_56!E:E,MATCH(MID(F151,7,2),字典1_56!B:B,0))),"-")</f>
        <v>-</v>
      </c>
      <c r="O151" s="4" t="str">
        <f>IFERROR(INDEX(字典1_78!C:C,MATCH(RIGHT(F151,2),字典1_78!B:B,0)),"Error")</f>
        <v>时钟</v>
      </c>
      <c r="P151" s="5">
        <f t="shared" si="8"/>
        <v>13.818</v>
      </c>
      <c r="Q151" s="5">
        <f t="shared" si="9"/>
        <v>2.8999999999999915E-2</v>
      </c>
      <c r="R151" s="5" t="str">
        <f>IF(H153="C_B",INDEX(音色一览表!A:A,MATCH(MID(F151,5,2)&amp;MID(F152,5,2)&amp;MID(F153,7,2),音色一览表!H:H,0))&amp;" "&amp;INDEX(音色一览表!G:G,MATCH(MID(F151,5,2)&amp;MID(F152,5,2)&amp;MID(F153,7,2),音色一览表!H:H,0)),"")</f>
        <v/>
      </c>
      <c r="S151" s="17"/>
      <c r="T151" s="17"/>
    </row>
    <row r="152" spans="1:20" ht="18" hidden="1" customHeight="1" x14ac:dyDescent="0.2">
      <c r="A152" s="16">
        <v>150</v>
      </c>
      <c r="B152" s="16">
        <v>1</v>
      </c>
      <c r="C152" s="10"/>
      <c r="D152" s="16" t="s">
        <v>49</v>
      </c>
      <c r="E152" s="16" t="s">
        <v>50</v>
      </c>
      <c r="F152" s="16" t="s">
        <v>181</v>
      </c>
      <c r="G152" s="16" t="s">
        <v>182</v>
      </c>
      <c r="H152" s="34" t="str">
        <f t="shared" si="11"/>
        <v>9</v>
      </c>
      <c r="I152" s="34" t="str">
        <f>IFERROR(INDEX(数据分类!B:B,MATCH(数据!H152,数据分类!A:A,0)),"Error")</f>
        <v>音符打开</v>
      </c>
      <c r="J152" s="34" t="str">
        <f>IFERROR(_xlfn.IFS(INDEX(数据分类!E:E,MATCH(数据!H152,数据分类!A:A,0))=3456,N152&amp;M152,INDEX(数据分类!E:E,MATCH(数据!H152,数据分类!A:A,0))=34,M152,INDEX(数据分类!E:E,MATCH(数据!H152,数据分类!A:A,0))=56,N152,INDEX(数据分类!E:E,MATCH(数据!H152,数据分类!A:A,0))="-","-"),"Error")</f>
        <v>E3键松开</v>
      </c>
      <c r="K152" s="34">
        <f t="shared" si="10"/>
        <v>1</v>
      </c>
      <c r="L152" s="4" t="str">
        <f>IFERROR(INDEX(字典msg!B:B,MATCH(D152,字典msg!A:A,0)),"Error")</f>
        <v>正常</v>
      </c>
      <c r="M152" s="4" t="str">
        <f>IFERROR(_xlfn.IFS(H152="9",INDEX(字典1_34!C:C,MATCH(MID(F152,5,2),字典1_34!B:B,0)),H152="B00",INDEX(字典1_34!D:D,MATCH(MID(F152,5,2),字典1_34!B:B,0)),H152="B20",INDEX(字典1_34!E:E,MATCH(MID(F152,5,2),字典1_34!B:B,0)),H152="B48",INDEX(字典1_34!G:G,MATCH(MID(F152,5,2),字典1_34!B:B,0)),LEFT(H152,1)="B",INDEX(字典1_34!F:F,MATCH(MID(F152,5,2),字典1_34!B:B,0))),"-")</f>
        <v>松开</v>
      </c>
      <c r="N152" s="4" t="str">
        <f>IFERROR(_xlfn.IFS(H152="9",INDEX(字典1_56!C:C,MATCH(MID(F152,7,2),字典1_56!B:B,0)),LEFT(H152,1)="B",INDEX(字典1_56!D:D,MATCH(MID(F152,7,2),字典1_56!B:B,0)),H152="C_B",INDEX(字典1_56!F:F,MATCH(MID(F152,7,2),字典1_56!B:B,0)),H152="C",INDEX(字典1_56!E:E,MATCH(MID(F152,7,2),字典1_56!B:B,0))),"-")</f>
        <v>E3键</v>
      </c>
      <c r="O152" s="4" t="str">
        <f>IFERROR(INDEX(字典1_78!C:C,MATCH(RIGHT(F152,2),字典1_78!B:B,0)),"Error")</f>
        <v>音符打开(#01)</v>
      </c>
      <c r="P152" s="5">
        <f t="shared" si="8"/>
        <v>13.848000000000001</v>
      </c>
      <c r="Q152" s="5">
        <f t="shared" si="9"/>
        <v>3.0000000000001137E-2</v>
      </c>
      <c r="R152" s="5" t="str">
        <f>IF(H154="C_B",INDEX(音色一览表!A:A,MATCH(MID(F152,5,2)&amp;MID(F153,5,2)&amp;MID(F154,7,2),音色一览表!H:H,0))&amp;" "&amp;INDEX(音色一览表!G:G,MATCH(MID(F152,5,2)&amp;MID(F153,5,2)&amp;MID(F154,7,2),音色一览表!H:H,0)),"")</f>
        <v/>
      </c>
      <c r="S152" s="17"/>
      <c r="T152" s="17"/>
    </row>
    <row r="153" spans="1:20" ht="18" hidden="1" customHeight="1" x14ac:dyDescent="0.2">
      <c r="A153" s="16">
        <v>151</v>
      </c>
      <c r="B153" s="16">
        <v>1</v>
      </c>
      <c r="C153" s="10"/>
      <c r="D153" s="16" t="s">
        <v>49</v>
      </c>
      <c r="E153" s="16" t="s">
        <v>50</v>
      </c>
      <c r="F153" s="16" t="s">
        <v>51</v>
      </c>
      <c r="G153" s="16" t="s">
        <v>183</v>
      </c>
      <c r="H153" s="34" t="str">
        <f t="shared" si="11"/>
        <v>F8</v>
      </c>
      <c r="I153" s="34" t="str">
        <f>IFERROR(INDEX(数据分类!B:B,MATCH(数据!H153,数据分类!A:A,0)),"Error")</f>
        <v>时钟</v>
      </c>
      <c r="J153" s="34" t="str">
        <f>IFERROR(_xlfn.IFS(INDEX(数据分类!E:E,MATCH(数据!H153,数据分类!A:A,0))=3456,N153&amp;M153,INDEX(数据分类!E:E,MATCH(数据!H153,数据分类!A:A,0))=34,M153,INDEX(数据分类!E:E,MATCH(数据!H153,数据分类!A:A,0))=56,N153,INDEX(数据分类!E:E,MATCH(数据!H153,数据分类!A:A,0))="-","-"),"Error")</f>
        <v>-</v>
      </c>
      <c r="K153" s="34" t="str">
        <f t="shared" si="10"/>
        <v>-</v>
      </c>
      <c r="L153" s="4" t="str">
        <f>IFERROR(INDEX(字典msg!B:B,MATCH(D153,字典msg!A:A,0)),"Error")</f>
        <v>正常</v>
      </c>
      <c r="M153" s="4" t="str">
        <f>IFERROR(_xlfn.IFS(H153="9",INDEX(字典1_34!C:C,MATCH(MID(F153,5,2),字典1_34!B:B,0)),H153="B00",INDEX(字典1_34!D:D,MATCH(MID(F153,5,2),字典1_34!B:B,0)),H153="B20",INDEX(字典1_34!E:E,MATCH(MID(F153,5,2),字典1_34!B:B,0)),H153="B48",INDEX(字典1_34!G:G,MATCH(MID(F153,5,2),字典1_34!B:B,0)),LEFT(H153,1)="B",INDEX(字典1_34!F:F,MATCH(MID(F153,5,2),字典1_34!B:B,0))),"-")</f>
        <v>-</v>
      </c>
      <c r="N153" s="4" t="str">
        <f>IFERROR(_xlfn.IFS(H153="9",INDEX(字典1_56!C:C,MATCH(MID(F153,7,2),字典1_56!B:B,0)),LEFT(H153,1)="B",INDEX(字典1_56!D:D,MATCH(MID(F153,7,2),字典1_56!B:B,0)),H153="C_B",INDEX(字典1_56!F:F,MATCH(MID(F153,7,2),字典1_56!B:B,0)),H153="C",INDEX(字典1_56!E:E,MATCH(MID(F153,7,2),字典1_56!B:B,0))),"-")</f>
        <v>-</v>
      </c>
      <c r="O153" s="4" t="str">
        <f>IFERROR(INDEX(字典1_78!C:C,MATCH(RIGHT(F153,2),字典1_78!B:B,0)),"Error")</f>
        <v>时钟</v>
      </c>
      <c r="P153" s="5">
        <f t="shared" si="8"/>
        <v>13.888</v>
      </c>
      <c r="Q153" s="5">
        <f t="shared" si="9"/>
        <v>3.9999999999999147E-2</v>
      </c>
      <c r="R153" s="5" t="str">
        <f>IF(H155="C_B",INDEX(音色一览表!A:A,MATCH(MID(F153,5,2)&amp;MID(F154,5,2)&amp;MID(F155,7,2),音色一览表!H:H,0))&amp;" "&amp;INDEX(音色一览表!G:G,MATCH(MID(F153,5,2)&amp;MID(F154,5,2)&amp;MID(F155,7,2),音色一览表!H:H,0)),"")</f>
        <v/>
      </c>
      <c r="S153" s="17"/>
      <c r="T153" s="17"/>
    </row>
    <row r="154" spans="1:20" ht="18" hidden="1" customHeight="1" x14ac:dyDescent="0.2">
      <c r="A154" s="16">
        <v>152</v>
      </c>
      <c r="B154" s="16">
        <v>1</v>
      </c>
      <c r="C154" s="10"/>
      <c r="D154" s="16" t="s">
        <v>49</v>
      </c>
      <c r="E154" s="16" t="s">
        <v>50</v>
      </c>
      <c r="F154" s="16" t="s">
        <v>59</v>
      </c>
      <c r="G154" s="16" t="s">
        <v>184</v>
      </c>
      <c r="H154" s="34" t="str">
        <f t="shared" si="11"/>
        <v>FE</v>
      </c>
      <c r="I154" s="34" t="str">
        <f>IFERROR(INDEX(数据分类!B:B,MATCH(数据!H154,数据分类!A:A,0)),"Error")</f>
        <v>主动传感</v>
      </c>
      <c r="J154" s="34" t="str">
        <f>IFERROR(_xlfn.IFS(INDEX(数据分类!E:E,MATCH(数据!H154,数据分类!A:A,0))=3456,N154&amp;M154,INDEX(数据分类!E:E,MATCH(数据!H154,数据分类!A:A,0))=34,M154,INDEX(数据分类!E:E,MATCH(数据!H154,数据分类!A:A,0))=56,N154,INDEX(数据分类!E:E,MATCH(数据!H154,数据分类!A:A,0))="-","-"),"Error")</f>
        <v>-</v>
      </c>
      <c r="K154" s="34" t="str">
        <f t="shared" si="10"/>
        <v>-</v>
      </c>
      <c r="L154" s="4" t="str">
        <f>IFERROR(INDEX(字典msg!B:B,MATCH(D154,字典msg!A:A,0)),"Error")</f>
        <v>正常</v>
      </c>
      <c r="M154" s="4" t="str">
        <f>IFERROR(_xlfn.IFS(H154="9",INDEX(字典1_34!C:C,MATCH(MID(F154,5,2),字典1_34!B:B,0)),H154="B00",INDEX(字典1_34!D:D,MATCH(MID(F154,5,2),字典1_34!B:B,0)),H154="B20",INDEX(字典1_34!E:E,MATCH(MID(F154,5,2),字典1_34!B:B,0)),H154="B48",INDEX(字典1_34!G:G,MATCH(MID(F154,5,2),字典1_34!B:B,0)),LEFT(H154,1)="B",INDEX(字典1_34!F:F,MATCH(MID(F154,5,2),字典1_34!B:B,0))),"-")</f>
        <v>-</v>
      </c>
      <c r="N154" s="4" t="str">
        <f>IFERROR(_xlfn.IFS(H154="9",INDEX(字典1_56!C:C,MATCH(MID(F154,7,2),字典1_56!B:B,0)),LEFT(H154,1)="B",INDEX(字典1_56!D:D,MATCH(MID(F154,7,2),字典1_56!B:B,0)),H154="C_B",INDEX(字典1_56!F:F,MATCH(MID(F154,7,2),字典1_56!B:B,0)),H154="C",INDEX(字典1_56!E:E,MATCH(MID(F154,7,2),字典1_56!B:B,0))),"-")</f>
        <v>-</v>
      </c>
      <c r="O154" s="4" t="str">
        <f>IFERROR(INDEX(字典1_78!C:C,MATCH(RIGHT(F154,2),字典1_78!B:B,0)),"Error")</f>
        <v>主动传感</v>
      </c>
      <c r="P154" s="5">
        <f t="shared" si="8"/>
        <v>13.917999999999999</v>
      </c>
      <c r="Q154" s="5">
        <f t="shared" si="9"/>
        <v>2.9999999999999361E-2</v>
      </c>
      <c r="R154" s="5" t="str">
        <f>IF(H156="C_B",INDEX(音色一览表!A:A,MATCH(MID(F154,5,2)&amp;MID(F155,5,2)&amp;MID(F156,7,2),音色一览表!H:H,0))&amp;" "&amp;INDEX(音色一览表!G:G,MATCH(MID(F154,5,2)&amp;MID(F155,5,2)&amp;MID(F156,7,2),音色一览表!H:H,0)),"")</f>
        <v/>
      </c>
      <c r="S154" s="17"/>
      <c r="T154" s="17"/>
    </row>
    <row r="155" spans="1:20" ht="18" hidden="1" customHeight="1" x14ac:dyDescent="0.2">
      <c r="A155" s="16">
        <v>153</v>
      </c>
      <c r="B155" s="16">
        <v>1</v>
      </c>
      <c r="C155" s="10"/>
      <c r="D155" s="16" t="s">
        <v>49</v>
      </c>
      <c r="E155" s="16" t="s">
        <v>50</v>
      </c>
      <c r="F155" s="16" t="s">
        <v>51</v>
      </c>
      <c r="G155" s="16" t="s">
        <v>185</v>
      </c>
      <c r="H155" s="34" t="str">
        <f t="shared" si="11"/>
        <v>F8</v>
      </c>
      <c r="I155" s="34" t="str">
        <f>IFERROR(INDEX(数据分类!B:B,MATCH(数据!H155,数据分类!A:A,0)),"Error")</f>
        <v>时钟</v>
      </c>
      <c r="J155" s="34" t="str">
        <f>IFERROR(_xlfn.IFS(INDEX(数据分类!E:E,MATCH(数据!H155,数据分类!A:A,0))=3456,N155&amp;M155,INDEX(数据分类!E:E,MATCH(数据!H155,数据分类!A:A,0))=34,M155,INDEX(数据分类!E:E,MATCH(数据!H155,数据分类!A:A,0))=56,N155,INDEX(数据分类!E:E,MATCH(数据!H155,数据分类!A:A,0))="-","-"),"Error")</f>
        <v>-</v>
      </c>
      <c r="K155" s="34" t="str">
        <f t="shared" si="10"/>
        <v>-</v>
      </c>
      <c r="L155" s="4" t="str">
        <f>IFERROR(INDEX(字典msg!B:B,MATCH(D155,字典msg!A:A,0)),"Error")</f>
        <v>正常</v>
      </c>
      <c r="M155" s="4" t="str">
        <f>IFERROR(_xlfn.IFS(H155="9",INDEX(字典1_34!C:C,MATCH(MID(F155,5,2),字典1_34!B:B,0)),H155="B00",INDEX(字典1_34!D:D,MATCH(MID(F155,5,2),字典1_34!B:B,0)),H155="B20",INDEX(字典1_34!E:E,MATCH(MID(F155,5,2),字典1_34!B:B,0)),H155="B48",INDEX(字典1_34!G:G,MATCH(MID(F155,5,2),字典1_34!B:B,0)),LEFT(H155,1)="B",INDEX(字典1_34!F:F,MATCH(MID(F155,5,2),字典1_34!B:B,0))),"-")</f>
        <v>-</v>
      </c>
      <c r="N155" s="4" t="str">
        <f>IFERROR(_xlfn.IFS(H155="9",INDEX(字典1_56!C:C,MATCH(MID(F155,7,2),字典1_56!B:B,0)),LEFT(H155,1)="B",INDEX(字典1_56!D:D,MATCH(MID(F155,7,2),字典1_56!B:B,0)),H155="C_B",INDEX(字典1_56!F:F,MATCH(MID(F155,7,2),字典1_56!B:B,0)),H155="C",INDEX(字典1_56!E:E,MATCH(MID(F155,7,2),字典1_56!B:B,0))),"-")</f>
        <v>-</v>
      </c>
      <c r="O155" s="4" t="str">
        <f>IFERROR(INDEX(字典1_78!C:C,MATCH(RIGHT(F155,2),字典1_78!B:B,0)),"Error")</f>
        <v>时钟</v>
      </c>
      <c r="P155" s="5">
        <f t="shared" si="8"/>
        <v>13.948</v>
      </c>
      <c r="Q155" s="5">
        <f t="shared" si="9"/>
        <v>3.0000000000001137E-2</v>
      </c>
      <c r="R155" s="5" t="str">
        <f>IF(H157="C_B",INDEX(音色一览表!A:A,MATCH(MID(F155,5,2)&amp;MID(F156,5,2)&amp;MID(F157,7,2),音色一览表!H:H,0))&amp;" "&amp;INDEX(音色一览表!G:G,MATCH(MID(F155,5,2)&amp;MID(F156,5,2)&amp;MID(F157,7,2),音色一览表!H:H,0)),"")</f>
        <v/>
      </c>
      <c r="S155" s="17"/>
      <c r="T155" s="17"/>
    </row>
    <row r="156" spans="1:20" ht="18" hidden="1" customHeight="1" x14ac:dyDescent="0.2">
      <c r="A156" s="16">
        <v>154</v>
      </c>
      <c r="B156" s="16">
        <v>1</v>
      </c>
      <c r="C156" s="10"/>
      <c r="D156" s="16" t="s">
        <v>49</v>
      </c>
      <c r="E156" s="16" t="s">
        <v>50</v>
      </c>
      <c r="F156" s="16" t="s">
        <v>51</v>
      </c>
      <c r="G156" s="16" t="s">
        <v>186</v>
      </c>
      <c r="H156" s="34" t="str">
        <f t="shared" si="11"/>
        <v>F8</v>
      </c>
      <c r="I156" s="34" t="str">
        <f>IFERROR(INDEX(数据分类!B:B,MATCH(数据!H156,数据分类!A:A,0)),"Error")</f>
        <v>时钟</v>
      </c>
      <c r="J156" s="34" t="str">
        <f>IFERROR(_xlfn.IFS(INDEX(数据分类!E:E,MATCH(数据!H156,数据分类!A:A,0))=3456,N156&amp;M156,INDEX(数据分类!E:E,MATCH(数据!H156,数据分类!A:A,0))=34,M156,INDEX(数据分类!E:E,MATCH(数据!H156,数据分类!A:A,0))=56,N156,INDEX(数据分类!E:E,MATCH(数据!H156,数据分类!A:A,0))="-","-"),"Error")</f>
        <v>-</v>
      </c>
      <c r="K156" s="34" t="str">
        <f t="shared" si="10"/>
        <v>-</v>
      </c>
      <c r="L156" s="4" t="str">
        <f>IFERROR(INDEX(字典msg!B:B,MATCH(D156,字典msg!A:A,0)),"Error")</f>
        <v>正常</v>
      </c>
      <c r="M156" s="4" t="str">
        <f>IFERROR(_xlfn.IFS(H156="9",INDEX(字典1_34!C:C,MATCH(MID(F156,5,2),字典1_34!B:B,0)),H156="B00",INDEX(字典1_34!D:D,MATCH(MID(F156,5,2),字典1_34!B:B,0)),H156="B20",INDEX(字典1_34!E:E,MATCH(MID(F156,5,2),字典1_34!B:B,0)),H156="B48",INDEX(字典1_34!G:G,MATCH(MID(F156,5,2),字典1_34!B:B,0)),LEFT(H156,1)="B",INDEX(字典1_34!F:F,MATCH(MID(F156,5,2),字典1_34!B:B,0))),"-")</f>
        <v>-</v>
      </c>
      <c r="N156" s="4" t="str">
        <f>IFERROR(_xlfn.IFS(H156="9",INDEX(字典1_56!C:C,MATCH(MID(F156,7,2),字典1_56!B:B,0)),LEFT(H156,1)="B",INDEX(字典1_56!D:D,MATCH(MID(F156,7,2),字典1_56!B:B,0)),H156="C_B",INDEX(字典1_56!F:F,MATCH(MID(F156,7,2),字典1_56!B:B,0)),H156="C",INDEX(字典1_56!E:E,MATCH(MID(F156,7,2),字典1_56!B:B,0))),"-")</f>
        <v>-</v>
      </c>
      <c r="O156" s="4" t="str">
        <f>IFERROR(INDEX(字典1_78!C:C,MATCH(RIGHT(F156,2),字典1_78!B:B,0)),"Error")</f>
        <v>时钟</v>
      </c>
      <c r="P156" s="5">
        <f t="shared" si="8"/>
        <v>13.988</v>
      </c>
      <c r="Q156" s="5">
        <f t="shared" si="9"/>
        <v>3.9999999999999147E-2</v>
      </c>
      <c r="R156" s="5" t="str">
        <f>IF(H158="C_B",INDEX(音色一览表!A:A,MATCH(MID(F156,5,2)&amp;MID(F157,5,2)&amp;MID(F158,7,2),音色一览表!H:H,0))&amp;" "&amp;INDEX(音色一览表!G:G,MATCH(MID(F156,5,2)&amp;MID(F157,5,2)&amp;MID(F158,7,2),音色一览表!H:H,0)),"")</f>
        <v/>
      </c>
      <c r="S156" s="17"/>
      <c r="T156" s="17"/>
    </row>
    <row r="157" spans="1:20" ht="18" hidden="1" customHeight="1" x14ac:dyDescent="0.2">
      <c r="A157" s="16">
        <v>155</v>
      </c>
      <c r="B157" s="16">
        <v>1</v>
      </c>
      <c r="C157" s="10"/>
      <c r="D157" s="16" t="s">
        <v>49</v>
      </c>
      <c r="E157" s="16" t="s">
        <v>50</v>
      </c>
      <c r="F157" s="16" t="s">
        <v>51</v>
      </c>
      <c r="G157" s="16" t="s">
        <v>187</v>
      </c>
      <c r="H157" s="34" t="str">
        <f t="shared" si="11"/>
        <v>F8</v>
      </c>
      <c r="I157" s="34" t="str">
        <f>IFERROR(INDEX(数据分类!B:B,MATCH(数据!H157,数据分类!A:A,0)),"Error")</f>
        <v>时钟</v>
      </c>
      <c r="J157" s="34" t="str">
        <f>IFERROR(_xlfn.IFS(INDEX(数据分类!E:E,MATCH(数据!H157,数据分类!A:A,0))=3456,N157&amp;M157,INDEX(数据分类!E:E,MATCH(数据!H157,数据分类!A:A,0))=34,M157,INDEX(数据分类!E:E,MATCH(数据!H157,数据分类!A:A,0))=56,N157,INDEX(数据分类!E:E,MATCH(数据!H157,数据分类!A:A,0))="-","-"),"Error")</f>
        <v>-</v>
      </c>
      <c r="K157" s="34" t="str">
        <f t="shared" si="10"/>
        <v>-</v>
      </c>
      <c r="L157" s="4" t="str">
        <f>IFERROR(INDEX(字典msg!B:B,MATCH(D157,字典msg!A:A,0)),"Error")</f>
        <v>正常</v>
      </c>
      <c r="M157" s="4" t="str">
        <f>IFERROR(_xlfn.IFS(H157="9",INDEX(字典1_34!C:C,MATCH(MID(F157,5,2),字典1_34!B:B,0)),H157="B00",INDEX(字典1_34!D:D,MATCH(MID(F157,5,2),字典1_34!B:B,0)),H157="B20",INDEX(字典1_34!E:E,MATCH(MID(F157,5,2),字典1_34!B:B,0)),H157="B48",INDEX(字典1_34!G:G,MATCH(MID(F157,5,2),字典1_34!B:B,0)),LEFT(H157,1)="B",INDEX(字典1_34!F:F,MATCH(MID(F157,5,2),字典1_34!B:B,0))),"-")</f>
        <v>-</v>
      </c>
      <c r="N157" s="4" t="str">
        <f>IFERROR(_xlfn.IFS(H157="9",INDEX(字典1_56!C:C,MATCH(MID(F157,7,2),字典1_56!B:B,0)),LEFT(H157,1)="B",INDEX(字典1_56!D:D,MATCH(MID(F157,7,2),字典1_56!B:B,0)),H157="C_B",INDEX(字典1_56!F:F,MATCH(MID(F157,7,2),字典1_56!B:B,0)),H157="C",INDEX(字典1_56!E:E,MATCH(MID(F157,7,2),字典1_56!B:B,0))),"-")</f>
        <v>-</v>
      </c>
      <c r="O157" s="4" t="str">
        <f>IFERROR(INDEX(字典1_78!C:C,MATCH(RIGHT(F157,2),字典1_78!B:B,0)),"Error")</f>
        <v>时钟</v>
      </c>
      <c r="P157" s="5">
        <f t="shared" si="8"/>
        <v>14.028</v>
      </c>
      <c r="Q157" s="5">
        <f t="shared" si="9"/>
        <v>4.0000000000000924E-2</v>
      </c>
      <c r="R157" s="5" t="str">
        <f>IF(H159="C_B",INDEX(音色一览表!A:A,MATCH(MID(F157,5,2)&amp;MID(F158,5,2)&amp;MID(F159,7,2),音色一览表!H:H,0))&amp;" "&amp;INDEX(音色一览表!G:G,MATCH(MID(F157,5,2)&amp;MID(F158,5,2)&amp;MID(F159,7,2),音色一览表!H:H,0)),"")</f>
        <v/>
      </c>
      <c r="S157" s="17"/>
      <c r="T157" s="17"/>
    </row>
    <row r="158" spans="1:20" ht="18" hidden="1" customHeight="1" x14ac:dyDescent="0.2">
      <c r="A158" s="16">
        <v>156</v>
      </c>
      <c r="B158" s="16">
        <v>1</v>
      </c>
      <c r="C158" s="10"/>
      <c r="D158" s="16" t="s">
        <v>49</v>
      </c>
      <c r="E158" s="16" t="s">
        <v>50</v>
      </c>
      <c r="F158" s="16" t="s">
        <v>51</v>
      </c>
      <c r="G158" s="16" t="s">
        <v>188</v>
      </c>
      <c r="H158" s="34" t="str">
        <f t="shared" si="11"/>
        <v>F8</v>
      </c>
      <c r="I158" s="34" t="str">
        <f>IFERROR(INDEX(数据分类!B:B,MATCH(数据!H158,数据分类!A:A,0)),"Error")</f>
        <v>时钟</v>
      </c>
      <c r="J158" s="34" t="str">
        <f>IFERROR(_xlfn.IFS(INDEX(数据分类!E:E,MATCH(数据!H158,数据分类!A:A,0))=3456,N158&amp;M158,INDEX(数据分类!E:E,MATCH(数据!H158,数据分类!A:A,0))=34,M158,INDEX(数据分类!E:E,MATCH(数据!H158,数据分类!A:A,0))=56,N158,INDEX(数据分类!E:E,MATCH(数据!H158,数据分类!A:A,0))="-","-"),"Error")</f>
        <v>-</v>
      </c>
      <c r="K158" s="34" t="str">
        <f t="shared" si="10"/>
        <v>-</v>
      </c>
      <c r="L158" s="4" t="str">
        <f>IFERROR(INDEX(字典msg!B:B,MATCH(D158,字典msg!A:A,0)),"Error")</f>
        <v>正常</v>
      </c>
      <c r="M158" s="4" t="str">
        <f>IFERROR(_xlfn.IFS(H158="9",INDEX(字典1_34!C:C,MATCH(MID(F158,5,2),字典1_34!B:B,0)),H158="B00",INDEX(字典1_34!D:D,MATCH(MID(F158,5,2),字典1_34!B:B,0)),H158="B20",INDEX(字典1_34!E:E,MATCH(MID(F158,5,2),字典1_34!B:B,0)),H158="B48",INDEX(字典1_34!G:G,MATCH(MID(F158,5,2),字典1_34!B:B,0)),LEFT(H158,1)="B",INDEX(字典1_34!F:F,MATCH(MID(F158,5,2),字典1_34!B:B,0))),"-")</f>
        <v>-</v>
      </c>
      <c r="N158" s="4" t="str">
        <f>IFERROR(_xlfn.IFS(H158="9",INDEX(字典1_56!C:C,MATCH(MID(F158,7,2),字典1_56!B:B,0)),LEFT(H158,1)="B",INDEX(字典1_56!D:D,MATCH(MID(F158,7,2),字典1_56!B:B,0)),H158="C_B",INDEX(字典1_56!F:F,MATCH(MID(F158,7,2),字典1_56!B:B,0)),H158="C",INDEX(字典1_56!E:E,MATCH(MID(F158,7,2),字典1_56!B:B,0))),"-")</f>
        <v>-</v>
      </c>
      <c r="O158" s="4" t="str">
        <f>IFERROR(INDEX(字典1_78!C:C,MATCH(RIGHT(F158,2),字典1_78!B:B,0)),"Error")</f>
        <v>时钟</v>
      </c>
      <c r="P158" s="5">
        <f t="shared" si="8"/>
        <v>14.058</v>
      </c>
      <c r="Q158" s="5">
        <f t="shared" si="9"/>
        <v>2.9999999999999361E-2</v>
      </c>
      <c r="R158" s="5" t="str">
        <f>IF(H160="C_B",INDEX(音色一览表!A:A,MATCH(MID(F158,5,2)&amp;MID(F159,5,2)&amp;MID(F160,7,2),音色一览表!H:H,0))&amp;" "&amp;INDEX(音色一览表!G:G,MATCH(MID(F158,5,2)&amp;MID(F159,5,2)&amp;MID(F160,7,2),音色一览表!H:H,0)),"")</f>
        <v/>
      </c>
      <c r="S158" s="17"/>
      <c r="T158" s="17"/>
    </row>
    <row r="159" spans="1:20" ht="18" hidden="1" customHeight="1" x14ac:dyDescent="0.2">
      <c r="A159" s="16">
        <v>157</v>
      </c>
      <c r="B159" s="16">
        <v>1</v>
      </c>
      <c r="C159" s="10"/>
      <c r="D159" s="16" t="s">
        <v>49</v>
      </c>
      <c r="E159" s="16" t="s">
        <v>50</v>
      </c>
      <c r="F159" s="16" t="s">
        <v>51</v>
      </c>
      <c r="G159" s="16" t="s">
        <v>189</v>
      </c>
      <c r="H159" s="34" t="str">
        <f t="shared" si="11"/>
        <v>F8</v>
      </c>
      <c r="I159" s="34" t="str">
        <f>IFERROR(INDEX(数据分类!B:B,MATCH(数据!H159,数据分类!A:A,0)),"Error")</f>
        <v>时钟</v>
      </c>
      <c r="J159" s="34" t="str">
        <f>IFERROR(_xlfn.IFS(INDEX(数据分类!E:E,MATCH(数据!H159,数据分类!A:A,0))=3456,N159&amp;M159,INDEX(数据分类!E:E,MATCH(数据!H159,数据分类!A:A,0))=34,M159,INDEX(数据分类!E:E,MATCH(数据!H159,数据分类!A:A,0))=56,N159,INDEX(数据分类!E:E,MATCH(数据!H159,数据分类!A:A,0))="-","-"),"Error")</f>
        <v>-</v>
      </c>
      <c r="K159" s="34" t="str">
        <f t="shared" si="10"/>
        <v>-</v>
      </c>
      <c r="L159" s="4" t="str">
        <f>IFERROR(INDEX(字典msg!B:B,MATCH(D159,字典msg!A:A,0)),"Error")</f>
        <v>正常</v>
      </c>
      <c r="M159" s="4" t="str">
        <f>IFERROR(_xlfn.IFS(H159="9",INDEX(字典1_34!C:C,MATCH(MID(F159,5,2),字典1_34!B:B,0)),H159="B00",INDEX(字典1_34!D:D,MATCH(MID(F159,5,2),字典1_34!B:B,0)),H159="B20",INDEX(字典1_34!E:E,MATCH(MID(F159,5,2),字典1_34!B:B,0)),H159="B48",INDEX(字典1_34!G:G,MATCH(MID(F159,5,2),字典1_34!B:B,0)),LEFT(H159,1)="B",INDEX(字典1_34!F:F,MATCH(MID(F159,5,2),字典1_34!B:B,0))),"-")</f>
        <v>-</v>
      </c>
      <c r="N159" s="4" t="str">
        <f>IFERROR(_xlfn.IFS(H159="9",INDEX(字典1_56!C:C,MATCH(MID(F159,7,2),字典1_56!B:B,0)),LEFT(H159,1)="B",INDEX(字典1_56!D:D,MATCH(MID(F159,7,2),字典1_56!B:B,0)),H159="C_B",INDEX(字典1_56!F:F,MATCH(MID(F159,7,2),字典1_56!B:B,0)),H159="C",INDEX(字典1_56!E:E,MATCH(MID(F159,7,2),字典1_56!B:B,0))),"-")</f>
        <v>-</v>
      </c>
      <c r="O159" s="4" t="str">
        <f>IFERROR(INDEX(字典1_78!C:C,MATCH(RIGHT(F159,2),字典1_78!B:B,0)),"Error")</f>
        <v>时钟</v>
      </c>
      <c r="P159" s="5">
        <f t="shared" si="8"/>
        <v>14.087999999999999</v>
      </c>
      <c r="Q159" s="5">
        <f t="shared" si="9"/>
        <v>2.9999999999999361E-2</v>
      </c>
      <c r="R159" s="5" t="str">
        <f>IF(H161="C_B",INDEX(音色一览表!A:A,MATCH(MID(F159,5,2)&amp;MID(F160,5,2)&amp;MID(F161,7,2),音色一览表!H:H,0))&amp;" "&amp;INDEX(音色一览表!G:G,MATCH(MID(F159,5,2)&amp;MID(F160,5,2)&amp;MID(F161,7,2),音色一览表!H:H,0)),"")</f>
        <v/>
      </c>
      <c r="S159" s="17"/>
      <c r="T159" s="17"/>
    </row>
    <row r="160" spans="1:20" ht="18" hidden="1" customHeight="1" x14ac:dyDescent="0.2">
      <c r="A160" s="16">
        <v>158</v>
      </c>
      <c r="B160" s="16">
        <v>1</v>
      </c>
      <c r="C160" s="10"/>
      <c r="D160" s="16" t="s">
        <v>49</v>
      </c>
      <c r="E160" s="16" t="s">
        <v>50</v>
      </c>
      <c r="F160" s="16" t="s">
        <v>51</v>
      </c>
      <c r="G160" s="16" t="s">
        <v>190</v>
      </c>
      <c r="H160" s="34" t="str">
        <f t="shared" si="11"/>
        <v>F8</v>
      </c>
      <c r="I160" s="34" t="str">
        <f>IFERROR(INDEX(数据分类!B:B,MATCH(数据!H160,数据分类!A:A,0)),"Error")</f>
        <v>时钟</v>
      </c>
      <c r="J160" s="34" t="str">
        <f>IFERROR(_xlfn.IFS(INDEX(数据分类!E:E,MATCH(数据!H160,数据分类!A:A,0))=3456,N160&amp;M160,INDEX(数据分类!E:E,MATCH(数据!H160,数据分类!A:A,0))=34,M160,INDEX(数据分类!E:E,MATCH(数据!H160,数据分类!A:A,0))=56,N160,INDEX(数据分类!E:E,MATCH(数据!H160,数据分类!A:A,0))="-","-"),"Error")</f>
        <v>-</v>
      </c>
      <c r="K160" s="34" t="str">
        <f t="shared" si="10"/>
        <v>-</v>
      </c>
      <c r="L160" s="4" t="str">
        <f>IFERROR(INDEX(字典msg!B:B,MATCH(D160,字典msg!A:A,0)),"Error")</f>
        <v>正常</v>
      </c>
      <c r="M160" s="4" t="str">
        <f>IFERROR(_xlfn.IFS(H160="9",INDEX(字典1_34!C:C,MATCH(MID(F160,5,2),字典1_34!B:B,0)),H160="B00",INDEX(字典1_34!D:D,MATCH(MID(F160,5,2),字典1_34!B:B,0)),H160="B20",INDEX(字典1_34!E:E,MATCH(MID(F160,5,2),字典1_34!B:B,0)),H160="B48",INDEX(字典1_34!G:G,MATCH(MID(F160,5,2),字典1_34!B:B,0)),LEFT(H160,1)="B",INDEX(字典1_34!F:F,MATCH(MID(F160,5,2),字典1_34!B:B,0))),"-")</f>
        <v>-</v>
      </c>
      <c r="N160" s="4" t="str">
        <f>IFERROR(_xlfn.IFS(H160="9",INDEX(字典1_56!C:C,MATCH(MID(F160,7,2),字典1_56!B:B,0)),LEFT(H160,1)="B",INDEX(字典1_56!D:D,MATCH(MID(F160,7,2),字典1_56!B:B,0)),H160="C_B",INDEX(字典1_56!F:F,MATCH(MID(F160,7,2),字典1_56!B:B,0)),H160="C",INDEX(字典1_56!E:E,MATCH(MID(F160,7,2),字典1_56!B:B,0))),"-")</f>
        <v>-</v>
      </c>
      <c r="O160" s="4" t="str">
        <f>IFERROR(INDEX(字典1_78!C:C,MATCH(RIGHT(F160,2),字典1_78!B:B,0)),"Error")</f>
        <v>时钟</v>
      </c>
      <c r="P160" s="5">
        <f t="shared" si="8"/>
        <v>14.128</v>
      </c>
      <c r="Q160" s="5">
        <f t="shared" si="9"/>
        <v>4.0000000000000924E-2</v>
      </c>
      <c r="R160" s="5" t="str">
        <f>IF(H162="C_B",INDEX(音色一览表!A:A,MATCH(MID(F160,5,2)&amp;MID(F161,5,2)&amp;MID(F162,7,2),音色一览表!H:H,0))&amp;" "&amp;INDEX(音色一览表!G:G,MATCH(MID(F160,5,2)&amp;MID(F161,5,2)&amp;MID(F162,7,2),音色一览表!H:H,0)),"")</f>
        <v/>
      </c>
      <c r="S160" s="17"/>
      <c r="T160" s="17"/>
    </row>
    <row r="161" spans="1:20" ht="18" hidden="1" customHeight="1" x14ac:dyDescent="0.2">
      <c r="A161" s="16">
        <v>159</v>
      </c>
      <c r="B161" s="16">
        <v>1</v>
      </c>
      <c r="C161" s="10"/>
      <c r="D161" s="16" t="s">
        <v>49</v>
      </c>
      <c r="E161" s="16" t="s">
        <v>50</v>
      </c>
      <c r="F161" s="16" t="s">
        <v>51</v>
      </c>
      <c r="G161" s="16" t="s">
        <v>191</v>
      </c>
      <c r="H161" s="34" t="str">
        <f t="shared" si="11"/>
        <v>F8</v>
      </c>
      <c r="I161" s="34" t="str">
        <f>IFERROR(INDEX(数据分类!B:B,MATCH(数据!H161,数据分类!A:A,0)),"Error")</f>
        <v>时钟</v>
      </c>
      <c r="J161" s="34" t="str">
        <f>IFERROR(_xlfn.IFS(INDEX(数据分类!E:E,MATCH(数据!H161,数据分类!A:A,0))=3456,N161&amp;M161,INDEX(数据分类!E:E,MATCH(数据!H161,数据分类!A:A,0))=34,M161,INDEX(数据分类!E:E,MATCH(数据!H161,数据分类!A:A,0))=56,N161,INDEX(数据分类!E:E,MATCH(数据!H161,数据分类!A:A,0))="-","-"),"Error")</f>
        <v>-</v>
      </c>
      <c r="K161" s="34" t="str">
        <f t="shared" si="10"/>
        <v>-</v>
      </c>
      <c r="L161" s="4" t="str">
        <f>IFERROR(INDEX(字典msg!B:B,MATCH(D161,字典msg!A:A,0)),"Error")</f>
        <v>正常</v>
      </c>
      <c r="M161" s="4" t="str">
        <f>IFERROR(_xlfn.IFS(H161="9",INDEX(字典1_34!C:C,MATCH(MID(F161,5,2),字典1_34!B:B,0)),H161="B00",INDEX(字典1_34!D:D,MATCH(MID(F161,5,2),字典1_34!B:B,0)),H161="B20",INDEX(字典1_34!E:E,MATCH(MID(F161,5,2),字典1_34!B:B,0)),H161="B48",INDEX(字典1_34!G:G,MATCH(MID(F161,5,2),字典1_34!B:B,0)),LEFT(H161,1)="B",INDEX(字典1_34!F:F,MATCH(MID(F161,5,2),字典1_34!B:B,0))),"-")</f>
        <v>-</v>
      </c>
      <c r="N161" s="4" t="str">
        <f>IFERROR(_xlfn.IFS(H161="9",INDEX(字典1_56!C:C,MATCH(MID(F161,7,2),字典1_56!B:B,0)),LEFT(H161,1)="B",INDEX(字典1_56!D:D,MATCH(MID(F161,7,2),字典1_56!B:B,0)),H161="C_B",INDEX(字典1_56!F:F,MATCH(MID(F161,7,2),字典1_56!B:B,0)),H161="C",INDEX(字典1_56!E:E,MATCH(MID(F161,7,2),字典1_56!B:B,0))),"-")</f>
        <v>-</v>
      </c>
      <c r="O161" s="4" t="str">
        <f>IFERROR(INDEX(字典1_78!C:C,MATCH(RIGHT(F161,2),字典1_78!B:B,0)),"Error")</f>
        <v>时钟</v>
      </c>
      <c r="P161" s="5">
        <f t="shared" si="8"/>
        <v>14.157999999999999</v>
      </c>
      <c r="Q161" s="5">
        <f t="shared" si="9"/>
        <v>2.9999999999999361E-2</v>
      </c>
      <c r="R161" s="5" t="str">
        <f>IF(H163="C_B",INDEX(音色一览表!A:A,MATCH(MID(F161,5,2)&amp;MID(F162,5,2)&amp;MID(F163,7,2),音色一览表!H:H,0))&amp;" "&amp;INDEX(音色一览表!G:G,MATCH(MID(F161,5,2)&amp;MID(F162,5,2)&amp;MID(F163,7,2),音色一览表!H:H,0)),"")</f>
        <v/>
      </c>
      <c r="S161" s="17"/>
      <c r="T161" s="17"/>
    </row>
    <row r="162" spans="1:20" ht="18" hidden="1" customHeight="1" x14ac:dyDescent="0.2">
      <c r="A162" s="16">
        <v>160</v>
      </c>
      <c r="B162" s="16">
        <v>1</v>
      </c>
      <c r="C162" s="10"/>
      <c r="D162" s="16" t="s">
        <v>49</v>
      </c>
      <c r="E162" s="16" t="s">
        <v>50</v>
      </c>
      <c r="F162" s="16" t="s">
        <v>192</v>
      </c>
      <c r="G162" s="16" t="s">
        <v>193</v>
      </c>
      <c r="H162" s="34" t="str">
        <f t="shared" si="11"/>
        <v>9</v>
      </c>
      <c r="I162" s="34" t="str">
        <f>IFERROR(INDEX(数据分类!B:B,MATCH(数据!H162,数据分类!A:A,0)),"Error")</f>
        <v>音符打开</v>
      </c>
      <c r="J162" s="34" t="str">
        <f>IFERROR(_xlfn.IFS(INDEX(数据分类!E:E,MATCH(数据!H162,数据分类!A:A,0))=3456,N162&amp;M162,INDEX(数据分类!E:E,MATCH(数据!H162,数据分类!A:A,0))=34,M162,INDEX(数据分类!E:E,MATCH(数据!H162,数据分类!A:A,0))=56,N162,INDEX(数据分类!E:E,MATCH(数据!H162,数据分类!A:A,0))="-","-"),"Error")</f>
        <v>F3键按下(力度047)</v>
      </c>
      <c r="K162" s="34">
        <f t="shared" si="10"/>
        <v>1</v>
      </c>
      <c r="L162" s="4" t="str">
        <f>IFERROR(INDEX(字典msg!B:B,MATCH(D162,字典msg!A:A,0)),"Error")</f>
        <v>正常</v>
      </c>
      <c r="M162" s="4" t="str">
        <f>IFERROR(_xlfn.IFS(H162="9",INDEX(字典1_34!C:C,MATCH(MID(F162,5,2),字典1_34!B:B,0)),H162="B00",INDEX(字典1_34!D:D,MATCH(MID(F162,5,2),字典1_34!B:B,0)),H162="B20",INDEX(字典1_34!E:E,MATCH(MID(F162,5,2),字典1_34!B:B,0)),H162="B48",INDEX(字典1_34!G:G,MATCH(MID(F162,5,2),字典1_34!B:B,0)),LEFT(H162,1)="B",INDEX(字典1_34!F:F,MATCH(MID(F162,5,2),字典1_34!B:B,0))),"-")</f>
        <v>按下(力度047)</v>
      </c>
      <c r="N162" s="4" t="str">
        <f>IFERROR(_xlfn.IFS(H162="9",INDEX(字典1_56!C:C,MATCH(MID(F162,7,2),字典1_56!B:B,0)),LEFT(H162,1)="B",INDEX(字典1_56!D:D,MATCH(MID(F162,7,2),字典1_56!B:B,0)),H162="C_B",INDEX(字典1_56!F:F,MATCH(MID(F162,7,2),字典1_56!B:B,0)),H162="C",INDEX(字典1_56!E:E,MATCH(MID(F162,7,2),字典1_56!B:B,0))),"-")</f>
        <v>F3键</v>
      </c>
      <c r="O162" s="4" t="str">
        <f>IFERROR(INDEX(字典1_78!C:C,MATCH(RIGHT(F162,2),字典1_78!B:B,0)),"Error")</f>
        <v>音符打开(#01)</v>
      </c>
      <c r="P162" s="5">
        <f t="shared" si="8"/>
        <v>14.198</v>
      </c>
      <c r="Q162" s="5">
        <f t="shared" si="9"/>
        <v>4.0000000000000924E-2</v>
      </c>
      <c r="R162" s="5" t="str">
        <f>IF(H164="C_B",INDEX(音色一览表!A:A,MATCH(MID(F162,5,2)&amp;MID(F163,5,2)&amp;MID(F164,7,2),音色一览表!H:H,0))&amp;" "&amp;INDEX(音色一览表!G:G,MATCH(MID(F162,5,2)&amp;MID(F163,5,2)&amp;MID(F164,7,2),音色一览表!H:H,0)),"")</f>
        <v/>
      </c>
      <c r="S162" s="17"/>
      <c r="T162" s="17"/>
    </row>
    <row r="163" spans="1:20" ht="18" hidden="1" customHeight="1" x14ac:dyDescent="0.2">
      <c r="A163" s="16">
        <v>161</v>
      </c>
      <c r="B163" s="16">
        <v>1</v>
      </c>
      <c r="C163" s="10"/>
      <c r="D163" s="16" t="s">
        <v>49</v>
      </c>
      <c r="E163" s="16" t="s">
        <v>50</v>
      </c>
      <c r="F163" s="16" t="s">
        <v>51</v>
      </c>
      <c r="G163" s="16" t="s">
        <v>194</v>
      </c>
      <c r="H163" s="34" t="str">
        <f t="shared" si="11"/>
        <v>F8</v>
      </c>
      <c r="I163" s="34" t="str">
        <f>IFERROR(INDEX(数据分类!B:B,MATCH(数据!H163,数据分类!A:A,0)),"Error")</f>
        <v>时钟</v>
      </c>
      <c r="J163" s="34" t="str">
        <f>IFERROR(_xlfn.IFS(INDEX(数据分类!E:E,MATCH(数据!H163,数据分类!A:A,0))=3456,N163&amp;M163,INDEX(数据分类!E:E,MATCH(数据!H163,数据分类!A:A,0))=34,M163,INDEX(数据分类!E:E,MATCH(数据!H163,数据分类!A:A,0))=56,N163,INDEX(数据分类!E:E,MATCH(数据!H163,数据分类!A:A,0))="-","-"),"Error")</f>
        <v>-</v>
      </c>
      <c r="K163" s="34" t="str">
        <f t="shared" si="10"/>
        <v>-</v>
      </c>
      <c r="L163" s="4" t="str">
        <f>IFERROR(INDEX(字典msg!B:B,MATCH(D163,字典msg!A:A,0)),"Error")</f>
        <v>正常</v>
      </c>
      <c r="M163" s="4" t="str">
        <f>IFERROR(_xlfn.IFS(H163="9",INDEX(字典1_34!C:C,MATCH(MID(F163,5,2),字典1_34!B:B,0)),H163="B00",INDEX(字典1_34!D:D,MATCH(MID(F163,5,2),字典1_34!B:B,0)),H163="B20",INDEX(字典1_34!E:E,MATCH(MID(F163,5,2),字典1_34!B:B,0)),H163="B48",INDEX(字典1_34!G:G,MATCH(MID(F163,5,2),字典1_34!B:B,0)),LEFT(H163,1)="B",INDEX(字典1_34!F:F,MATCH(MID(F163,5,2),字典1_34!B:B,0))),"-")</f>
        <v>-</v>
      </c>
      <c r="N163" s="4" t="str">
        <f>IFERROR(_xlfn.IFS(H163="9",INDEX(字典1_56!C:C,MATCH(MID(F163,7,2),字典1_56!B:B,0)),LEFT(H163,1)="B",INDEX(字典1_56!D:D,MATCH(MID(F163,7,2),字典1_56!B:B,0)),H163="C_B",INDEX(字典1_56!F:F,MATCH(MID(F163,7,2),字典1_56!B:B,0)),H163="C",INDEX(字典1_56!E:E,MATCH(MID(F163,7,2),字典1_56!B:B,0))),"-")</f>
        <v>-</v>
      </c>
      <c r="O163" s="4" t="str">
        <f>IFERROR(INDEX(字典1_78!C:C,MATCH(RIGHT(F163,2),字典1_78!B:B,0)),"Error")</f>
        <v>时钟</v>
      </c>
      <c r="P163" s="5">
        <f t="shared" si="8"/>
        <v>14.228</v>
      </c>
      <c r="Q163" s="5">
        <f t="shared" si="9"/>
        <v>2.9999999999999361E-2</v>
      </c>
      <c r="R163" s="5" t="str">
        <f>IF(H165="C_B",INDEX(音色一览表!A:A,MATCH(MID(F163,5,2)&amp;MID(F164,5,2)&amp;MID(F165,7,2),音色一览表!H:H,0))&amp;" "&amp;INDEX(音色一览表!G:G,MATCH(MID(F163,5,2)&amp;MID(F164,5,2)&amp;MID(F165,7,2),音色一览表!H:H,0)),"")</f>
        <v/>
      </c>
      <c r="S163" s="17"/>
      <c r="T163" s="17"/>
    </row>
    <row r="164" spans="1:20" ht="18" hidden="1" customHeight="1" x14ac:dyDescent="0.2">
      <c r="A164" s="16">
        <v>162</v>
      </c>
      <c r="B164" s="16">
        <v>1</v>
      </c>
      <c r="C164" s="10"/>
      <c r="D164" s="16" t="s">
        <v>49</v>
      </c>
      <c r="E164" s="16" t="s">
        <v>50</v>
      </c>
      <c r="F164" s="16" t="s">
        <v>195</v>
      </c>
      <c r="G164" s="16" t="s">
        <v>196</v>
      </c>
      <c r="H164" s="34" t="str">
        <f t="shared" si="11"/>
        <v>9</v>
      </c>
      <c r="I164" s="34" t="str">
        <f>IFERROR(INDEX(数据分类!B:B,MATCH(数据!H164,数据分类!A:A,0)),"Error")</f>
        <v>音符打开</v>
      </c>
      <c r="J164" s="34" t="str">
        <f>IFERROR(_xlfn.IFS(INDEX(数据分类!E:E,MATCH(数据!H164,数据分类!A:A,0))=3456,N164&amp;M164,INDEX(数据分类!E:E,MATCH(数据!H164,数据分类!A:A,0))=34,M164,INDEX(数据分类!E:E,MATCH(数据!H164,数据分类!A:A,0))=56,N164,INDEX(数据分类!E:E,MATCH(数据!H164,数据分类!A:A,0))="-","-"),"Error")</f>
        <v>G3键按下(力度058)</v>
      </c>
      <c r="K164" s="34">
        <f t="shared" si="10"/>
        <v>1</v>
      </c>
      <c r="L164" s="4" t="str">
        <f>IFERROR(INDEX(字典msg!B:B,MATCH(D164,字典msg!A:A,0)),"Error")</f>
        <v>正常</v>
      </c>
      <c r="M164" s="4" t="str">
        <f>IFERROR(_xlfn.IFS(H164="9",INDEX(字典1_34!C:C,MATCH(MID(F164,5,2),字典1_34!B:B,0)),H164="B00",INDEX(字典1_34!D:D,MATCH(MID(F164,5,2),字典1_34!B:B,0)),H164="B20",INDEX(字典1_34!E:E,MATCH(MID(F164,5,2),字典1_34!B:B,0)),H164="B48",INDEX(字典1_34!G:G,MATCH(MID(F164,5,2),字典1_34!B:B,0)),LEFT(H164,1)="B",INDEX(字典1_34!F:F,MATCH(MID(F164,5,2),字典1_34!B:B,0))),"-")</f>
        <v>按下(力度058)</v>
      </c>
      <c r="N164" s="4" t="str">
        <f>IFERROR(_xlfn.IFS(H164="9",INDEX(字典1_56!C:C,MATCH(MID(F164,7,2),字典1_56!B:B,0)),LEFT(H164,1)="B",INDEX(字典1_56!D:D,MATCH(MID(F164,7,2),字典1_56!B:B,0)),H164="C_B",INDEX(字典1_56!F:F,MATCH(MID(F164,7,2),字典1_56!B:B,0)),H164="C",INDEX(字典1_56!E:E,MATCH(MID(F164,7,2),字典1_56!B:B,0))),"-")</f>
        <v>G3键</v>
      </c>
      <c r="O164" s="4" t="str">
        <f>IFERROR(INDEX(字典1_78!C:C,MATCH(RIGHT(F164,2),字典1_78!B:B,0)),"Error")</f>
        <v>音符打开(#01)</v>
      </c>
      <c r="P164" s="5">
        <f t="shared" si="8"/>
        <v>14.268000000000001</v>
      </c>
      <c r="Q164" s="5">
        <f t="shared" si="9"/>
        <v>4.0000000000000924E-2</v>
      </c>
      <c r="R164" s="5" t="str">
        <f>IF(H166="C_B",INDEX(音色一览表!A:A,MATCH(MID(F164,5,2)&amp;MID(F165,5,2)&amp;MID(F166,7,2),音色一览表!H:H,0))&amp;" "&amp;INDEX(音色一览表!G:G,MATCH(MID(F164,5,2)&amp;MID(F165,5,2)&amp;MID(F166,7,2),音色一览表!H:H,0)),"")</f>
        <v/>
      </c>
      <c r="S164" s="17"/>
      <c r="T164" s="17"/>
    </row>
    <row r="165" spans="1:20" ht="18" hidden="1" customHeight="1" x14ac:dyDescent="0.2">
      <c r="A165" s="16">
        <v>163</v>
      </c>
      <c r="B165" s="16">
        <v>1</v>
      </c>
      <c r="C165" s="10"/>
      <c r="D165" s="16" t="s">
        <v>49</v>
      </c>
      <c r="E165" s="16" t="s">
        <v>50</v>
      </c>
      <c r="F165" s="16" t="s">
        <v>51</v>
      </c>
      <c r="G165" s="16" t="s">
        <v>197</v>
      </c>
      <c r="H165" s="34" t="str">
        <f t="shared" si="11"/>
        <v>F8</v>
      </c>
      <c r="I165" s="34" t="str">
        <f>IFERROR(INDEX(数据分类!B:B,MATCH(数据!H165,数据分类!A:A,0)),"Error")</f>
        <v>时钟</v>
      </c>
      <c r="J165" s="34" t="str">
        <f>IFERROR(_xlfn.IFS(INDEX(数据分类!E:E,MATCH(数据!H165,数据分类!A:A,0))=3456,N165&amp;M165,INDEX(数据分类!E:E,MATCH(数据!H165,数据分类!A:A,0))=34,M165,INDEX(数据分类!E:E,MATCH(数据!H165,数据分类!A:A,0))=56,N165,INDEX(数据分类!E:E,MATCH(数据!H165,数据分类!A:A,0))="-","-"),"Error")</f>
        <v>-</v>
      </c>
      <c r="K165" s="34" t="str">
        <f t="shared" si="10"/>
        <v>-</v>
      </c>
      <c r="L165" s="4" t="str">
        <f>IFERROR(INDEX(字典msg!B:B,MATCH(D165,字典msg!A:A,0)),"Error")</f>
        <v>正常</v>
      </c>
      <c r="M165" s="4" t="str">
        <f>IFERROR(_xlfn.IFS(H165="9",INDEX(字典1_34!C:C,MATCH(MID(F165,5,2),字典1_34!B:B,0)),H165="B00",INDEX(字典1_34!D:D,MATCH(MID(F165,5,2),字典1_34!B:B,0)),H165="B20",INDEX(字典1_34!E:E,MATCH(MID(F165,5,2),字典1_34!B:B,0)),H165="B48",INDEX(字典1_34!G:G,MATCH(MID(F165,5,2),字典1_34!B:B,0)),LEFT(H165,1)="B",INDEX(字典1_34!F:F,MATCH(MID(F165,5,2),字典1_34!B:B,0))),"-")</f>
        <v>-</v>
      </c>
      <c r="N165" s="4" t="str">
        <f>IFERROR(_xlfn.IFS(H165="9",INDEX(字典1_56!C:C,MATCH(MID(F165,7,2),字典1_56!B:B,0)),LEFT(H165,1)="B",INDEX(字典1_56!D:D,MATCH(MID(F165,7,2),字典1_56!B:B,0)),H165="C_B",INDEX(字典1_56!F:F,MATCH(MID(F165,7,2),字典1_56!B:B,0)),H165="C",INDEX(字典1_56!E:E,MATCH(MID(F165,7,2),字典1_56!B:B,0))),"-")</f>
        <v>-</v>
      </c>
      <c r="O165" s="4" t="str">
        <f>IFERROR(INDEX(字典1_78!C:C,MATCH(RIGHT(F165,2),字典1_78!B:B,0)),"Error")</f>
        <v>时钟</v>
      </c>
      <c r="P165" s="5">
        <f t="shared" si="8"/>
        <v>14.305</v>
      </c>
      <c r="Q165" s="5">
        <f t="shared" si="9"/>
        <v>3.6999999999999034E-2</v>
      </c>
      <c r="R165" s="5" t="str">
        <f>IF(H167="C_B",INDEX(音色一览表!A:A,MATCH(MID(F165,5,2)&amp;MID(F166,5,2)&amp;MID(F167,7,2),音色一览表!H:H,0))&amp;" "&amp;INDEX(音色一览表!G:G,MATCH(MID(F165,5,2)&amp;MID(F166,5,2)&amp;MID(F167,7,2),音色一览表!H:H,0)),"")</f>
        <v/>
      </c>
      <c r="S165" s="17"/>
      <c r="T165" s="17"/>
    </row>
    <row r="166" spans="1:20" ht="18" hidden="1" customHeight="1" x14ac:dyDescent="0.2">
      <c r="A166" s="16">
        <v>164</v>
      </c>
      <c r="B166" s="16">
        <v>1</v>
      </c>
      <c r="C166" s="10"/>
      <c r="D166" s="16" t="s">
        <v>49</v>
      </c>
      <c r="E166" s="16" t="s">
        <v>50</v>
      </c>
      <c r="F166" s="16" t="s">
        <v>59</v>
      </c>
      <c r="G166" s="16" t="s">
        <v>198</v>
      </c>
      <c r="H166" s="34" t="str">
        <f t="shared" si="11"/>
        <v>FE</v>
      </c>
      <c r="I166" s="34" t="str">
        <f>IFERROR(INDEX(数据分类!B:B,MATCH(数据!H166,数据分类!A:A,0)),"Error")</f>
        <v>主动传感</v>
      </c>
      <c r="J166" s="34" t="str">
        <f>IFERROR(_xlfn.IFS(INDEX(数据分类!E:E,MATCH(数据!H166,数据分类!A:A,0))=3456,N166&amp;M166,INDEX(数据分类!E:E,MATCH(数据!H166,数据分类!A:A,0))=34,M166,INDEX(数据分类!E:E,MATCH(数据!H166,数据分类!A:A,0))=56,N166,INDEX(数据分类!E:E,MATCH(数据!H166,数据分类!A:A,0))="-","-"),"Error")</f>
        <v>-</v>
      </c>
      <c r="K166" s="34" t="str">
        <f t="shared" si="10"/>
        <v>-</v>
      </c>
      <c r="L166" s="4" t="str">
        <f>IFERROR(INDEX(字典msg!B:B,MATCH(D166,字典msg!A:A,0)),"Error")</f>
        <v>正常</v>
      </c>
      <c r="M166" s="4" t="str">
        <f>IFERROR(_xlfn.IFS(H166="9",INDEX(字典1_34!C:C,MATCH(MID(F166,5,2),字典1_34!B:B,0)),H166="B00",INDEX(字典1_34!D:D,MATCH(MID(F166,5,2),字典1_34!B:B,0)),H166="B20",INDEX(字典1_34!E:E,MATCH(MID(F166,5,2),字典1_34!B:B,0)),H166="B48",INDEX(字典1_34!G:G,MATCH(MID(F166,5,2),字典1_34!B:B,0)),LEFT(H166,1)="B",INDEX(字典1_34!F:F,MATCH(MID(F166,5,2),字典1_34!B:B,0))),"-")</f>
        <v>-</v>
      </c>
      <c r="N166" s="4" t="str">
        <f>IFERROR(_xlfn.IFS(H166="9",INDEX(字典1_56!C:C,MATCH(MID(F166,7,2),字典1_56!B:B,0)),LEFT(H166,1)="B",INDEX(字典1_56!D:D,MATCH(MID(F166,7,2),字典1_56!B:B,0)),H166="C_B",INDEX(字典1_56!F:F,MATCH(MID(F166,7,2),字典1_56!B:B,0)),H166="C",INDEX(字典1_56!E:E,MATCH(MID(F166,7,2),字典1_56!B:B,0))),"-")</f>
        <v>-</v>
      </c>
      <c r="O166" s="4" t="str">
        <f>IFERROR(INDEX(字典1_78!C:C,MATCH(RIGHT(F166,2),字典1_78!B:B,0)),"Error")</f>
        <v>主动传感</v>
      </c>
      <c r="P166" s="5">
        <f t="shared" si="8"/>
        <v>14.335000000000001</v>
      </c>
      <c r="Q166" s="5">
        <f t="shared" si="9"/>
        <v>3.0000000000001137E-2</v>
      </c>
      <c r="R166" s="5" t="str">
        <f>IF(H168="C_B",INDEX(音色一览表!A:A,MATCH(MID(F166,5,2)&amp;MID(F167,5,2)&amp;MID(F168,7,2),音色一览表!H:H,0))&amp;" "&amp;INDEX(音色一览表!G:G,MATCH(MID(F166,5,2)&amp;MID(F167,5,2)&amp;MID(F168,7,2),音色一览表!H:H,0)),"")</f>
        <v/>
      </c>
      <c r="S166" s="17"/>
      <c r="T166" s="17"/>
    </row>
    <row r="167" spans="1:20" ht="18" hidden="1" customHeight="1" x14ac:dyDescent="0.2">
      <c r="A167" s="16">
        <v>165</v>
      </c>
      <c r="B167" s="16">
        <v>1</v>
      </c>
      <c r="C167" s="10"/>
      <c r="D167" s="16" t="s">
        <v>49</v>
      </c>
      <c r="E167" s="16" t="s">
        <v>50</v>
      </c>
      <c r="F167" s="16" t="s">
        <v>51</v>
      </c>
      <c r="G167" s="16" t="s">
        <v>199</v>
      </c>
      <c r="H167" s="34" t="str">
        <f t="shared" si="11"/>
        <v>F8</v>
      </c>
      <c r="I167" s="34" t="str">
        <f>IFERROR(INDEX(数据分类!B:B,MATCH(数据!H167,数据分类!A:A,0)),"Error")</f>
        <v>时钟</v>
      </c>
      <c r="J167" s="34" t="str">
        <f>IFERROR(_xlfn.IFS(INDEX(数据分类!E:E,MATCH(数据!H167,数据分类!A:A,0))=3456,N167&amp;M167,INDEX(数据分类!E:E,MATCH(数据!H167,数据分类!A:A,0))=34,M167,INDEX(数据分类!E:E,MATCH(数据!H167,数据分类!A:A,0))=56,N167,INDEX(数据分类!E:E,MATCH(数据!H167,数据分类!A:A,0))="-","-"),"Error")</f>
        <v>-</v>
      </c>
      <c r="K167" s="34" t="str">
        <f t="shared" si="10"/>
        <v>-</v>
      </c>
      <c r="L167" s="4" t="str">
        <f>IFERROR(INDEX(字典msg!B:B,MATCH(D167,字典msg!A:A,0)),"Error")</f>
        <v>正常</v>
      </c>
      <c r="M167" s="4" t="str">
        <f>IFERROR(_xlfn.IFS(H167="9",INDEX(字典1_34!C:C,MATCH(MID(F167,5,2),字典1_34!B:B,0)),H167="B00",INDEX(字典1_34!D:D,MATCH(MID(F167,5,2),字典1_34!B:B,0)),H167="B20",INDEX(字典1_34!E:E,MATCH(MID(F167,5,2),字典1_34!B:B,0)),H167="B48",INDEX(字典1_34!G:G,MATCH(MID(F167,5,2),字典1_34!B:B,0)),LEFT(H167,1)="B",INDEX(字典1_34!F:F,MATCH(MID(F167,5,2),字典1_34!B:B,0))),"-")</f>
        <v>-</v>
      </c>
      <c r="N167" s="4" t="str">
        <f>IFERROR(_xlfn.IFS(H167="9",INDEX(字典1_56!C:C,MATCH(MID(F167,7,2),字典1_56!B:B,0)),LEFT(H167,1)="B",INDEX(字典1_56!D:D,MATCH(MID(F167,7,2),字典1_56!B:B,0)),H167="C_B",INDEX(字典1_56!F:F,MATCH(MID(F167,7,2),字典1_56!B:B,0)),H167="C",INDEX(字典1_56!E:E,MATCH(MID(F167,7,2),字典1_56!B:B,0))),"-")</f>
        <v>-</v>
      </c>
      <c r="O167" s="4" t="str">
        <f>IFERROR(INDEX(字典1_78!C:C,MATCH(RIGHT(F167,2),字典1_78!B:B,0)),"Error")</f>
        <v>时钟</v>
      </c>
      <c r="P167" s="5">
        <f t="shared" si="8"/>
        <v>14.375</v>
      </c>
      <c r="Q167" s="5">
        <f t="shared" si="9"/>
        <v>3.9999999999999147E-2</v>
      </c>
      <c r="R167" s="5" t="str">
        <f>IF(H169="C_B",INDEX(音色一览表!A:A,MATCH(MID(F167,5,2)&amp;MID(F168,5,2)&amp;MID(F169,7,2),音色一览表!H:H,0))&amp;" "&amp;INDEX(音色一览表!G:G,MATCH(MID(F167,5,2)&amp;MID(F168,5,2)&amp;MID(F169,7,2),音色一览表!H:H,0)),"")</f>
        <v/>
      </c>
      <c r="S167" s="17"/>
      <c r="T167" s="17"/>
    </row>
    <row r="168" spans="1:20" ht="18" hidden="1" customHeight="1" x14ac:dyDescent="0.2">
      <c r="A168" s="16">
        <v>166</v>
      </c>
      <c r="B168" s="16">
        <v>1</v>
      </c>
      <c r="C168" s="10"/>
      <c r="D168" s="16" t="s">
        <v>49</v>
      </c>
      <c r="E168" s="16" t="s">
        <v>50</v>
      </c>
      <c r="F168" s="16" t="s">
        <v>51</v>
      </c>
      <c r="G168" s="16" t="s">
        <v>200</v>
      </c>
      <c r="H168" s="34" t="str">
        <f t="shared" si="11"/>
        <v>F8</v>
      </c>
      <c r="I168" s="34" t="str">
        <f>IFERROR(INDEX(数据分类!B:B,MATCH(数据!H168,数据分类!A:A,0)),"Error")</f>
        <v>时钟</v>
      </c>
      <c r="J168" s="34" t="str">
        <f>IFERROR(_xlfn.IFS(INDEX(数据分类!E:E,MATCH(数据!H168,数据分类!A:A,0))=3456,N168&amp;M168,INDEX(数据分类!E:E,MATCH(数据!H168,数据分类!A:A,0))=34,M168,INDEX(数据分类!E:E,MATCH(数据!H168,数据分类!A:A,0))=56,N168,INDEX(数据分类!E:E,MATCH(数据!H168,数据分类!A:A,0))="-","-"),"Error")</f>
        <v>-</v>
      </c>
      <c r="K168" s="34" t="str">
        <f t="shared" si="10"/>
        <v>-</v>
      </c>
      <c r="L168" s="4" t="str">
        <f>IFERROR(INDEX(字典msg!B:B,MATCH(D168,字典msg!A:A,0)),"Error")</f>
        <v>正常</v>
      </c>
      <c r="M168" s="4" t="str">
        <f>IFERROR(_xlfn.IFS(H168="9",INDEX(字典1_34!C:C,MATCH(MID(F168,5,2),字典1_34!B:B,0)),H168="B00",INDEX(字典1_34!D:D,MATCH(MID(F168,5,2),字典1_34!B:B,0)),H168="B20",INDEX(字典1_34!E:E,MATCH(MID(F168,5,2),字典1_34!B:B,0)),H168="B48",INDEX(字典1_34!G:G,MATCH(MID(F168,5,2),字典1_34!B:B,0)),LEFT(H168,1)="B",INDEX(字典1_34!F:F,MATCH(MID(F168,5,2),字典1_34!B:B,0))),"-")</f>
        <v>-</v>
      </c>
      <c r="N168" s="4" t="str">
        <f>IFERROR(_xlfn.IFS(H168="9",INDEX(字典1_56!C:C,MATCH(MID(F168,7,2),字典1_56!B:B,0)),LEFT(H168,1)="B",INDEX(字典1_56!D:D,MATCH(MID(F168,7,2),字典1_56!B:B,0)),H168="C_B",INDEX(字典1_56!F:F,MATCH(MID(F168,7,2),字典1_56!B:B,0)),H168="C",INDEX(字典1_56!E:E,MATCH(MID(F168,7,2),字典1_56!B:B,0))),"-")</f>
        <v>-</v>
      </c>
      <c r="O168" s="4" t="str">
        <f>IFERROR(INDEX(字典1_78!C:C,MATCH(RIGHT(F168,2),字典1_78!B:B,0)),"Error")</f>
        <v>时钟</v>
      </c>
      <c r="P168" s="5">
        <f t="shared" si="8"/>
        <v>14.404999999999999</v>
      </c>
      <c r="Q168" s="5">
        <f t="shared" si="9"/>
        <v>2.9999999999999361E-2</v>
      </c>
      <c r="R168" s="5" t="str">
        <f>IF(H170="C_B",INDEX(音色一览表!A:A,MATCH(MID(F168,5,2)&amp;MID(F169,5,2)&amp;MID(F170,7,2),音色一览表!H:H,0))&amp;" "&amp;INDEX(音色一览表!G:G,MATCH(MID(F168,5,2)&amp;MID(F169,5,2)&amp;MID(F170,7,2),音色一览表!H:H,0)),"")</f>
        <v/>
      </c>
      <c r="S168" s="17"/>
      <c r="T168" s="17"/>
    </row>
    <row r="169" spans="1:20" ht="18" hidden="1" customHeight="1" x14ac:dyDescent="0.2">
      <c r="A169" s="16">
        <v>167</v>
      </c>
      <c r="B169" s="16">
        <v>1</v>
      </c>
      <c r="C169" s="10"/>
      <c r="D169" s="16" t="s">
        <v>49</v>
      </c>
      <c r="E169" s="16" t="s">
        <v>50</v>
      </c>
      <c r="F169" s="16" t="s">
        <v>51</v>
      </c>
      <c r="G169" s="16" t="s">
        <v>201</v>
      </c>
      <c r="H169" s="34" t="str">
        <f t="shared" si="11"/>
        <v>F8</v>
      </c>
      <c r="I169" s="34" t="str">
        <f>IFERROR(INDEX(数据分类!B:B,MATCH(数据!H169,数据分类!A:A,0)),"Error")</f>
        <v>时钟</v>
      </c>
      <c r="J169" s="34" t="str">
        <f>IFERROR(_xlfn.IFS(INDEX(数据分类!E:E,MATCH(数据!H169,数据分类!A:A,0))=3456,N169&amp;M169,INDEX(数据分类!E:E,MATCH(数据!H169,数据分类!A:A,0))=34,M169,INDEX(数据分类!E:E,MATCH(数据!H169,数据分类!A:A,0))=56,N169,INDEX(数据分类!E:E,MATCH(数据!H169,数据分类!A:A,0))="-","-"),"Error")</f>
        <v>-</v>
      </c>
      <c r="K169" s="34" t="str">
        <f t="shared" si="10"/>
        <v>-</v>
      </c>
      <c r="L169" s="4" t="str">
        <f>IFERROR(INDEX(字典msg!B:B,MATCH(D169,字典msg!A:A,0)),"Error")</f>
        <v>正常</v>
      </c>
      <c r="M169" s="4" t="str">
        <f>IFERROR(_xlfn.IFS(H169="9",INDEX(字典1_34!C:C,MATCH(MID(F169,5,2),字典1_34!B:B,0)),H169="B00",INDEX(字典1_34!D:D,MATCH(MID(F169,5,2),字典1_34!B:B,0)),H169="B20",INDEX(字典1_34!E:E,MATCH(MID(F169,5,2),字典1_34!B:B,0)),H169="B48",INDEX(字典1_34!G:G,MATCH(MID(F169,5,2),字典1_34!B:B,0)),LEFT(H169,1)="B",INDEX(字典1_34!F:F,MATCH(MID(F169,5,2),字典1_34!B:B,0))),"-")</f>
        <v>-</v>
      </c>
      <c r="N169" s="4" t="str">
        <f>IFERROR(_xlfn.IFS(H169="9",INDEX(字典1_56!C:C,MATCH(MID(F169,7,2),字典1_56!B:B,0)),LEFT(H169,1)="B",INDEX(字典1_56!D:D,MATCH(MID(F169,7,2),字典1_56!B:B,0)),H169="C_B",INDEX(字典1_56!F:F,MATCH(MID(F169,7,2),字典1_56!B:B,0)),H169="C",INDEX(字典1_56!E:E,MATCH(MID(F169,7,2),字典1_56!B:B,0))),"-")</f>
        <v>-</v>
      </c>
      <c r="O169" s="4" t="str">
        <f>IFERROR(INDEX(字典1_78!C:C,MATCH(RIGHT(F169,2),字典1_78!B:B,0)),"Error")</f>
        <v>时钟</v>
      </c>
      <c r="P169" s="5">
        <f t="shared" si="8"/>
        <v>14.445</v>
      </c>
      <c r="Q169" s="5">
        <f t="shared" si="9"/>
        <v>4.0000000000000924E-2</v>
      </c>
      <c r="R169" s="5" t="str">
        <f>IF(H171="C_B",INDEX(音色一览表!A:A,MATCH(MID(F169,5,2)&amp;MID(F170,5,2)&amp;MID(F171,7,2),音色一览表!H:H,0))&amp;" "&amp;INDEX(音色一览表!G:G,MATCH(MID(F169,5,2)&amp;MID(F170,5,2)&amp;MID(F171,7,2),音色一览表!H:H,0)),"")</f>
        <v/>
      </c>
      <c r="S169" s="17"/>
      <c r="T169" s="17"/>
    </row>
    <row r="170" spans="1:20" ht="18" hidden="1" customHeight="1" x14ac:dyDescent="0.2">
      <c r="A170" s="16">
        <v>168</v>
      </c>
      <c r="B170" s="16">
        <v>1</v>
      </c>
      <c r="C170" s="10"/>
      <c r="D170" s="16" t="s">
        <v>49</v>
      </c>
      <c r="E170" s="16" t="s">
        <v>50</v>
      </c>
      <c r="F170" s="16" t="s">
        <v>51</v>
      </c>
      <c r="G170" s="16" t="s">
        <v>202</v>
      </c>
      <c r="H170" s="34" t="str">
        <f t="shared" si="11"/>
        <v>F8</v>
      </c>
      <c r="I170" s="34" t="str">
        <f>IFERROR(INDEX(数据分类!B:B,MATCH(数据!H170,数据分类!A:A,0)),"Error")</f>
        <v>时钟</v>
      </c>
      <c r="J170" s="34" t="str">
        <f>IFERROR(_xlfn.IFS(INDEX(数据分类!E:E,MATCH(数据!H170,数据分类!A:A,0))=3456,N170&amp;M170,INDEX(数据分类!E:E,MATCH(数据!H170,数据分类!A:A,0))=34,M170,INDEX(数据分类!E:E,MATCH(数据!H170,数据分类!A:A,0))=56,N170,INDEX(数据分类!E:E,MATCH(数据!H170,数据分类!A:A,0))="-","-"),"Error")</f>
        <v>-</v>
      </c>
      <c r="K170" s="34" t="str">
        <f t="shared" si="10"/>
        <v>-</v>
      </c>
      <c r="L170" s="4" t="str">
        <f>IFERROR(INDEX(字典msg!B:B,MATCH(D170,字典msg!A:A,0)),"Error")</f>
        <v>正常</v>
      </c>
      <c r="M170" s="4" t="str">
        <f>IFERROR(_xlfn.IFS(H170="9",INDEX(字典1_34!C:C,MATCH(MID(F170,5,2),字典1_34!B:B,0)),H170="B00",INDEX(字典1_34!D:D,MATCH(MID(F170,5,2),字典1_34!B:B,0)),H170="B20",INDEX(字典1_34!E:E,MATCH(MID(F170,5,2),字典1_34!B:B,0)),H170="B48",INDEX(字典1_34!G:G,MATCH(MID(F170,5,2),字典1_34!B:B,0)),LEFT(H170,1)="B",INDEX(字典1_34!F:F,MATCH(MID(F170,5,2),字典1_34!B:B,0))),"-")</f>
        <v>-</v>
      </c>
      <c r="N170" s="4" t="str">
        <f>IFERROR(_xlfn.IFS(H170="9",INDEX(字典1_56!C:C,MATCH(MID(F170,7,2),字典1_56!B:B,0)),LEFT(H170,1)="B",INDEX(字典1_56!D:D,MATCH(MID(F170,7,2),字典1_56!B:B,0)),H170="C_B",INDEX(字典1_56!F:F,MATCH(MID(F170,7,2),字典1_56!B:B,0)),H170="C",INDEX(字典1_56!E:E,MATCH(MID(F170,7,2),字典1_56!B:B,0))),"-")</f>
        <v>-</v>
      </c>
      <c r="O170" s="4" t="str">
        <f>IFERROR(INDEX(字典1_78!C:C,MATCH(RIGHT(F170,2),字典1_78!B:B,0)),"Error")</f>
        <v>时钟</v>
      </c>
      <c r="P170" s="5">
        <f t="shared" si="8"/>
        <v>14.484999999999999</v>
      </c>
      <c r="Q170" s="5">
        <f t="shared" si="9"/>
        <v>3.9999999999999147E-2</v>
      </c>
      <c r="R170" s="5" t="str">
        <f>IF(H172="C_B",INDEX(音色一览表!A:A,MATCH(MID(F170,5,2)&amp;MID(F171,5,2)&amp;MID(F172,7,2),音色一览表!H:H,0))&amp;" "&amp;INDEX(音色一览表!G:G,MATCH(MID(F170,5,2)&amp;MID(F171,5,2)&amp;MID(F172,7,2),音色一览表!H:H,0)),"")</f>
        <v/>
      </c>
      <c r="S170" s="17"/>
      <c r="T170" s="17"/>
    </row>
    <row r="171" spans="1:20" ht="18" hidden="1" customHeight="1" x14ac:dyDescent="0.2">
      <c r="A171" s="16">
        <v>169</v>
      </c>
      <c r="B171" s="16">
        <v>1</v>
      </c>
      <c r="C171" s="10"/>
      <c r="D171" s="16" t="s">
        <v>49</v>
      </c>
      <c r="E171" s="16" t="s">
        <v>50</v>
      </c>
      <c r="F171" s="16" t="s">
        <v>51</v>
      </c>
      <c r="G171" s="16" t="s">
        <v>203</v>
      </c>
      <c r="H171" s="34" t="str">
        <f t="shared" si="11"/>
        <v>F8</v>
      </c>
      <c r="I171" s="34" t="str">
        <f>IFERROR(INDEX(数据分类!B:B,MATCH(数据!H171,数据分类!A:A,0)),"Error")</f>
        <v>时钟</v>
      </c>
      <c r="J171" s="34" t="str">
        <f>IFERROR(_xlfn.IFS(INDEX(数据分类!E:E,MATCH(数据!H171,数据分类!A:A,0))=3456,N171&amp;M171,INDEX(数据分类!E:E,MATCH(数据!H171,数据分类!A:A,0))=34,M171,INDEX(数据分类!E:E,MATCH(数据!H171,数据分类!A:A,0))=56,N171,INDEX(数据分类!E:E,MATCH(数据!H171,数据分类!A:A,0))="-","-"),"Error")</f>
        <v>-</v>
      </c>
      <c r="K171" s="34" t="str">
        <f t="shared" si="10"/>
        <v>-</v>
      </c>
      <c r="L171" s="4" t="str">
        <f>IFERROR(INDEX(字典msg!B:B,MATCH(D171,字典msg!A:A,0)),"Error")</f>
        <v>正常</v>
      </c>
      <c r="M171" s="4" t="str">
        <f>IFERROR(_xlfn.IFS(H171="9",INDEX(字典1_34!C:C,MATCH(MID(F171,5,2),字典1_34!B:B,0)),H171="B00",INDEX(字典1_34!D:D,MATCH(MID(F171,5,2),字典1_34!B:B,0)),H171="B20",INDEX(字典1_34!E:E,MATCH(MID(F171,5,2),字典1_34!B:B,0)),H171="B48",INDEX(字典1_34!G:G,MATCH(MID(F171,5,2),字典1_34!B:B,0)),LEFT(H171,1)="B",INDEX(字典1_34!F:F,MATCH(MID(F171,5,2),字典1_34!B:B,0))),"-")</f>
        <v>-</v>
      </c>
      <c r="N171" s="4" t="str">
        <f>IFERROR(_xlfn.IFS(H171="9",INDEX(字典1_56!C:C,MATCH(MID(F171,7,2),字典1_56!B:B,0)),LEFT(H171,1)="B",INDEX(字典1_56!D:D,MATCH(MID(F171,7,2),字典1_56!B:B,0)),H171="C_B",INDEX(字典1_56!F:F,MATCH(MID(F171,7,2),字典1_56!B:B,0)),H171="C",INDEX(字典1_56!E:E,MATCH(MID(F171,7,2),字典1_56!B:B,0))),"-")</f>
        <v>-</v>
      </c>
      <c r="O171" s="4" t="str">
        <f>IFERROR(INDEX(字典1_78!C:C,MATCH(RIGHT(F171,2),字典1_78!B:B,0)),"Error")</f>
        <v>时钟</v>
      </c>
      <c r="P171" s="5">
        <f t="shared" si="8"/>
        <v>14.515000000000001</v>
      </c>
      <c r="Q171" s="5">
        <f t="shared" si="9"/>
        <v>3.0000000000001137E-2</v>
      </c>
      <c r="R171" s="5" t="str">
        <f>IF(H173="C_B",INDEX(音色一览表!A:A,MATCH(MID(F171,5,2)&amp;MID(F172,5,2)&amp;MID(F173,7,2),音色一览表!H:H,0))&amp;" "&amp;INDEX(音色一览表!G:G,MATCH(MID(F171,5,2)&amp;MID(F172,5,2)&amp;MID(F173,7,2),音色一览表!H:H,0)),"")</f>
        <v/>
      </c>
      <c r="S171" s="17"/>
      <c r="T171" s="17"/>
    </row>
    <row r="172" spans="1:20" ht="18" hidden="1" customHeight="1" x14ac:dyDescent="0.2">
      <c r="A172" s="16">
        <v>170</v>
      </c>
      <c r="B172" s="16">
        <v>1</v>
      </c>
      <c r="C172" s="10"/>
      <c r="D172" s="16" t="s">
        <v>49</v>
      </c>
      <c r="E172" s="16" t="s">
        <v>50</v>
      </c>
      <c r="F172" s="16" t="s">
        <v>51</v>
      </c>
      <c r="G172" s="16" t="s">
        <v>204</v>
      </c>
      <c r="H172" s="34" t="str">
        <f t="shared" si="11"/>
        <v>F8</v>
      </c>
      <c r="I172" s="34" t="str">
        <f>IFERROR(INDEX(数据分类!B:B,MATCH(数据!H172,数据分类!A:A,0)),"Error")</f>
        <v>时钟</v>
      </c>
      <c r="J172" s="34" t="str">
        <f>IFERROR(_xlfn.IFS(INDEX(数据分类!E:E,MATCH(数据!H172,数据分类!A:A,0))=3456,N172&amp;M172,INDEX(数据分类!E:E,MATCH(数据!H172,数据分类!A:A,0))=34,M172,INDEX(数据分类!E:E,MATCH(数据!H172,数据分类!A:A,0))=56,N172,INDEX(数据分类!E:E,MATCH(数据!H172,数据分类!A:A,0))="-","-"),"Error")</f>
        <v>-</v>
      </c>
      <c r="K172" s="34" t="str">
        <f t="shared" si="10"/>
        <v>-</v>
      </c>
      <c r="L172" s="4" t="str">
        <f>IFERROR(INDEX(字典msg!B:B,MATCH(D172,字典msg!A:A,0)),"Error")</f>
        <v>正常</v>
      </c>
      <c r="M172" s="4" t="str">
        <f>IFERROR(_xlfn.IFS(H172="9",INDEX(字典1_34!C:C,MATCH(MID(F172,5,2),字典1_34!B:B,0)),H172="B00",INDEX(字典1_34!D:D,MATCH(MID(F172,5,2),字典1_34!B:B,0)),H172="B20",INDEX(字典1_34!E:E,MATCH(MID(F172,5,2),字典1_34!B:B,0)),H172="B48",INDEX(字典1_34!G:G,MATCH(MID(F172,5,2),字典1_34!B:B,0)),LEFT(H172,1)="B",INDEX(字典1_34!F:F,MATCH(MID(F172,5,2),字典1_34!B:B,0))),"-")</f>
        <v>-</v>
      </c>
      <c r="N172" s="4" t="str">
        <f>IFERROR(_xlfn.IFS(H172="9",INDEX(字典1_56!C:C,MATCH(MID(F172,7,2),字典1_56!B:B,0)),LEFT(H172,1)="B",INDEX(字典1_56!D:D,MATCH(MID(F172,7,2),字典1_56!B:B,0)),H172="C_B",INDEX(字典1_56!F:F,MATCH(MID(F172,7,2),字典1_56!B:B,0)),H172="C",INDEX(字典1_56!E:E,MATCH(MID(F172,7,2),字典1_56!B:B,0))),"-")</f>
        <v>-</v>
      </c>
      <c r="O172" s="4" t="str">
        <f>IFERROR(INDEX(字典1_78!C:C,MATCH(RIGHT(F172,2),字典1_78!B:B,0)),"Error")</f>
        <v>时钟</v>
      </c>
      <c r="P172" s="5">
        <f t="shared" si="8"/>
        <v>14.555</v>
      </c>
      <c r="Q172" s="5">
        <f t="shared" si="9"/>
        <v>3.9999999999999147E-2</v>
      </c>
      <c r="R172" s="5" t="str">
        <f>IF(H174="C_B",INDEX(音色一览表!A:A,MATCH(MID(F172,5,2)&amp;MID(F173,5,2)&amp;MID(F174,7,2),音色一览表!H:H,0))&amp;" "&amp;INDEX(音色一览表!G:G,MATCH(MID(F172,5,2)&amp;MID(F173,5,2)&amp;MID(F174,7,2),音色一览表!H:H,0)),"")</f>
        <v/>
      </c>
      <c r="S172" s="17"/>
      <c r="T172" s="17"/>
    </row>
    <row r="173" spans="1:20" ht="18" hidden="1" customHeight="1" x14ac:dyDescent="0.2">
      <c r="A173" s="16">
        <v>171</v>
      </c>
      <c r="B173" s="16">
        <v>1</v>
      </c>
      <c r="C173" s="10"/>
      <c r="D173" s="16" t="s">
        <v>49</v>
      </c>
      <c r="E173" s="16" t="s">
        <v>50</v>
      </c>
      <c r="F173" s="16" t="s">
        <v>51</v>
      </c>
      <c r="G173" s="16" t="s">
        <v>205</v>
      </c>
      <c r="H173" s="34" t="str">
        <f t="shared" si="11"/>
        <v>F8</v>
      </c>
      <c r="I173" s="34" t="str">
        <f>IFERROR(INDEX(数据分类!B:B,MATCH(数据!H173,数据分类!A:A,0)),"Error")</f>
        <v>时钟</v>
      </c>
      <c r="J173" s="34" t="str">
        <f>IFERROR(_xlfn.IFS(INDEX(数据分类!E:E,MATCH(数据!H173,数据分类!A:A,0))=3456,N173&amp;M173,INDEX(数据分类!E:E,MATCH(数据!H173,数据分类!A:A,0))=34,M173,INDEX(数据分类!E:E,MATCH(数据!H173,数据分类!A:A,0))=56,N173,INDEX(数据分类!E:E,MATCH(数据!H173,数据分类!A:A,0))="-","-"),"Error")</f>
        <v>-</v>
      </c>
      <c r="K173" s="34" t="str">
        <f t="shared" si="10"/>
        <v>-</v>
      </c>
      <c r="L173" s="4" t="str">
        <f>IFERROR(INDEX(字典msg!B:B,MATCH(D173,字典msg!A:A,0)),"Error")</f>
        <v>正常</v>
      </c>
      <c r="M173" s="4" t="str">
        <f>IFERROR(_xlfn.IFS(H173="9",INDEX(字典1_34!C:C,MATCH(MID(F173,5,2),字典1_34!B:B,0)),H173="B00",INDEX(字典1_34!D:D,MATCH(MID(F173,5,2),字典1_34!B:B,0)),H173="B20",INDEX(字典1_34!E:E,MATCH(MID(F173,5,2),字典1_34!B:B,0)),H173="B48",INDEX(字典1_34!G:G,MATCH(MID(F173,5,2),字典1_34!B:B,0)),LEFT(H173,1)="B",INDEX(字典1_34!F:F,MATCH(MID(F173,5,2),字典1_34!B:B,0))),"-")</f>
        <v>-</v>
      </c>
      <c r="N173" s="4" t="str">
        <f>IFERROR(_xlfn.IFS(H173="9",INDEX(字典1_56!C:C,MATCH(MID(F173,7,2),字典1_56!B:B,0)),LEFT(H173,1)="B",INDEX(字典1_56!D:D,MATCH(MID(F173,7,2),字典1_56!B:B,0)),H173="C_B",INDEX(字典1_56!F:F,MATCH(MID(F173,7,2),字典1_56!B:B,0)),H173="C",INDEX(字典1_56!E:E,MATCH(MID(F173,7,2),字典1_56!B:B,0))),"-")</f>
        <v>-</v>
      </c>
      <c r="O173" s="4" t="str">
        <f>IFERROR(INDEX(字典1_78!C:C,MATCH(RIGHT(F173,2),字典1_78!B:B,0)),"Error")</f>
        <v>时钟</v>
      </c>
      <c r="P173" s="5">
        <f t="shared" si="8"/>
        <v>14.585000000000001</v>
      </c>
      <c r="Q173" s="5">
        <f t="shared" si="9"/>
        <v>3.0000000000001137E-2</v>
      </c>
      <c r="R173" s="5" t="str">
        <f>IF(H175="C_B",INDEX(音色一览表!A:A,MATCH(MID(F173,5,2)&amp;MID(F174,5,2)&amp;MID(F175,7,2),音色一览表!H:H,0))&amp;" "&amp;INDEX(音色一览表!G:G,MATCH(MID(F173,5,2)&amp;MID(F174,5,2)&amp;MID(F175,7,2),音色一览表!H:H,0)),"")</f>
        <v/>
      </c>
      <c r="S173" s="17"/>
      <c r="T173" s="17"/>
    </row>
    <row r="174" spans="1:20" ht="18" hidden="1" customHeight="1" x14ac:dyDescent="0.2">
      <c r="A174" s="16">
        <v>172</v>
      </c>
      <c r="B174" s="16">
        <v>1</v>
      </c>
      <c r="C174" s="10"/>
      <c r="D174" s="16" t="s">
        <v>49</v>
      </c>
      <c r="E174" s="16" t="s">
        <v>50</v>
      </c>
      <c r="F174" s="16" t="s">
        <v>51</v>
      </c>
      <c r="G174" s="16" t="s">
        <v>206</v>
      </c>
      <c r="H174" s="34" t="str">
        <f t="shared" si="11"/>
        <v>F8</v>
      </c>
      <c r="I174" s="34" t="str">
        <f>IFERROR(INDEX(数据分类!B:B,MATCH(数据!H174,数据分类!A:A,0)),"Error")</f>
        <v>时钟</v>
      </c>
      <c r="J174" s="34" t="str">
        <f>IFERROR(_xlfn.IFS(INDEX(数据分类!E:E,MATCH(数据!H174,数据分类!A:A,0))=3456,N174&amp;M174,INDEX(数据分类!E:E,MATCH(数据!H174,数据分类!A:A,0))=34,M174,INDEX(数据分类!E:E,MATCH(数据!H174,数据分类!A:A,0))=56,N174,INDEX(数据分类!E:E,MATCH(数据!H174,数据分类!A:A,0))="-","-"),"Error")</f>
        <v>-</v>
      </c>
      <c r="K174" s="34" t="str">
        <f t="shared" si="10"/>
        <v>-</v>
      </c>
      <c r="L174" s="4" t="str">
        <f>IFERROR(INDEX(字典msg!B:B,MATCH(D174,字典msg!A:A,0)),"Error")</f>
        <v>正常</v>
      </c>
      <c r="M174" s="4" t="str">
        <f>IFERROR(_xlfn.IFS(H174="9",INDEX(字典1_34!C:C,MATCH(MID(F174,5,2),字典1_34!B:B,0)),H174="B00",INDEX(字典1_34!D:D,MATCH(MID(F174,5,2),字典1_34!B:B,0)),H174="B20",INDEX(字典1_34!E:E,MATCH(MID(F174,5,2),字典1_34!B:B,0)),H174="B48",INDEX(字典1_34!G:G,MATCH(MID(F174,5,2),字典1_34!B:B,0)),LEFT(H174,1)="B",INDEX(字典1_34!F:F,MATCH(MID(F174,5,2),字典1_34!B:B,0))),"-")</f>
        <v>-</v>
      </c>
      <c r="N174" s="4" t="str">
        <f>IFERROR(_xlfn.IFS(H174="9",INDEX(字典1_56!C:C,MATCH(MID(F174,7,2),字典1_56!B:B,0)),LEFT(H174,1)="B",INDEX(字典1_56!D:D,MATCH(MID(F174,7,2),字典1_56!B:B,0)),H174="C_B",INDEX(字典1_56!F:F,MATCH(MID(F174,7,2),字典1_56!B:B,0)),H174="C",INDEX(字典1_56!E:E,MATCH(MID(F174,7,2),字典1_56!B:B,0))),"-")</f>
        <v>-</v>
      </c>
      <c r="O174" s="4" t="str">
        <f>IFERROR(INDEX(字典1_78!C:C,MATCH(RIGHT(F174,2),字典1_78!B:B,0)),"Error")</f>
        <v>时钟</v>
      </c>
      <c r="P174" s="5">
        <f t="shared" si="8"/>
        <v>14.625</v>
      </c>
      <c r="Q174" s="5">
        <f t="shared" si="9"/>
        <v>3.9999999999999147E-2</v>
      </c>
      <c r="R174" s="5" t="str">
        <f>IF(H176="C_B",INDEX(音色一览表!A:A,MATCH(MID(F174,5,2)&amp;MID(F175,5,2)&amp;MID(F176,7,2),音色一览表!H:H,0))&amp;" "&amp;INDEX(音色一览表!G:G,MATCH(MID(F174,5,2)&amp;MID(F175,5,2)&amp;MID(F176,7,2),音色一览表!H:H,0)),"")</f>
        <v/>
      </c>
      <c r="S174" s="17"/>
      <c r="T174" s="17"/>
    </row>
    <row r="175" spans="1:20" ht="18" hidden="1" customHeight="1" x14ac:dyDescent="0.2">
      <c r="A175" s="16">
        <v>173</v>
      </c>
      <c r="B175" s="16">
        <v>1</v>
      </c>
      <c r="C175" s="10"/>
      <c r="D175" s="16" t="s">
        <v>49</v>
      </c>
      <c r="E175" s="16" t="s">
        <v>50</v>
      </c>
      <c r="F175" s="16" t="s">
        <v>207</v>
      </c>
      <c r="G175" s="16" t="s">
        <v>208</v>
      </c>
      <c r="H175" s="34" t="str">
        <f t="shared" si="11"/>
        <v>9</v>
      </c>
      <c r="I175" s="34" t="str">
        <f>IFERROR(INDEX(数据分类!B:B,MATCH(数据!H175,数据分类!A:A,0)),"Error")</f>
        <v>音符打开</v>
      </c>
      <c r="J175" s="34" t="str">
        <f>IFERROR(_xlfn.IFS(INDEX(数据分类!E:E,MATCH(数据!H175,数据分类!A:A,0))=3456,N175&amp;M175,INDEX(数据分类!E:E,MATCH(数据!H175,数据分类!A:A,0))=34,M175,INDEX(数据分类!E:E,MATCH(数据!H175,数据分类!A:A,0))=56,N175,INDEX(数据分类!E:E,MATCH(数据!H175,数据分类!A:A,0))="-","-"),"Error")</f>
        <v>F3键松开</v>
      </c>
      <c r="K175" s="34">
        <f t="shared" si="10"/>
        <v>1</v>
      </c>
      <c r="L175" s="4" t="str">
        <f>IFERROR(INDEX(字典msg!B:B,MATCH(D175,字典msg!A:A,0)),"Error")</f>
        <v>正常</v>
      </c>
      <c r="M175" s="4" t="str">
        <f>IFERROR(_xlfn.IFS(H175="9",INDEX(字典1_34!C:C,MATCH(MID(F175,5,2),字典1_34!B:B,0)),H175="B00",INDEX(字典1_34!D:D,MATCH(MID(F175,5,2),字典1_34!B:B,0)),H175="B20",INDEX(字典1_34!E:E,MATCH(MID(F175,5,2),字典1_34!B:B,0)),H175="B48",INDEX(字典1_34!G:G,MATCH(MID(F175,5,2),字典1_34!B:B,0)),LEFT(H175,1)="B",INDEX(字典1_34!F:F,MATCH(MID(F175,5,2),字典1_34!B:B,0))),"-")</f>
        <v>松开</v>
      </c>
      <c r="N175" s="4" t="str">
        <f>IFERROR(_xlfn.IFS(H175="9",INDEX(字典1_56!C:C,MATCH(MID(F175,7,2),字典1_56!B:B,0)),LEFT(H175,1)="B",INDEX(字典1_56!D:D,MATCH(MID(F175,7,2),字典1_56!B:B,0)),H175="C_B",INDEX(字典1_56!F:F,MATCH(MID(F175,7,2),字典1_56!B:B,0)),H175="C",INDEX(字典1_56!E:E,MATCH(MID(F175,7,2),字典1_56!B:B,0))),"-")</f>
        <v>F3键</v>
      </c>
      <c r="O175" s="4" t="str">
        <f>IFERROR(INDEX(字典1_78!C:C,MATCH(RIGHT(F175,2),字典1_78!B:B,0)),"Error")</f>
        <v>音符打开(#01)</v>
      </c>
      <c r="P175" s="5">
        <f t="shared" si="8"/>
        <v>14.664999999999999</v>
      </c>
      <c r="Q175" s="5">
        <f t="shared" si="9"/>
        <v>3.9999999999999147E-2</v>
      </c>
      <c r="R175" s="5" t="str">
        <f>IF(H177="C_B",INDEX(音色一览表!A:A,MATCH(MID(F175,5,2)&amp;MID(F176,5,2)&amp;MID(F177,7,2),音色一览表!H:H,0))&amp;" "&amp;INDEX(音色一览表!G:G,MATCH(MID(F175,5,2)&amp;MID(F176,5,2)&amp;MID(F177,7,2),音色一览表!H:H,0)),"")</f>
        <v/>
      </c>
      <c r="S175" s="17"/>
      <c r="T175" s="17"/>
    </row>
    <row r="176" spans="1:20" ht="18" hidden="1" customHeight="1" x14ac:dyDescent="0.2">
      <c r="A176" s="16">
        <v>174</v>
      </c>
      <c r="B176" s="16">
        <v>1</v>
      </c>
      <c r="C176" s="10"/>
      <c r="D176" s="16" t="s">
        <v>49</v>
      </c>
      <c r="E176" s="16" t="s">
        <v>50</v>
      </c>
      <c r="F176" s="16" t="s">
        <v>209</v>
      </c>
      <c r="G176" s="16" t="s">
        <v>210</v>
      </c>
      <c r="H176" s="34" t="str">
        <f t="shared" si="11"/>
        <v>9</v>
      </c>
      <c r="I176" s="34" t="str">
        <f>IFERROR(INDEX(数据分类!B:B,MATCH(数据!H176,数据分类!A:A,0)),"Error")</f>
        <v>音符打开</v>
      </c>
      <c r="J176" s="34" t="str">
        <f>IFERROR(_xlfn.IFS(INDEX(数据分类!E:E,MATCH(数据!H176,数据分类!A:A,0))=3456,N176&amp;M176,INDEX(数据分类!E:E,MATCH(数据!H176,数据分类!A:A,0))=34,M176,INDEX(数据分类!E:E,MATCH(数据!H176,数据分类!A:A,0))=56,N176,INDEX(数据分类!E:E,MATCH(数据!H176,数据分类!A:A,0))="-","-"),"Error")</f>
        <v>G3键松开</v>
      </c>
      <c r="K176" s="34">
        <f t="shared" si="10"/>
        <v>1</v>
      </c>
      <c r="L176" s="4" t="str">
        <f>IFERROR(INDEX(字典msg!B:B,MATCH(D176,字典msg!A:A,0)),"Error")</f>
        <v>正常</v>
      </c>
      <c r="M176" s="4" t="str">
        <f>IFERROR(_xlfn.IFS(H176="9",INDEX(字典1_34!C:C,MATCH(MID(F176,5,2),字典1_34!B:B,0)),H176="B00",INDEX(字典1_34!D:D,MATCH(MID(F176,5,2),字典1_34!B:B,0)),H176="B20",INDEX(字典1_34!E:E,MATCH(MID(F176,5,2),字典1_34!B:B,0)),H176="B48",INDEX(字典1_34!G:G,MATCH(MID(F176,5,2),字典1_34!B:B,0)),LEFT(H176,1)="B",INDEX(字典1_34!F:F,MATCH(MID(F176,5,2),字典1_34!B:B,0))),"-")</f>
        <v>松开</v>
      </c>
      <c r="N176" s="4" t="str">
        <f>IFERROR(_xlfn.IFS(H176="9",INDEX(字典1_56!C:C,MATCH(MID(F176,7,2),字典1_56!B:B,0)),LEFT(H176,1)="B",INDEX(字典1_56!D:D,MATCH(MID(F176,7,2),字典1_56!B:B,0)),H176="C_B",INDEX(字典1_56!F:F,MATCH(MID(F176,7,2),字典1_56!B:B,0)),H176="C",INDEX(字典1_56!E:E,MATCH(MID(F176,7,2),字典1_56!B:B,0))),"-")</f>
        <v>G3键</v>
      </c>
      <c r="O176" s="4" t="str">
        <f>IFERROR(INDEX(字典1_78!C:C,MATCH(RIGHT(F176,2),字典1_78!B:B,0)),"Error")</f>
        <v>音符打开(#01)</v>
      </c>
      <c r="P176" s="5">
        <f t="shared" si="8"/>
        <v>14.705</v>
      </c>
      <c r="Q176" s="5">
        <f t="shared" si="9"/>
        <v>4.0000000000000924E-2</v>
      </c>
      <c r="R176" s="5" t="str">
        <f>IF(H178="C_B",INDEX(音色一览表!A:A,MATCH(MID(F176,5,2)&amp;MID(F177,5,2)&amp;MID(F178,7,2),音色一览表!H:H,0))&amp;" "&amp;INDEX(音色一览表!G:G,MATCH(MID(F176,5,2)&amp;MID(F177,5,2)&amp;MID(F178,7,2),音色一览表!H:H,0)),"")</f>
        <v/>
      </c>
      <c r="S176" s="17"/>
      <c r="T176" s="17"/>
    </row>
    <row r="177" spans="1:20" ht="18" hidden="1" customHeight="1" x14ac:dyDescent="0.2">
      <c r="A177" s="16">
        <v>175</v>
      </c>
      <c r="B177" s="16">
        <v>1</v>
      </c>
      <c r="C177" s="10"/>
      <c r="D177" s="16" t="s">
        <v>49</v>
      </c>
      <c r="E177" s="16" t="s">
        <v>50</v>
      </c>
      <c r="F177" s="16" t="s">
        <v>51</v>
      </c>
      <c r="G177" s="16" t="s">
        <v>211</v>
      </c>
      <c r="H177" s="34" t="str">
        <f t="shared" si="11"/>
        <v>F8</v>
      </c>
      <c r="I177" s="34" t="str">
        <f>IFERROR(INDEX(数据分类!B:B,MATCH(数据!H177,数据分类!A:A,0)),"Error")</f>
        <v>时钟</v>
      </c>
      <c r="J177" s="34" t="str">
        <f>IFERROR(_xlfn.IFS(INDEX(数据分类!E:E,MATCH(数据!H177,数据分类!A:A,0))=3456,N177&amp;M177,INDEX(数据分类!E:E,MATCH(数据!H177,数据分类!A:A,0))=34,M177,INDEX(数据分类!E:E,MATCH(数据!H177,数据分类!A:A,0))=56,N177,INDEX(数据分类!E:E,MATCH(数据!H177,数据分类!A:A,0))="-","-"),"Error")</f>
        <v>-</v>
      </c>
      <c r="K177" s="34" t="str">
        <f t="shared" si="10"/>
        <v>-</v>
      </c>
      <c r="L177" s="4" t="str">
        <f>IFERROR(INDEX(字典msg!B:B,MATCH(D177,字典msg!A:A,0)),"Error")</f>
        <v>正常</v>
      </c>
      <c r="M177" s="4" t="str">
        <f>IFERROR(_xlfn.IFS(H177="9",INDEX(字典1_34!C:C,MATCH(MID(F177,5,2),字典1_34!B:B,0)),H177="B00",INDEX(字典1_34!D:D,MATCH(MID(F177,5,2),字典1_34!B:B,0)),H177="B20",INDEX(字典1_34!E:E,MATCH(MID(F177,5,2),字典1_34!B:B,0)),H177="B48",INDEX(字典1_34!G:G,MATCH(MID(F177,5,2),字典1_34!B:B,0)),LEFT(H177,1)="B",INDEX(字典1_34!F:F,MATCH(MID(F177,5,2),字典1_34!B:B,0))),"-")</f>
        <v>-</v>
      </c>
      <c r="N177" s="4" t="str">
        <f>IFERROR(_xlfn.IFS(H177="9",INDEX(字典1_56!C:C,MATCH(MID(F177,7,2),字典1_56!B:B,0)),LEFT(H177,1)="B",INDEX(字典1_56!D:D,MATCH(MID(F177,7,2),字典1_56!B:B,0)),H177="C_B",INDEX(字典1_56!F:F,MATCH(MID(F177,7,2),字典1_56!B:B,0)),H177="C",INDEX(字典1_56!E:E,MATCH(MID(F177,7,2),字典1_56!B:B,0))),"-")</f>
        <v>-</v>
      </c>
      <c r="O177" s="4" t="str">
        <f>IFERROR(INDEX(字典1_78!C:C,MATCH(RIGHT(F177,2),字典1_78!B:B,0)),"Error")</f>
        <v>时钟</v>
      </c>
      <c r="P177" s="5">
        <f t="shared" si="8"/>
        <v>14.744999999999999</v>
      </c>
      <c r="Q177" s="5">
        <f t="shared" si="9"/>
        <v>3.9999999999999147E-2</v>
      </c>
      <c r="R177" s="5" t="str">
        <f>IF(H179="C_B",INDEX(音色一览表!A:A,MATCH(MID(F177,5,2)&amp;MID(F178,5,2)&amp;MID(F179,7,2),音色一览表!H:H,0))&amp;" "&amp;INDEX(音色一览表!G:G,MATCH(MID(F177,5,2)&amp;MID(F178,5,2)&amp;MID(F179,7,2),音色一览表!H:H,0)),"")</f>
        <v/>
      </c>
      <c r="S177" s="17"/>
      <c r="T177" s="17"/>
    </row>
    <row r="178" spans="1:20" ht="18" hidden="1" customHeight="1" x14ac:dyDescent="0.2">
      <c r="A178" s="16">
        <v>176</v>
      </c>
      <c r="B178" s="16">
        <v>1</v>
      </c>
      <c r="C178" s="10"/>
      <c r="D178" s="16" t="s">
        <v>49</v>
      </c>
      <c r="E178" s="16" t="s">
        <v>50</v>
      </c>
      <c r="F178" s="16" t="s">
        <v>59</v>
      </c>
      <c r="G178" s="16" t="s">
        <v>212</v>
      </c>
      <c r="H178" s="34" t="str">
        <f t="shared" si="11"/>
        <v>FE</v>
      </c>
      <c r="I178" s="34" t="str">
        <f>IFERROR(INDEX(数据分类!B:B,MATCH(数据!H178,数据分类!A:A,0)),"Error")</f>
        <v>主动传感</v>
      </c>
      <c r="J178" s="34" t="str">
        <f>IFERROR(_xlfn.IFS(INDEX(数据分类!E:E,MATCH(数据!H178,数据分类!A:A,0))=3456,N178&amp;M178,INDEX(数据分类!E:E,MATCH(数据!H178,数据分类!A:A,0))=34,M178,INDEX(数据分类!E:E,MATCH(数据!H178,数据分类!A:A,0))=56,N178,INDEX(数据分类!E:E,MATCH(数据!H178,数据分类!A:A,0))="-","-"),"Error")</f>
        <v>-</v>
      </c>
      <c r="K178" s="34" t="str">
        <f t="shared" si="10"/>
        <v>-</v>
      </c>
      <c r="L178" s="4" t="str">
        <f>IFERROR(INDEX(字典msg!B:B,MATCH(D178,字典msg!A:A,0)),"Error")</f>
        <v>正常</v>
      </c>
      <c r="M178" s="4" t="str">
        <f>IFERROR(_xlfn.IFS(H178="9",INDEX(字典1_34!C:C,MATCH(MID(F178,5,2),字典1_34!B:B,0)),H178="B00",INDEX(字典1_34!D:D,MATCH(MID(F178,5,2),字典1_34!B:B,0)),H178="B20",INDEX(字典1_34!E:E,MATCH(MID(F178,5,2),字典1_34!B:B,0)),H178="B48",INDEX(字典1_34!G:G,MATCH(MID(F178,5,2),字典1_34!B:B,0)),LEFT(H178,1)="B",INDEX(字典1_34!F:F,MATCH(MID(F178,5,2),字典1_34!B:B,0))),"-")</f>
        <v>-</v>
      </c>
      <c r="N178" s="4" t="str">
        <f>IFERROR(_xlfn.IFS(H178="9",INDEX(字典1_56!C:C,MATCH(MID(F178,7,2),字典1_56!B:B,0)),LEFT(H178,1)="B",INDEX(字典1_56!D:D,MATCH(MID(F178,7,2),字典1_56!B:B,0)),H178="C_B",INDEX(字典1_56!F:F,MATCH(MID(F178,7,2),字典1_56!B:B,0)),H178="C",INDEX(字典1_56!E:E,MATCH(MID(F178,7,2),字典1_56!B:B,0))),"-")</f>
        <v>-</v>
      </c>
      <c r="O178" s="4" t="str">
        <f>IFERROR(INDEX(字典1_78!C:C,MATCH(RIGHT(F178,2),字典1_78!B:B,0)),"Error")</f>
        <v>主动传感</v>
      </c>
      <c r="P178" s="5">
        <f t="shared" si="8"/>
        <v>14.785</v>
      </c>
      <c r="Q178" s="5">
        <f t="shared" si="9"/>
        <v>4.0000000000000924E-2</v>
      </c>
      <c r="R178" s="5" t="str">
        <f>IF(H180="C_B",INDEX(音色一览表!A:A,MATCH(MID(F178,5,2)&amp;MID(F179,5,2)&amp;MID(F180,7,2),音色一览表!H:H,0))&amp;" "&amp;INDEX(音色一览表!G:G,MATCH(MID(F178,5,2)&amp;MID(F179,5,2)&amp;MID(F180,7,2),音色一览表!H:H,0)),"")</f>
        <v/>
      </c>
      <c r="S178" s="17"/>
      <c r="T178" s="17"/>
    </row>
    <row r="179" spans="1:20" ht="18" hidden="1" customHeight="1" x14ac:dyDescent="0.2">
      <c r="A179" s="16">
        <v>177</v>
      </c>
      <c r="B179" s="16">
        <v>1</v>
      </c>
      <c r="C179" s="10"/>
      <c r="D179" s="16" t="s">
        <v>49</v>
      </c>
      <c r="E179" s="16" t="s">
        <v>50</v>
      </c>
      <c r="F179" s="16" t="s">
        <v>51</v>
      </c>
      <c r="G179" s="16" t="s">
        <v>213</v>
      </c>
      <c r="H179" s="34" t="str">
        <f t="shared" si="11"/>
        <v>F8</v>
      </c>
      <c r="I179" s="34" t="str">
        <f>IFERROR(INDEX(数据分类!B:B,MATCH(数据!H179,数据分类!A:A,0)),"Error")</f>
        <v>时钟</v>
      </c>
      <c r="J179" s="34" t="str">
        <f>IFERROR(_xlfn.IFS(INDEX(数据分类!E:E,MATCH(数据!H179,数据分类!A:A,0))=3456,N179&amp;M179,INDEX(数据分类!E:E,MATCH(数据!H179,数据分类!A:A,0))=34,M179,INDEX(数据分类!E:E,MATCH(数据!H179,数据分类!A:A,0))=56,N179,INDEX(数据分类!E:E,MATCH(数据!H179,数据分类!A:A,0))="-","-"),"Error")</f>
        <v>-</v>
      </c>
      <c r="K179" s="34" t="str">
        <f t="shared" si="10"/>
        <v>-</v>
      </c>
      <c r="L179" s="4" t="str">
        <f>IFERROR(INDEX(字典msg!B:B,MATCH(D179,字典msg!A:A,0)),"Error")</f>
        <v>正常</v>
      </c>
      <c r="M179" s="4" t="str">
        <f>IFERROR(_xlfn.IFS(H179="9",INDEX(字典1_34!C:C,MATCH(MID(F179,5,2),字典1_34!B:B,0)),H179="B00",INDEX(字典1_34!D:D,MATCH(MID(F179,5,2),字典1_34!B:B,0)),H179="B20",INDEX(字典1_34!E:E,MATCH(MID(F179,5,2),字典1_34!B:B,0)),H179="B48",INDEX(字典1_34!G:G,MATCH(MID(F179,5,2),字典1_34!B:B,0)),LEFT(H179,1)="B",INDEX(字典1_34!F:F,MATCH(MID(F179,5,2),字典1_34!B:B,0))),"-")</f>
        <v>-</v>
      </c>
      <c r="N179" s="4" t="str">
        <f>IFERROR(_xlfn.IFS(H179="9",INDEX(字典1_56!C:C,MATCH(MID(F179,7,2),字典1_56!B:B,0)),LEFT(H179,1)="B",INDEX(字典1_56!D:D,MATCH(MID(F179,7,2),字典1_56!B:B,0)),H179="C_B",INDEX(字典1_56!F:F,MATCH(MID(F179,7,2),字典1_56!B:B,0)),H179="C",INDEX(字典1_56!E:E,MATCH(MID(F179,7,2),字典1_56!B:B,0))),"-")</f>
        <v>-</v>
      </c>
      <c r="O179" s="4" t="str">
        <f>IFERROR(INDEX(字典1_78!C:C,MATCH(RIGHT(F179,2),字典1_78!B:B,0)),"Error")</f>
        <v>时钟</v>
      </c>
      <c r="P179" s="5">
        <f t="shared" si="8"/>
        <v>14.824</v>
      </c>
      <c r="Q179" s="5">
        <f t="shared" si="9"/>
        <v>3.8999999999999702E-2</v>
      </c>
      <c r="R179" s="5" t="str">
        <f>IF(H181="C_B",INDEX(音色一览表!A:A,MATCH(MID(F179,5,2)&amp;MID(F180,5,2)&amp;MID(F181,7,2),音色一览表!H:H,0))&amp;" "&amp;INDEX(音色一览表!G:G,MATCH(MID(F179,5,2)&amp;MID(F180,5,2)&amp;MID(F181,7,2),音色一览表!H:H,0)),"")</f>
        <v/>
      </c>
      <c r="S179" s="17"/>
      <c r="T179" s="17"/>
    </row>
    <row r="180" spans="1:20" ht="18" hidden="1" customHeight="1" x14ac:dyDescent="0.2">
      <c r="A180" s="16">
        <v>178</v>
      </c>
      <c r="B180" s="16">
        <v>1</v>
      </c>
      <c r="C180" s="10"/>
      <c r="D180" s="16" t="s">
        <v>49</v>
      </c>
      <c r="E180" s="16" t="s">
        <v>50</v>
      </c>
      <c r="F180" s="16" t="s">
        <v>51</v>
      </c>
      <c r="G180" s="16" t="s">
        <v>214</v>
      </c>
      <c r="H180" s="34" t="str">
        <f t="shared" si="11"/>
        <v>F8</v>
      </c>
      <c r="I180" s="34" t="str">
        <f>IFERROR(INDEX(数据分类!B:B,MATCH(数据!H180,数据分类!A:A,0)),"Error")</f>
        <v>时钟</v>
      </c>
      <c r="J180" s="34" t="str">
        <f>IFERROR(_xlfn.IFS(INDEX(数据分类!E:E,MATCH(数据!H180,数据分类!A:A,0))=3456,N180&amp;M180,INDEX(数据分类!E:E,MATCH(数据!H180,数据分类!A:A,0))=34,M180,INDEX(数据分类!E:E,MATCH(数据!H180,数据分类!A:A,0))=56,N180,INDEX(数据分类!E:E,MATCH(数据!H180,数据分类!A:A,0))="-","-"),"Error")</f>
        <v>-</v>
      </c>
      <c r="K180" s="34" t="str">
        <f t="shared" si="10"/>
        <v>-</v>
      </c>
      <c r="L180" s="4" t="str">
        <f>IFERROR(INDEX(字典msg!B:B,MATCH(D180,字典msg!A:A,0)),"Error")</f>
        <v>正常</v>
      </c>
      <c r="M180" s="4" t="str">
        <f>IFERROR(_xlfn.IFS(H180="9",INDEX(字典1_34!C:C,MATCH(MID(F180,5,2),字典1_34!B:B,0)),H180="B00",INDEX(字典1_34!D:D,MATCH(MID(F180,5,2),字典1_34!B:B,0)),H180="B20",INDEX(字典1_34!E:E,MATCH(MID(F180,5,2),字典1_34!B:B,0)),H180="B48",INDEX(字典1_34!G:G,MATCH(MID(F180,5,2),字典1_34!B:B,0)),LEFT(H180,1)="B",INDEX(字典1_34!F:F,MATCH(MID(F180,5,2),字典1_34!B:B,0))),"-")</f>
        <v>-</v>
      </c>
      <c r="N180" s="4" t="str">
        <f>IFERROR(_xlfn.IFS(H180="9",INDEX(字典1_56!C:C,MATCH(MID(F180,7,2),字典1_56!B:B,0)),LEFT(H180,1)="B",INDEX(字典1_56!D:D,MATCH(MID(F180,7,2),字典1_56!B:B,0)),H180="C_B",INDEX(字典1_56!F:F,MATCH(MID(F180,7,2),字典1_56!B:B,0)),H180="C",INDEX(字典1_56!E:E,MATCH(MID(F180,7,2),字典1_56!B:B,0))),"-")</f>
        <v>-</v>
      </c>
      <c r="O180" s="4" t="str">
        <f>IFERROR(INDEX(字典1_78!C:C,MATCH(RIGHT(F180,2),字典1_78!B:B,0)),"Error")</f>
        <v>时钟</v>
      </c>
      <c r="P180" s="5">
        <f t="shared" si="8"/>
        <v>14.864000000000001</v>
      </c>
      <c r="Q180" s="5">
        <f t="shared" si="9"/>
        <v>4.0000000000000924E-2</v>
      </c>
      <c r="R180" s="5" t="str">
        <f>IF(H182="C_B",INDEX(音色一览表!A:A,MATCH(MID(F180,5,2)&amp;MID(F181,5,2)&amp;MID(F182,7,2),音色一览表!H:H,0))&amp;" "&amp;INDEX(音色一览表!G:G,MATCH(MID(F180,5,2)&amp;MID(F181,5,2)&amp;MID(F182,7,2),音色一览表!H:H,0)),"")</f>
        <v/>
      </c>
      <c r="S180" s="17"/>
      <c r="T180" s="17"/>
    </row>
    <row r="181" spans="1:20" ht="18" hidden="1" customHeight="1" x14ac:dyDescent="0.2">
      <c r="A181" s="16">
        <v>179</v>
      </c>
      <c r="B181" s="16">
        <v>1</v>
      </c>
      <c r="C181" s="10"/>
      <c r="D181" s="16" t="s">
        <v>49</v>
      </c>
      <c r="E181" s="16" t="s">
        <v>50</v>
      </c>
      <c r="F181" s="16" t="s">
        <v>51</v>
      </c>
      <c r="G181" s="16" t="s">
        <v>215</v>
      </c>
      <c r="H181" s="34" t="str">
        <f t="shared" si="11"/>
        <v>F8</v>
      </c>
      <c r="I181" s="34" t="str">
        <f>IFERROR(INDEX(数据分类!B:B,MATCH(数据!H181,数据分类!A:A,0)),"Error")</f>
        <v>时钟</v>
      </c>
      <c r="J181" s="34" t="str">
        <f>IFERROR(_xlfn.IFS(INDEX(数据分类!E:E,MATCH(数据!H181,数据分类!A:A,0))=3456,N181&amp;M181,INDEX(数据分类!E:E,MATCH(数据!H181,数据分类!A:A,0))=34,M181,INDEX(数据分类!E:E,MATCH(数据!H181,数据分类!A:A,0))=56,N181,INDEX(数据分类!E:E,MATCH(数据!H181,数据分类!A:A,0))="-","-"),"Error")</f>
        <v>-</v>
      </c>
      <c r="K181" s="34" t="str">
        <f t="shared" si="10"/>
        <v>-</v>
      </c>
      <c r="L181" s="4" t="str">
        <f>IFERROR(INDEX(字典msg!B:B,MATCH(D181,字典msg!A:A,0)),"Error")</f>
        <v>正常</v>
      </c>
      <c r="M181" s="4" t="str">
        <f>IFERROR(_xlfn.IFS(H181="9",INDEX(字典1_34!C:C,MATCH(MID(F181,5,2),字典1_34!B:B,0)),H181="B00",INDEX(字典1_34!D:D,MATCH(MID(F181,5,2),字典1_34!B:B,0)),H181="B20",INDEX(字典1_34!E:E,MATCH(MID(F181,5,2),字典1_34!B:B,0)),H181="B48",INDEX(字典1_34!G:G,MATCH(MID(F181,5,2),字典1_34!B:B,0)),LEFT(H181,1)="B",INDEX(字典1_34!F:F,MATCH(MID(F181,5,2),字典1_34!B:B,0))),"-")</f>
        <v>-</v>
      </c>
      <c r="N181" s="4" t="str">
        <f>IFERROR(_xlfn.IFS(H181="9",INDEX(字典1_56!C:C,MATCH(MID(F181,7,2),字典1_56!B:B,0)),LEFT(H181,1)="B",INDEX(字典1_56!D:D,MATCH(MID(F181,7,2),字典1_56!B:B,0)),H181="C_B",INDEX(字典1_56!F:F,MATCH(MID(F181,7,2),字典1_56!B:B,0)),H181="C",INDEX(字典1_56!E:E,MATCH(MID(F181,7,2),字典1_56!B:B,0))),"-")</f>
        <v>-</v>
      </c>
      <c r="O181" s="4" t="str">
        <f>IFERROR(INDEX(字典1_78!C:C,MATCH(RIGHT(F181,2),字典1_78!B:B,0)),"Error")</f>
        <v>时钟</v>
      </c>
      <c r="P181" s="5">
        <f t="shared" si="8"/>
        <v>14.894</v>
      </c>
      <c r="Q181" s="5">
        <f t="shared" si="9"/>
        <v>2.9999999999999361E-2</v>
      </c>
      <c r="R181" s="5" t="str">
        <f>IF(H183="C_B",INDEX(音色一览表!A:A,MATCH(MID(F181,5,2)&amp;MID(F182,5,2)&amp;MID(F183,7,2),音色一览表!H:H,0))&amp;" "&amp;INDEX(音色一览表!G:G,MATCH(MID(F181,5,2)&amp;MID(F182,5,2)&amp;MID(F183,7,2),音色一览表!H:H,0)),"")</f>
        <v/>
      </c>
      <c r="S181" s="17"/>
      <c r="T181" s="17"/>
    </row>
    <row r="182" spans="1:20" ht="18" hidden="1" customHeight="1" x14ac:dyDescent="0.2">
      <c r="A182" s="16">
        <v>180</v>
      </c>
      <c r="B182" s="16">
        <v>1</v>
      </c>
      <c r="C182" s="10"/>
      <c r="D182" s="16" t="s">
        <v>49</v>
      </c>
      <c r="E182" s="16" t="s">
        <v>50</v>
      </c>
      <c r="F182" s="16" t="s">
        <v>51</v>
      </c>
      <c r="G182" s="16" t="s">
        <v>216</v>
      </c>
      <c r="H182" s="34" t="str">
        <f t="shared" si="11"/>
        <v>F8</v>
      </c>
      <c r="I182" s="34" t="str">
        <f>IFERROR(INDEX(数据分类!B:B,MATCH(数据!H182,数据分类!A:A,0)),"Error")</f>
        <v>时钟</v>
      </c>
      <c r="J182" s="34" t="str">
        <f>IFERROR(_xlfn.IFS(INDEX(数据分类!E:E,MATCH(数据!H182,数据分类!A:A,0))=3456,N182&amp;M182,INDEX(数据分类!E:E,MATCH(数据!H182,数据分类!A:A,0))=34,M182,INDEX(数据分类!E:E,MATCH(数据!H182,数据分类!A:A,0))=56,N182,INDEX(数据分类!E:E,MATCH(数据!H182,数据分类!A:A,0))="-","-"),"Error")</f>
        <v>-</v>
      </c>
      <c r="K182" s="34" t="str">
        <f t="shared" si="10"/>
        <v>-</v>
      </c>
      <c r="L182" s="4" t="str">
        <f>IFERROR(INDEX(字典msg!B:B,MATCH(D182,字典msg!A:A,0)),"Error")</f>
        <v>正常</v>
      </c>
      <c r="M182" s="4" t="str">
        <f>IFERROR(_xlfn.IFS(H182="9",INDEX(字典1_34!C:C,MATCH(MID(F182,5,2),字典1_34!B:B,0)),H182="B00",INDEX(字典1_34!D:D,MATCH(MID(F182,5,2),字典1_34!B:B,0)),H182="B20",INDEX(字典1_34!E:E,MATCH(MID(F182,5,2),字典1_34!B:B,0)),H182="B48",INDEX(字典1_34!G:G,MATCH(MID(F182,5,2),字典1_34!B:B,0)),LEFT(H182,1)="B",INDEX(字典1_34!F:F,MATCH(MID(F182,5,2),字典1_34!B:B,0))),"-")</f>
        <v>-</v>
      </c>
      <c r="N182" s="4" t="str">
        <f>IFERROR(_xlfn.IFS(H182="9",INDEX(字典1_56!C:C,MATCH(MID(F182,7,2),字典1_56!B:B,0)),LEFT(H182,1)="B",INDEX(字典1_56!D:D,MATCH(MID(F182,7,2),字典1_56!B:B,0)),H182="C_B",INDEX(字典1_56!F:F,MATCH(MID(F182,7,2),字典1_56!B:B,0)),H182="C",INDEX(字典1_56!E:E,MATCH(MID(F182,7,2),字典1_56!B:B,0))),"-")</f>
        <v>-</v>
      </c>
      <c r="O182" s="4" t="str">
        <f>IFERROR(INDEX(字典1_78!C:C,MATCH(RIGHT(F182,2),字典1_78!B:B,0)),"Error")</f>
        <v>时钟</v>
      </c>
      <c r="P182" s="5">
        <f t="shared" si="8"/>
        <v>14.933999999999999</v>
      </c>
      <c r="Q182" s="5">
        <f t="shared" si="9"/>
        <v>3.9999999999999147E-2</v>
      </c>
      <c r="R182" s="5" t="str">
        <f>IF(H184="C_B",INDEX(音色一览表!A:A,MATCH(MID(F182,5,2)&amp;MID(F183,5,2)&amp;MID(F184,7,2),音色一览表!H:H,0))&amp;" "&amp;INDEX(音色一览表!G:G,MATCH(MID(F182,5,2)&amp;MID(F183,5,2)&amp;MID(F184,7,2),音色一览表!H:H,0)),"")</f>
        <v/>
      </c>
      <c r="S182" s="17"/>
      <c r="T182" s="17"/>
    </row>
    <row r="183" spans="1:20" ht="18" hidden="1" customHeight="1" x14ac:dyDescent="0.2">
      <c r="A183" s="16">
        <v>181</v>
      </c>
      <c r="B183" s="16">
        <v>1</v>
      </c>
      <c r="C183" s="10"/>
      <c r="D183" s="16" t="s">
        <v>49</v>
      </c>
      <c r="E183" s="16" t="s">
        <v>50</v>
      </c>
      <c r="F183" s="16" t="s">
        <v>51</v>
      </c>
      <c r="G183" s="16" t="s">
        <v>217</v>
      </c>
      <c r="H183" s="34" t="str">
        <f t="shared" si="11"/>
        <v>F8</v>
      </c>
      <c r="I183" s="34" t="str">
        <f>IFERROR(INDEX(数据分类!B:B,MATCH(数据!H183,数据分类!A:A,0)),"Error")</f>
        <v>时钟</v>
      </c>
      <c r="J183" s="34" t="str">
        <f>IFERROR(_xlfn.IFS(INDEX(数据分类!E:E,MATCH(数据!H183,数据分类!A:A,0))=3456,N183&amp;M183,INDEX(数据分类!E:E,MATCH(数据!H183,数据分类!A:A,0))=34,M183,INDEX(数据分类!E:E,MATCH(数据!H183,数据分类!A:A,0))=56,N183,INDEX(数据分类!E:E,MATCH(数据!H183,数据分类!A:A,0))="-","-"),"Error")</f>
        <v>-</v>
      </c>
      <c r="K183" s="34" t="str">
        <f t="shared" si="10"/>
        <v>-</v>
      </c>
      <c r="L183" s="4" t="str">
        <f>IFERROR(INDEX(字典msg!B:B,MATCH(D183,字典msg!A:A,0)),"Error")</f>
        <v>正常</v>
      </c>
      <c r="M183" s="4" t="str">
        <f>IFERROR(_xlfn.IFS(H183="9",INDEX(字典1_34!C:C,MATCH(MID(F183,5,2),字典1_34!B:B,0)),H183="B00",INDEX(字典1_34!D:D,MATCH(MID(F183,5,2),字典1_34!B:B,0)),H183="B20",INDEX(字典1_34!E:E,MATCH(MID(F183,5,2),字典1_34!B:B,0)),H183="B48",INDEX(字典1_34!G:G,MATCH(MID(F183,5,2),字典1_34!B:B,0)),LEFT(H183,1)="B",INDEX(字典1_34!F:F,MATCH(MID(F183,5,2),字典1_34!B:B,0))),"-")</f>
        <v>-</v>
      </c>
      <c r="N183" s="4" t="str">
        <f>IFERROR(_xlfn.IFS(H183="9",INDEX(字典1_56!C:C,MATCH(MID(F183,7,2),字典1_56!B:B,0)),LEFT(H183,1)="B",INDEX(字典1_56!D:D,MATCH(MID(F183,7,2),字典1_56!B:B,0)),H183="C_B",INDEX(字典1_56!F:F,MATCH(MID(F183,7,2),字典1_56!B:B,0)),H183="C",INDEX(字典1_56!E:E,MATCH(MID(F183,7,2),字典1_56!B:B,0))),"-")</f>
        <v>-</v>
      </c>
      <c r="O183" s="4" t="str">
        <f>IFERROR(INDEX(字典1_78!C:C,MATCH(RIGHT(F183,2),字典1_78!B:B,0)),"Error")</f>
        <v>时钟</v>
      </c>
      <c r="P183" s="5">
        <f t="shared" si="8"/>
        <v>14.974</v>
      </c>
      <c r="Q183" s="5">
        <f t="shared" si="9"/>
        <v>4.0000000000000924E-2</v>
      </c>
      <c r="R183" s="5" t="str">
        <f>IF(H185="C_B",INDEX(音色一览表!A:A,MATCH(MID(F183,5,2)&amp;MID(F184,5,2)&amp;MID(F185,7,2),音色一览表!H:H,0))&amp;" "&amp;INDEX(音色一览表!G:G,MATCH(MID(F183,5,2)&amp;MID(F184,5,2)&amp;MID(F185,7,2),音色一览表!H:H,0)),"")</f>
        <v/>
      </c>
      <c r="S183" s="17"/>
      <c r="T183" s="17"/>
    </row>
    <row r="184" spans="1:20" ht="18" hidden="1" customHeight="1" x14ac:dyDescent="0.2">
      <c r="A184" s="16">
        <v>182</v>
      </c>
      <c r="B184" s="16">
        <v>1</v>
      </c>
      <c r="C184" s="10"/>
      <c r="D184" s="16" t="s">
        <v>49</v>
      </c>
      <c r="E184" s="16" t="s">
        <v>50</v>
      </c>
      <c r="F184" s="16" t="s">
        <v>218</v>
      </c>
      <c r="G184" s="16" t="s">
        <v>219</v>
      </c>
      <c r="H184" s="34" t="str">
        <f t="shared" si="11"/>
        <v>9</v>
      </c>
      <c r="I184" s="34" t="str">
        <f>IFERROR(INDEX(数据分类!B:B,MATCH(数据!H184,数据分类!A:A,0)),"Error")</f>
        <v>音符打开</v>
      </c>
      <c r="J184" s="34" t="str">
        <f>IFERROR(_xlfn.IFS(INDEX(数据分类!E:E,MATCH(数据!H184,数据分类!A:A,0))=3456,N184&amp;M184,INDEX(数据分类!E:E,MATCH(数据!H184,数据分类!A:A,0))=34,M184,INDEX(数据分类!E:E,MATCH(数据!H184,数据分类!A:A,0))=56,N184,INDEX(数据分类!E:E,MATCH(数据!H184,数据分类!A:A,0))="-","-"),"Error")</f>
        <v>G3键按下(力度049)</v>
      </c>
      <c r="K184" s="34">
        <f t="shared" si="10"/>
        <v>1</v>
      </c>
      <c r="L184" s="4" t="str">
        <f>IFERROR(INDEX(字典msg!B:B,MATCH(D184,字典msg!A:A,0)),"Error")</f>
        <v>正常</v>
      </c>
      <c r="M184" s="4" t="str">
        <f>IFERROR(_xlfn.IFS(H184="9",INDEX(字典1_34!C:C,MATCH(MID(F184,5,2),字典1_34!B:B,0)),H184="B00",INDEX(字典1_34!D:D,MATCH(MID(F184,5,2),字典1_34!B:B,0)),H184="B20",INDEX(字典1_34!E:E,MATCH(MID(F184,5,2),字典1_34!B:B,0)),H184="B48",INDEX(字典1_34!G:G,MATCH(MID(F184,5,2),字典1_34!B:B,0)),LEFT(H184,1)="B",INDEX(字典1_34!F:F,MATCH(MID(F184,5,2),字典1_34!B:B,0))),"-")</f>
        <v>按下(力度049)</v>
      </c>
      <c r="N184" s="4" t="str">
        <f>IFERROR(_xlfn.IFS(H184="9",INDEX(字典1_56!C:C,MATCH(MID(F184,7,2),字典1_56!B:B,0)),LEFT(H184,1)="B",INDEX(字典1_56!D:D,MATCH(MID(F184,7,2),字典1_56!B:B,0)),H184="C_B",INDEX(字典1_56!F:F,MATCH(MID(F184,7,2),字典1_56!B:B,0)),H184="C",INDEX(字典1_56!E:E,MATCH(MID(F184,7,2),字典1_56!B:B,0))),"-")</f>
        <v>G3键</v>
      </c>
      <c r="O184" s="4" t="str">
        <f>IFERROR(INDEX(字典1_78!C:C,MATCH(RIGHT(F184,2),字典1_78!B:B,0)),"Error")</f>
        <v>音符打开(#01)</v>
      </c>
      <c r="P184" s="5">
        <f t="shared" si="8"/>
        <v>15.013999999999999</v>
      </c>
      <c r="Q184" s="5">
        <f t="shared" si="9"/>
        <v>3.9999999999999147E-2</v>
      </c>
      <c r="R184" s="5" t="str">
        <f>IF(H186="C_B",INDEX(音色一览表!A:A,MATCH(MID(F184,5,2)&amp;MID(F185,5,2)&amp;MID(F186,7,2),音色一览表!H:H,0))&amp;" "&amp;INDEX(音色一览表!G:G,MATCH(MID(F184,5,2)&amp;MID(F185,5,2)&amp;MID(F186,7,2),音色一览表!H:H,0)),"")</f>
        <v/>
      </c>
      <c r="S184" s="17"/>
      <c r="T184" s="17"/>
    </row>
    <row r="185" spans="1:20" ht="18" hidden="1" customHeight="1" x14ac:dyDescent="0.2">
      <c r="A185" s="16">
        <v>183</v>
      </c>
      <c r="B185" s="16">
        <v>1</v>
      </c>
      <c r="C185" s="10"/>
      <c r="D185" s="16" t="s">
        <v>49</v>
      </c>
      <c r="E185" s="16" t="s">
        <v>50</v>
      </c>
      <c r="F185" s="16" t="s">
        <v>51</v>
      </c>
      <c r="G185" s="16" t="s">
        <v>220</v>
      </c>
      <c r="H185" s="34" t="str">
        <f t="shared" si="11"/>
        <v>F8</v>
      </c>
      <c r="I185" s="34" t="str">
        <f>IFERROR(INDEX(数据分类!B:B,MATCH(数据!H185,数据分类!A:A,0)),"Error")</f>
        <v>时钟</v>
      </c>
      <c r="J185" s="34" t="str">
        <f>IFERROR(_xlfn.IFS(INDEX(数据分类!E:E,MATCH(数据!H185,数据分类!A:A,0))=3456,N185&amp;M185,INDEX(数据分类!E:E,MATCH(数据!H185,数据分类!A:A,0))=34,M185,INDEX(数据分类!E:E,MATCH(数据!H185,数据分类!A:A,0))=56,N185,INDEX(数据分类!E:E,MATCH(数据!H185,数据分类!A:A,0))="-","-"),"Error")</f>
        <v>-</v>
      </c>
      <c r="K185" s="34" t="str">
        <f t="shared" si="10"/>
        <v>-</v>
      </c>
      <c r="L185" s="4" t="str">
        <f>IFERROR(INDEX(字典msg!B:B,MATCH(D185,字典msg!A:A,0)),"Error")</f>
        <v>正常</v>
      </c>
      <c r="M185" s="4" t="str">
        <f>IFERROR(_xlfn.IFS(H185="9",INDEX(字典1_34!C:C,MATCH(MID(F185,5,2),字典1_34!B:B,0)),H185="B00",INDEX(字典1_34!D:D,MATCH(MID(F185,5,2),字典1_34!B:B,0)),H185="B20",INDEX(字典1_34!E:E,MATCH(MID(F185,5,2),字典1_34!B:B,0)),H185="B48",INDEX(字典1_34!G:G,MATCH(MID(F185,5,2),字典1_34!B:B,0)),LEFT(H185,1)="B",INDEX(字典1_34!F:F,MATCH(MID(F185,5,2),字典1_34!B:B,0))),"-")</f>
        <v>-</v>
      </c>
      <c r="N185" s="4" t="str">
        <f>IFERROR(_xlfn.IFS(H185="9",INDEX(字典1_56!C:C,MATCH(MID(F185,7,2),字典1_56!B:B,0)),LEFT(H185,1)="B",INDEX(字典1_56!D:D,MATCH(MID(F185,7,2),字典1_56!B:B,0)),H185="C_B",INDEX(字典1_56!F:F,MATCH(MID(F185,7,2),字典1_56!B:B,0)),H185="C",INDEX(字典1_56!E:E,MATCH(MID(F185,7,2),字典1_56!B:B,0))),"-")</f>
        <v>-</v>
      </c>
      <c r="O185" s="4" t="str">
        <f>IFERROR(INDEX(字典1_78!C:C,MATCH(RIGHT(F185,2),字典1_78!B:B,0)),"Error")</f>
        <v>时钟</v>
      </c>
      <c r="P185" s="5">
        <f t="shared" si="8"/>
        <v>15.054</v>
      </c>
      <c r="Q185" s="5">
        <f t="shared" si="9"/>
        <v>4.0000000000000924E-2</v>
      </c>
      <c r="R185" s="5" t="str">
        <f>IF(H187="C_B",INDEX(音色一览表!A:A,MATCH(MID(F185,5,2)&amp;MID(F186,5,2)&amp;MID(F187,7,2),音色一览表!H:H,0))&amp;" "&amp;INDEX(音色一览表!G:G,MATCH(MID(F185,5,2)&amp;MID(F186,5,2)&amp;MID(F187,7,2),音色一览表!H:H,0)),"")</f>
        <v/>
      </c>
      <c r="S185" s="17"/>
      <c r="T185" s="17"/>
    </row>
    <row r="186" spans="1:20" ht="18" hidden="1" customHeight="1" x14ac:dyDescent="0.2">
      <c r="A186" s="16">
        <v>184</v>
      </c>
      <c r="B186" s="16">
        <v>1</v>
      </c>
      <c r="C186" s="10"/>
      <c r="D186" s="16" t="s">
        <v>49</v>
      </c>
      <c r="E186" s="16" t="s">
        <v>50</v>
      </c>
      <c r="F186" s="16" t="s">
        <v>221</v>
      </c>
      <c r="G186" s="16" t="s">
        <v>222</v>
      </c>
      <c r="H186" s="34" t="str">
        <f t="shared" si="11"/>
        <v>9</v>
      </c>
      <c r="I186" s="34" t="str">
        <f>IFERROR(INDEX(数据分类!B:B,MATCH(数据!H186,数据分类!A:A,0)),"Error")</f>
        <v>音符打开</v>
      </c>
      <c r="J186" s="34" t="str">
        <f>IFERROR(_xlfn.IFS(INDEX(数据分类!E:E,MATCH(数据!H186,数据分类!A:A,0))=3456,N186&amp;M186,INDEX(数据分类!E:E,MATCH(数据!H186,数据分类!A:A,0))=34,M186,INDEX(数据分类!E:E,MATCH(数据!H186,数据分类!A:A,0))=56,N186,INDEX(数据分类!E:E,MATCH(数据!H186,数据分类!A:A,0))="-","-"),"Error")</f>
        <v>F3键按下(力度049)</v>
      </c>
      <c r="K186" s="34">
        <f t="shared" si="10"/>
        <v>1</v>
      </c>
      <c r="L186" s="4" t="str">
        <f>IFERROR(INDEX(字典msg!B:B,MATCH(D186,字典msg!A:A,0)),"Error")</f>
        <v>正常</v>
      </c>
      <c r="M186" s="4" t="str">
        <f>IFERROR(_xlfn.IFS(H186="9",INDEX(字典1_34!C:C,MATCH(MID(F186,5,2),字典1_34!B:B,0)),H186="B00",INDEX(字典1_34!D:D,MATCH(MID(F186,5,2),字典1_34!B:B,0)),H186="B20",INDEX(字典1_34!E:E,MATCH(MID(F186,5,2),字典1_34!B:B,0)),H186="B48",INDEX(字典1_34!G:G,MATCH(MID(F186,5,2),字典1_34!B:B,0)),LEFT(H186,1)="B",INDEX(字典1_34!F:F,MATCH(MID(F186,5,2),字典1_34!B:B,0))),"-")</f>
        <v>按下(力度049)</v>
      </c>
      <c r="N186" s="4" t="str">
        <f>IFERROR(_xlfn.IFS(H186="9",INDEX(字典1_56!C:C,MATCH(MID(F186,7,2),字典1_56!B:B,0)),LEFT(H186,1)="B",INDEX(字典1_56!D:D,MATCH(MID(F186,7,2),字典1_56!B:B,0)),H186="C_B",INDEX(字典1_56!F:F,MATCH(MID(F186,7,2),字典1_56!B:B,0)),H186="C",INDEX(字典1_56!E:E,MATCH(MID(F186,7,2),字典1_56!B:B,0))),"-")</f>
        <v>F3键</v>
      </c>
      <c r="O186" s="4" t="str">
        <f>IFERROR(INDEX(字典1_78!C:C,MATCH(RIGHT(F186,2),字典1_78!B:B,0)),"Error")</f>
        <v>音符打开(#01)</v>
      </c>
      <c r="P186" s="5">
        <f t="shared" si="8"/>
        <v>15.093999999999999</v>
      </c>
      <c r="Q186" s="5">
        <f t="shared" si="9"/>
        <v>3.9999999999999147E-2</v>
      </c>
      <c r="R186" s="5" t="str">
        <f>IF(H188="C_B",INDEX(音色一览表!A:A,MATCH(MID(F186,5,2)&amp;MID(F187,5,2)&amp;MID(F188,7,2),音色一览表!H:H,0))&amp;" "&amp;INDEX(音色一览表!G:G,MATCH(MID(F186,5,2)&amp;MID(F187,5,2)&amp;MID(F188,7,2),音色一览表!H:H,0)),"")</f>
        <v/>
      </c>
      <c r="S186" s="17"/>
      <c r="T186" s="17"/>
    </row>
    <row r="187" spans="1:20" ht="18" hidden="1" customHeight="1" x14ac:dyDescent="0.2">
      <c r="A187" s="16">
        <v>185</v>
      </c>
      <c r="B187" s="16">
        <v>1</v>
      </c>
      <c r="C187" s="10"/>
      <c r="D187" s="16" t="s">
        <v>49</v>
      </c>
      <c r="E187" s="16" t="s">
        <v>50</v>
      </c>
      <c r="F187" s="16" t="s">
        <v>223</v>
      </c>
      <c r="G187" s="16" t="s">
        <v>224</v>
      </c>
      <c r="H187" s="34" t="str">
        <f t="shared" si="11"/>
        <v>9</v>
      </c>
      <c r="I187" s="34" t="str">
        <f>IFERROR(INDEX(数据分类!B:B,MATCH(数据!H187,数据分类!A:A,0)),"Error")</f>
        <v>音符打开</v>
      </c>
      <c r="J187" s="34" t="str">
        <f>IFERROR(_xlfn.IFS(INDEX(数据分类!E:E,MATCH(数据!H187,数据分类!A:A,0))=3456,N187&amp;M187,INDEX(数据分类!E:E,MATCH(数据!H187,数据分类!A:A,0))=34,M187,INDEX(数据分类!E:E,MATCH(数据!H187,数据分类!A:A,0))=56,N187,INDEX(数据分类!E:E,MATCH(数据!H187,数据分类!A:A,0))="-","-"),"Error")</f>
        <v>E3键按下(力度044)</v>
      </c>
      <c r="K187" s="34">
        <f t="shared" si="10"/>
        <v>1</v>
      </c>
      <c r="L187" s="4" t="str">
        <f>IFERROR(INDEX(字典msg!B:B,MATCH(D187,字典msg!A:A,0)),"Error")</f>
        <v>正常</v>
      </c>
      <c r="M187" s="4" t="str">
        <f>IFERROR(_xlfn.IFS(H187="9",INDEX(字典1_34!C:C,MATCH(MID(F187,5,2),字典1_34!B:B,0)),H187="B00",INDEX(字典1_34!D:D,MATCH(MID(F187,5,2),字典1_34!B:B,0)),H187="B20",INDEX(字典1_34!E:E,MATCH(MID(F187,5,2),字典1_34!B:B,0)),H187="B48",INDEX(字典1_34!G:G,MATCH(MID(F187,5,2),字典1_34!B:B,0)),LEFT(H187,1)="B",INDEX(字典1_34!F:F,MATCH(MID(F187,5,2),字典1_34!B:B,0))),"-")</f>
        <v>按下(力度044)</v>
      </c>
      <c r="N187" s="4" t="str">
        <f>IFERROR(_xlfn.IFS(H187="9",INDEX(字典1_56!C:C,MATCH(MID(F187,7,2),字典1_56!B:B,0)),LEFT(H187,1)="B",INDEX(字典1_56!D:D,MATCH(MID(F187,7,2),字典1_56!B:B,0)),H187="C_B",INDEX(字典1_56!F:F,MATCH(MID(F187,7,2),字典1_56!B:B,0)),H187="C",INDEX(字典1_56!E:E,MATCH(MID(F187,7,2),字典1_56!B:B,0))),"-")</f>
        <v>E3键</v>
      </c>
      <c r="O187" s="4" t="str">
        <f>IFERROR(INDEX(字典1_78!C:C,MATCH(RIGHT(F187,2),字典1_78!B:B,0)),"Error")</f>
        <v>音符打开(#01)</v>
      </c>
      <c r="P187" s="5">
        <f t="shared" si="8"/>
        <v>15.134</v>
      </c>
      <c r="Q187" s="5">
        <f t="shared" si="9"/>
        <v>4.0000000000000924E-2</v>
      </c>
      <c r="R187" s="5" t="str">
        <f>IF(H189="C_B",INDEX(音色一览表!A:A,MATCH(MID(F187,5,2)&amp;MID(F188,5,2)&amp;MID(F189,7,2),音色一览表!H:H,0))&amp;" "&amp;INDEX(音色一览表!G:G,MATCH(MID(F187,5,2)&amp;MID(F188,5,2)&amp;MID(F189,7,2),音色一览表!H:H,0)),"")</f>
        <v/>
      </c>
      <c r="S187" s="17"/>
      <c r="T187" s="17"/>
    </row>
    <row r="188" spans="1:20" ht="18" hidden="1" customHeight="1" x14ac:dyDescent="0.2">
      <c r="A188" s="16">
        <v>186</v>
      </c>
      <c r="B188" s="16">
        <v>1</v>
      </c>
      <c r="C188" s="10"/>
      <c r="D188" s="16" t="s">
        <v>49</v>
      </c>
      <c r="E188" s="16" t="s">
        <v>50</v>
      </c>
      <c r="F188" s="16" t="s">
        <v>51</v>
      </c>
      <c r="G188" s="16" t="s">
        <v>225</v>
      </c>
      <c r="H188" s="34" t="str">
        <f t="shared" si="11"/>
        <v>F8</v>
      </c>
      <c r="I188" s="34" t="str">
        <f>IFERROR(INDEX(数据分类!B:B,MATCH(数据!H188,数据分类!A:A,0)),"Error")</f>
        <v>时钟</v>
      </c>
      <c r="J188" s="34" t="str">
        <f>IFERROR(_xlfn.IFS(INDEX(数据分类!E:E,MATCH(数据!H188,数据分类!A:A,0))=3456,N188&amp;M188,INDEX(数据分类!E:E,MATCH(数据!H188,数据分类!A:A,0))=34,M188,INDEX(数据分类!E:E,MATCH(数据!H188,数据分类!A:A,0))=56,N188,INDEX(数据分类!E:E,MATCH(数据!H188,数据分类!A:A,0))="-","-"),"Error")</f>
        <v>-</v>
      </c>
      <c r="K188" s="34" t="str">
        <f t="shared" si="10"/>
        <v>-</v>
      </c>
      <c r="L188" s="4" t="str">
        <f>IFERROR(INDEX(字典msg!B:B,MATCH(D188,字典msg!A:A,0)),"Error")</f>
        <v>正常</v>
      </c>
      <c r="M188" s="4" t="str">
        <f>IFERROR(_xlfn.IFS(H188="9",INDEX(字典1_34!C:C,MATCH(MID(F188,5,2),字典1_34!B:B,0)),H188="B00",INDEX(字典1_34!D:D,MATCH(MID(F188,5,2),字典1_34!B:B,0)),H188="B20",INDEX(字典1_34!E:E,MATCH(MID(F188,5,2),字典1_34!B:B,0)),H188="B48",INDEX(字典1_34!G:G,MATCH(MID(F188,5,2),字典1_34!B:B,0)),LEFT(H188,1)="B",INDEX(字典1_34!F:F,MATCH(MID(F188,5,2),字典1_34!B:B,0))),"-")</f>
        <v>-</v>
      </c>
      <c r="N188" s="4" t="str">
        <f>IFERROR(_xlfn.IFS(H188="9",INDEX(字典1_56!C:C,MATCH(MID(F188,7,2),字典1_56!B:B,0)),LEFT(H188,1)="B",INDEX(字典1_56!D:D,MATCH(MID(F188,7,2),字典1_56!B:B,0)),H188="C_B",INDEX(字典1_56!F:F,MATCH(MID(F188,7,2),字典1_56!B:B,0)),H188="C",INDEX(字典1_56!E:E,MATCH(MID(F188,7,2),字典1_56!B:B,0))),"-")</f>
        <v>-</v>
      </c>
      <c r="O188" s="4" t="str">
        <f>IFERROR(INDEX(字典1_78!C:C,MATCH(RIGHT(F188,2),字典1_78!B:B,0)),"Error")</f>
        <v>时钟</v>
      </c>
      <c r="P188" s="5">
        <f t="shared" si="8"/>
        <v>15.173999999999999</v>
      </c>
      <c r="Q188" s="5">
        <f t="shared" si="9"/>
        <v>3.9999999999999147E-2</v>
      </c>
      <c r="R188" s="5" t="str">
        <f>IF(H190="C_B",INDEX(音色一览表!A:A,MATCH(MID(F188,5,2)&amp;MID(F189,5,2)&amp;MID(F190,7,2),音色一览表!H:H,0))&amp;" "&amp;INDEX(音色一览表!G:G,MATCH(MID(F188,5,2)&amp;MID(F189,5,2)&amp;MID(F190,7,2),音色一览表!H:H,0)),"")</f>
        <v/>
      </c>
      <c r="S188" s="17"/>
      <c r="T188" s="17"/>
    </row>
    <row r="189" spans="1:20" ht="18" hidden="1" customHeight="1" x14ac:dyDescent="0.2">
      <c r="A189" s="16">
        <v>187</v>
      </c>
      <c r="B189" s="16">
        <v>1</v>
      </c>
      <c r="C189" s="10"/>
      <c r="D189" s="16" t="s">
        <v>49</v>
      </c>
      <c r="E189" s="16" t="s">
        <v>50</v>
      </c>
      <c r="F189" s="16" t="s">
        <v>226</v>
      </c>
      <c r="G189" s="16" t="s">
        <v>227</v>
      </c>
      <c r="H189" s="34" t="str">
        <f t="shared" si="11"/>
        <v>9</v>
      </c>
      <c r="I189" s="34" t="str">
        <f>IFERROR(INDEX(数据分类!B:B,MATCH(数据!H189,数据分类!A:A,0)),"Error")</f>
        <v>音符打开</v>
      </c>
      <c r="J189" s="34" t="str">
        <f>IFERROR(_xlfn.IFS(INDEX(数据分类!E:E,MATCH(数据!H189,数据分类!A:A,0))=3456,N189&amp;M189,INDEX(数据分类!E:E,MATCH(数据!H189,数据分类!A:A,0))=34,M189,INDEX(数据分类!E:E,MATCH(数据!H189,数据分类!A:A,0))=56,N189,INDEX(数据分类!E:E,MATCH(数据!H189,数据分类!A:A,0))="-","-"),"Error")</f>
        <v>D3键按下(力度038)</v>
      </c>
      <c r="K189" s="34">
        <f t="shared" si="10"/>
        <v>1</v>
      </c>
      <c r="L189" s="4" t="str">
        <f>IFERROR(INDEX(字典msg!B:B,MATCH(D189,字典msg!A:A,0)),"Error")</f>
        <v>正常</v>
      </c>
      <c r="M189" s="4" t="str">
        <f>IFERROR(_xlfn.IFS(H189="9",INDEX(字典1_34!C:C,MATCH(MID(F189,5,2),字典1_34!B:B,0)),H189="B00",INDEX(字典1_34!D:D,MATCH(MID(F189,5,2),字典1_34!B:B,0)),H189="B20",INDEX(字典1_34!E:E,MATCH(MID(F189,5,2),字典1_34!B:B,0)),H189="B48",INDEX(字典1_34!G:G,MATCH(MID(F189,5,2),字典1_34!B:B,0)),LEFT(H189,1)="B",INDEX(字典1_34!F:F,MATCH(MID(F189,5,2),字典1_34!B:B,0))),"-")</f>
        <v>按下(力度038)</v>
      </c>
      <c r="N189" s="4" t="str">
        <f>IFERROR(_xlfn.IFS(H189="9",INDEX(字典1_56!C:C,MATCH(MID(F189,7,2),字典1_56!B:B,0)),LEFT(H189,1)="B",INDEX(字典1_56!D:D,MATCH(MID(F189,7,2),字典1_56!B:B,0)),H189="C_B",INDEX(字典1_56!F:F,MATCH(MID(F189,7,2),字典1_56!B:B,0)),H189="C",INDEX(字典1_56!E:E,MATCH(MID(F189,7,2),字典1_56!B:B,0))),"-")</f>
        <v>D3键</v>
      </c>
      <c r="O189" s="4" t="str">
        <f>IFERROR(INDEX(字典1_78!C:C,MATCH(RIGHT(F189,2),字典1_78!B:B,0)),"Error")</f>
        <v>音符打开(#01)</v>
      </c>
      <c r="P189" s="5">
        <f t="shared" si="8"/>
        <v>15.214</v>
      </c>
      <c r="Q189" s="5">
        <f t="shared" si="9"/>
        <v>4.0000000000000924E-2</v>
      </c>
      <c r="R189" s="5" t="str">
        <f>IF(H191="C_B",INDEX(音色一览表!A:A,MATCH(MID(F189,5,2)&amp;MID(F190,5,2)&amp;MID(F191,7,2),音色一览表!H:H,0))&amp;" "&amp;INDEX(音色一览表!G:G,MATCH(MID(F189,5,2)&amp;MID(F190,5,2)&amp;MID(F191,7,2),音色一览表!H:H,0)),"")</f>
        <v/>
      </c>
      <c r="S189" s="17"/>
      <c r="T189" s="17"/>
    </row>
    <row r="190" spans="1:20" ht="18" hidden="1" customHeight="1" x14ac:dyDescent="0.2">
      <c r="A190" s="16">
        <v>188</v>
      </c>
      <c r="B190" s="16">
        <v>1</v>
      </c>
      <c r="C190" s="10"/>
      <c r="D190" s="16" t="s">
        <v>49</v>
      </c>
      <c r="E190" s="16" t="s">
        <v>50</v>
      </c>
      <c r="F190" s="16" t="s">
        <v>228</v>
      </c>
      <c r="G190" s="16" t="s">
        <v>229</v>
      </c>
      <c r="H190" s="34" t="str">
        <f t="shared" si="11"/>
        <v>9</v>
      </c>
      <c r="I190" s="34" t="str">
        <f>IFERROR(INDEX(数据分类!B:B,MATCH(数据!H190,数据分类!A:A,0)),"Error")</f>
        <v>音符打开</v>
      </c>
      <c r="J190" s="34" t="str">
        <f>IFERROR(_xlfn.IFS(INDEX(数据分类!E:E,MATCH(数据!H190,数据分类!A:A,0))=3456,N190&amp;M190,INDEX(数据分类!E:E,MATCH(数据!H190,数据分类!A:A,0))=34,M190,INDEX(数据分类!E:E,MATCH(数据!H190,数据分类!A:A,0))=56,N190,INDEX(数据分类!E:E,MATCH(数据!H190,数据分类!A:A,0))="-","-"),"Error")</f>
        <v>C3键按下(力度034)</v>
      </c>
      <c r="K190" s="34">
        <f t="shared" si="10"/>
        <v>1</v>
      </c>
      <c r="L190" s="4" t="str">
        <f>IFERROR(INDEX(字典msg!B:B,MATCH(D190,字典msg!A:A,0)),"Error")</f>
        <v>正常</v>
      </c>
      <c r="M190" s="4" t="str">
        <f>IFERROR(_xlfn.IFS(H190="9",INDEX(字典1_34!C:C,MATCH(MID(F190,5,2),字典1_34!B:B,0)),H190="B00",INDEX(字典1_34!D:D,MATCH(MID(F190,5,2),字典1_34!B:B,0)),H190="B20",INDEX(字典1_34!E:E,MATCH(MID(F190,5,2),字典1_34!B:B,0)),H190="B48",INDEX(字典1_34!G:G,MATCH(MID(F190,5,2),字典1_34!B:B,0)),LEFT(H190,1)="B",INDEX(字典1_34!F:F,MATCH(MID(F190,5,2),字典1_34!B:B,0))),"-")</f>
        <v>按下(力度034)</v>
      </c>
      <c r="N190" s="4" t="str">
        <f>IFERROR(_xlfn.IFS(H190="9",INDEX(字典1_56!C:C,MATCH(MID(F190,7,2),字典1_56!B:B,0)),LEFT(H190,1)="B",INDEX(字典1_56!D:D,MATCH(MID(F190,7,2),字典1_56!B:B,0)),H190="C_B",INDEX(字典1_56!F:F,MATCH(MID(F190,7,2),字典1_56!B:B,0)),H190="C",INDEX(字典1_56!E:E,MATCH(MID(F190,7,2),字典1_56!B:B,0))),"-")</f>
        <v>C3键</v>
      </c>
      <c r="O190" s="4" t="str">
        <f>IFERROR(INDEX(字典1_78!C:C,MATCH(RIGHT(F190,2),字典1_78!B:B,0)),"Error")</f>
        <v>音符打开(#01)</v>
      </c>
      <c r="P190" s="5">
        <f t="shared" si="8"/>
        <v>15.244</v>
      </c>
      <c r="Q190" s="5">
        <f t="shared" si="9"/>
        <v>2.9999999999999361E-2</v>
      </c>
      <c r="R190" s="5" t="str">
        <f>IF(H192="C_B",INDEX(音色一览表!A:A,MATCH(MID(F190,5,2)&amp;MID(F191,5,2)&amp;MID(F192,7,2),音色一览表!H:H,0))&amp;" "&amp;INDEX(音色一览表!G:G,MATCH(MID(F190,5,2)&amp;MID(F191,5,2)&amp;MID(F192,7,2),音色一览表!H:H,0)),"")</f>
        <v/>
      </c>
      <c r="S190" s="17"/>
      <c r="T190" s="17"/>
    </row>
    <row r="191" spans="1:20" ht="18" hidden="1" customHeight="1" x14ac:dyDescent="0.2">
      <c r="A191" s="16">
        <v>189</v>
      </c>
      <c r="B191" s="16">
        <v>1</v>
      </c>
      <c r="C191" s="10"/>
      <c r="D191" s="16" t="s">
        <v>49</v>
      </c>
      <c r="E191" s="16" t="s">
        <v>50</v>
      </c>
      <c r="F191" s="16" t="s">
        <v>51</v>
      </c>
      <c r="G191" s="16" t="s">
        <v>230</v>
      </c>
      <c r="H191" s="34" t="str">
        <f t="shared" si="11"/>
        <v>F8</v>
      </c>
      <c r="I191" s="34" t="str">
        <f>IFERROR(INDEX(数据分类!B:B,MATCH(数据!H191,数据分类!A:A,0)),"Error")</f>
        <v>时钟</v>
      </c>
      <c r="J191" s="34" t="str">
        <f>IFERROR(_xlfn.IFS(INDEX(数据分类!E:E,MATCH(数据!H191,数据分类!A:A,0))=3456,N191&amp;M191,INDEX(数据分类!E:E,MATCH(数据!H191,数据分类!A:A,0))=34,M191,INDEX(数据分类!E:E,MATCH(数据!H191,数据分类!A:A,0))=56,N191,INDEX(数据分类!E:E,MATCH(数据!H191,数据分类!A:A,0))="-","-"),"Error")</f>
        <v>-</v>
      </c>
      <c r="K191" s="34" t="str">
        <f t="shared" si="10"/>
        <v>-</v>
      </c>
      <c r="L191" s="4" t="str">
        <f>IFERROR(INDEX(字典msg!B:B,MATCH(D191,字典msg!A:A,0)),"Error")</f>
        <v>正常</v>
      </c>
      <c r="M191" s="4" t="str">
        <f>IFERROR(_xlfn.IFS(H191="9",INDEX(字典1_34!C:C,MATCH(MID(F191,5,2),字典1_34!B:B,0)),H191="B00",INDEX(字典1_34!D:D,MATCH(MID(F191,5,2),字典1_34!B:B,0)),H191="B20",INDEX(字典1_34!E:E,MATCH(MID(F191,5,2),字典1_34!B:B,0)),H191="B48",INDEX(字典1_34!G:G,MATCH(MID(F191,5,2),字典1_34!B:B,0)),LEFT(H191,1)="B",INDEX(字典1_34!F:F,MATCH(MID(F191,5,2),字典1_34!B:B,0))),"-")</f>
        <v>-</v>
      </c>
      <c r="N191" s="4" t="str">
        <f>IFERROR(_xlfn.IFS(H191="9",INDEX(字典1_56!C:C,MATCH(MID(F191,7,2),字典1_56!B:B,0)),LEFT(H191,1)="B",INDEX(字典1_56!D:D,MATCH(MID(F191,7,2),字典1_56!B:B,0)),H191="C_B",INDEX(字典1_56!F:F,MATCH(MID(F191,7,2),字典1_56!B:B,0)),H191="C",INDEX(字典1_56!E:E,MATCH(MID(F191,7,2),字典1_56!B:B,0))),"-")</f>
        <v>-</v>
      </c>
      <c r="O191" s="4" t="str">
        <f>IFERROR(INDEX(字典1_78!C:C,MATCH(RIGHT(F191,2),字典1_78!B:B,0)),"Error")</f>
        <v>时钟</v>
      </c>
      <c r="P191" s="5">
        <f t="shared" si="8"/>
        <v>15.294</v>
      </c>
      <c r="Q191" s="5">
        <f t="shared" si="9"/>
        <v>5.0000000000000711E-2</v>
      </c>
      <c r="R191" s="5" t="str">
        <f>IF(H193="C_B",INDEX(音色一览表!A:A,MATCH(MID(F191,5,2)&amp;MID(F192,5,2)&amp;MID(F193,7,2),音色一览表!H:H,0))&amp;" "&amp;INDEX(音色一览表!G:G,MATCH(MID(F191,5,2)&amp;MID(F192,5,2)&amp;MID(F193,7,2),音色一览表!H:H,0)),"")</f>
        <v/>
      </c>
      <c r="S191" s="17"/>
      <c r="T191" s="17"/>
    </row>
    <row r="192" spans="1:20" ht="18" hidden="1" customHeight="1" x14ac:dyDescent="0.2">
      <c r="A192" s="16">
        <v>190</v>
      </c>
      <c r="B192" s="16">
        <v>1</v>
      </c>
      <c r="C192" s="10"/>
      <c r="D192" s="16" t="s">
        <v>49</v>
      </c>
      <c r="E192" s="16" t="s">
        <v>50</v>
      </c>
      <c r="F192" s="16" t="s">
        <v>51</v>
      </c>
      <c r="G192" s="16" t="s">
        <v>231</v>
      </c>
      <c r="H192" s="34" t="str">
        <f t="shared" si="11"/>
        <v>F8</v>
      </c>
      <c r="I192" s="34" t="str">
        <f>IFERROR(INDEX(数据分类!B:B,MATCH(数据!H192,数据分类!A:A,0)),"Error")</f>
        <v>时钟</v>
      </c>
      <c r="J192" s="34" t="str">
        <f>IFERROR(_xlfn.IFS(INDEX(数据分类!E:E,MATCH(数据!H192,数据分类!A:A,0))=3456,N192&amp;M192,INDEX(数据分类!E:E,MATCH(数据!H192,数据分类!A:A,0))=34,M192,INDEX(数据分类!E:E,MATCH(数据!H192,数据分类!A:A,0))=56,N192,INDEX(数据分类!E:E,MATCH(数据!H192,数据分类!A:A,0))="-","-"),"Error")</f>
        <v>-</v>
      </c>
      <c r="K192" s="34" t="str">
        <f t="shared" si="10"/>
        <v>-</v>
      </c>
      <c r="L192" s="4" t="str">
        <f>IFERROR(INDEX(字典msg!B:B,MATCH(D192,字典msg!A:A,0)),"Error")</f>
        <v>正常</v>
      </c>
      <c r="M192" s="4" t="str">
        <f>IFERROR(_xlfn.IFS(H192="9",INDEX(字典1_34!C:C,MATCH(MID(F192,5,2),字典1_34!B:B,0)),H192="B00",INDEX(字典1_34!D:D,MATCH(MID(F192,5,2),字典1_34!B:B,0)),H192="B20",INDEX(字典1_34!E:E,MATCH(MID(F192,5,2),字典1_34!B:B,0)),H192="B48",INDEX(字典1_34!G:G,MATCH(MID(F192,5,2),字典1_34!B:B,0)),LEFT(H192,1)="B",INDEX(字典1_34!F:F,MATCH(MID(F192,5,2),字典1_34!B:B,0))),"-")</f>
        <v>-</v>
      </c>
      <c r="N192" s="4" t="str">
        <f>IFERROR(_xlfn.IFS(H192="9",INDEX(字典1_56!C:C,MATCH(MID(F192,7,2),字典1_56!B:B,0)),LEFT(H192,1)="B",INDEX(字典1_56!D:D,MATCH(MID(F192,7,2),字典1_56!B:B,0)),H192="C_B",INDEX(字典1_56!F:F,MATCH(MID(F192,7,2),字典1_56!B:B,0)),H192="C",INDEX(字典1_56!E:E,MATCH(MID(F192,7,2),字典1_56!B:B,0))),"-")</f>
        <v>-</v>
      </c>
      <c r="O192" s="4" t="str">
        <f>IFERROR(INDEX(字典1_78!C:C,MATCH(RIGHT(F192,2),字典1_78!B:B,0)),"Error")</f>
        <v>时钟</v>
      </c>
      <c r="P192" s="5">
        <f t="shared" si="8"/>
        <v>15.331</v>
      </c>
      <c r="Q192" s="5">
        <f t="shared" si="9"/>
        <v>3.6999999999999034E-2</v>
      </c>
      <c r="R192" s="5" t="str">
        <f>IF(H194="C_B",INDEX(音色一览表!A:A,MATCH(MID(F192,5,2)&amp;MID(F193,5,2)&amp;MID(F194,7,2),音色一览表!H:H,0))&amp;" "&amp;INDEX(音色一览表!G:G,MATCH(MID(F192,5,2)&amp;MID(F193,5,2)&amp;MID(F194,7,2),音色一览表!H:H,0)),"")</f>
        <v/>
      </c>
      <c r="S192" s="17"/>
      <c r="T192" s="17"/>
    </row>
    <row r="193" spans="1:20" ht="18" hidden="1" customHeight="1" x14ac:dyDescent="0.2">
      <c r="A193" s="16">
        <v>191</v>
      </c>
      <c r="B193" s="16">
        <v>1</v>
      </c>
      <c r="C193" s="10"/>
      <c r="D193" s="16" t="s">
        <v>49</v>
      </c>
      <c r="E193" s="16" t="s">
        <v>50</v>
      </c>
      <c r="F193" s="16" t="s">
        <v>51</v>
      </c>
      <c r="G193" s="16" t="s">
        <v>232</v>
      </c>
      <c r="H193" s="34" t="str">
        <f t="shared" si="11"/>
        <v>F8</v>
      </c>
      <c r="I193" s="34" t="str">
        <f>IFERROR(INDEX(数据分类!B:B,MATCH(数据!H193,数据分类!A:A,0)),"Error")</f>
        <v>时钟</v>
      </c>
      <c r="J193" s="34" t="str">
        <f>IFERROR(_xlfn.IFS(INDEX(数据分类!E:E,MATCH(数据!H193,数据分类!A:A,0))=3456,N193&amp;M193,INDEX(数据分类!E:E,MATCH(数据!H193,数据分类!A:A,0))=34,M193,INDEX(数据分类!E:E,MATCH(数据!H193,数据分类!A:A,0))=56,N193,INDEX(数据分类!E:E,MATCH(数据!H193,数据分类!A:A,0))="-","-"),"Error")</f>
        <v>-</v>
      </c>
      <c r="K193" s="34" t="str">
        <f t="shared" si="10"/>
        <v>-</v>
      </c>
      <c r="L193" s="4" t="str">
        <f>IFERROR(INDEX(字典msg!B:B,MATCH(D193,字典msg!A:A,0)),"Error")</f>
        <v>正常</v>
      </c>
      <c r="M193" s="4" t="str">
        <f>IFERROR(_xlfn.IFS(H193="9",INDEX(字典1_34!C:C,MATCH(MID(F193,5,2),字典1_34!B:B,0)),H193="B00",INDEX(字典1_34!D:D,MATCH(MID(F193,5,2),字典1_34!B:B,0)),H193="B20",INDEX(字典1_34!E:E,MATCH(MID(F193,5,2),字典1_34!B:B,0)),H193="B48",INDEX(字典1_34!G:G,MATCH(MID(F193,5,2),字典1_34!B:B,0)),LEFT(H193,1)="B",INDEX(字典1_34!F:F,MATCH(MID(F193,5,2),字典1_34!B:B,0))),"-")</f>
        <v>-</v>
      </c>
      <c r="N193" s="4" t="str">
        <f>IFERROR(_xlfn.IFS(H193="9",INDEX(字典1_56!C:C,MATCH(MID(F193,7,2),字典1_56!B:B,0)),LEFT(H193,1)="B",INDEX(字典1_56!D:D,MATCH(MID(F193,7,2),字典1_56!B:B,0)),H193="C_B",INDEX(字典1_56!F:F,MATCH(MID(F193,7,2),字典1_56!B:B,0)),H193="C",INDEX(字典1_56!E:E,MATCH(MID(F193,7,2),字典1_56!B:B,0))),"-")</f>
        <v>-</v>
      </c>
      <c r="O193" s="4" t="str">
        <f>IFERROR(INDEX(字典1_78!C:C,MATCH(RIGHT(F193,2),字典1_78!B:B,0)),"Error")</f>
        <v>时钟</v>
      </c>
      <c r="P193" s="5">
        <f t="shared" si="8"/>
        <v>15.371</v>
      </c>
      <c r="Q193" s="5">
        <f t="shared" si="9"/>
        <v>4.0000000000000924E-2</v>
      </c>
      <c r="R193" s="5" t="str">
        <f>IF(H195="C_B",INDEX(音色一览表!A:A,MATCH(MID(F193,5,2)&amp;MID(F194,5,2)&amp;MID(F195,7,2),音色一览表!H:H,0))&amp;" "&amp;INDEX(音色一览表!G:G,MATCH(MID(F193,5,2)&amp;MID(F194,5,2)&amp;MID(F195,7,2),音色一览表!H:H,0)),"")</f>
        <v/>
      </c>
      <c r="S193" s="17"/>
      <c r="T193" s="17"/>
    </row>
    <row r="194" spans="1:20" ht="18" hidden="1" customHeight="1" x14ac:dyDescent="0.2">
      <c r="A194" s="16">
        <v>192</v>
      </c>
      <c r="B194" s="16">
        <v>1</v>
      </c>
      <c r="C194" s="10"/>
      <c r="D194" s="16" t="s">
        <v>49</v>
      </c>
      <c r="E194" s="16" t="s">
        <v>50</v>
      </c>
      <c r="F194" s="16" t="s">
        <v>59</v>
      </c>
      <c r="G194" s="16" t="s">
        <v>233</v>
      </c>
      <c r="H194" s="34" t="str">
        <f t="shared" si="11"/>
        <v>FE</v>
      </c>
      <c r="I194" s="34" t="str">
        <f>IFERROR(INDEX(数据分类!B:B,MATCH(数据!H194,数据分类!A:A,0)),"Error")</f>
        <v>主动传感</v>
      </c>
      <c r="J194" s="34" t="str">
        <f>IFERROR(_xlfn.IFS(INDEX(数据分类!E:E,MATCH(数据!H194,数据分类!A:A,0))=3456,N194&amp;M194,INDEX(数据分类!E:E,MATCH(数据!H194,数据分类!A:A,0))=34,M194,INDEX(数据分类!E:E,MATCH(数据!H194,数据分类!A:A,0))=56,N194,INDEX(数据分类!E:E,MATCH(数据!H194,数据分类!A:A,0))="-","-"),"Error")</f>
        <v>-</v>
      </c>
      <c r="K194" s="34" t="str">
        <f t="shared" si="10"/>
        <v>-</v>
      </c>
      <c r="L194" s="4" t="str">
        <f>IFERROR(INDEX(字典msg!B:B,MATCH(D194,字典msg!A:A,0)),"Error")</f>
        <v>正常</v>
      </c>
      <c r="M194" s="4" t="str">
        <f>IFERROR(_xlfn.IFS(H194="9",INDEX(字典1_34!C:C,MATCH(MID(F194,5,2),字典1_34!B:B,0)),H194="B00",INDEX(字典1_34!D:D,MATCH(MID(F194,5,2),字典1_34!B:B,0)),H194="B20",INDEX(字典1_34!E:E,MATCH(MID(F194,5,2),字典1_34!B:B,0)),H194="B48",INDEX(字典1_34!G:G,MATCH(MID(F194,5,2),字典1_34!B:B,0)),LEFT(H194,1)="B",INDEX(字典1_34!F:F,MATCH(MID(F194,5,2),字典1_34!B:B,0))),"-")</f>
        <v>-</v>
      </c>
      <c r="N194" s="4" t="str">
        <f>IFERROR(_xlfn.IFS(H194="9",INDEX(字典1_56!C:C,MATCH(MID(F194,7,2),字典1_56!B:B,0)),LEFT(H194,1)="B",INDEX(字典1_56!D:D,MATCH(MID(F194,7,2),字典1_56!B:B,0)),H194="C_B",INDEX(字典1_56!F:F,MATCH(MID(F194,7,2),字典1_56!B:B,0)),H194="C",INDEX(字典1_56!E:E,MATCH(MID(F194,7,2),字典1_56!B:B,0))),"-")</f>
        <v>-</v>
      </c>
      <c r="O194" s="4" t="str">
        <f>IFERROR(INDEX(字典1_78!C:C,MATCH(RIGHT(F194,2),字典1_78!B:B,0)),"Error")</f>
        <v>主动传感</v>
      </c>
      <c r="P194" s="5">
        <f t="shared" si="8"/>
        <v>15.420999999999999</v>
      </c>
      <c r="Q194" s="5">
        <f t="shared" si="9"/>
        <v>4.9999999999998934E-2</v>
      </c>
      <c r="R194" s="5" t="str">
        <f>IF(H196="C_B",INDEX(音色一览表!A:A,MATCH(MID(F194,5,2)&amp;MID(F195,5,2)&amp;MID(F196,7,2),音色一览表!H:H,0))&amp;" "&amp;INDEX(音色一览表!G:G,MATCH(MID(F194,5,2)&amp;MID(F195,5,2)&amp;MID(F196,7,2),音色一览表!H:H,0)),"")</f>
        <v/>
      </c>
      <c r="S194" s="17"/>
      <c r="T194" s="17"/>
    </row>
    <row r="195" spans="1:20" ht="18" hidden="1" customHeight="1" x14ac:dyDescent="0.2">
      <c r="A195" s="16">
        <v>193</v>
      </c>
      <c r="B195" s="16">
        <v>1</v>
      </c>
      <c r="C195" s="10"/>
      <c r="D195" s="16" t="s">
        <v>49</v>
      </c>
      <c r="E195" s="16" t="s">
        <v>50</v>
      </c>
      <c r="F195" s="16" t="s">
        <v>51</v>
      </c>
      <c r="G195" s="16" t="s">
        <v>234</v>
      </c>
      <c r="H195" s="34" t="str">
        <f t="shared" si="11"/>
        <v>F8</v>
      </c>
      <c r="I195" s="34" t="str">
        <f>IFERROR(INDEX(数据分类!B:B,MATCH(数据!H195,数据分类!A:A,0)),"Error")</f>
        <v>时钟</v>
      </c>
      <c r="J195" s="34" t="str">
        <f>IFERROR(_xlfn.IFS(INDEX(数据分类!E:E,MATCH(数据!H195,数据分类!A:A,0))=3456,N195&amp;M195,INDEX(数据分类!E:E,MATCH(数据!H195,数据分类!A:A,0))=34,M195,INDEX(数据分类!E:E,MATCH(数据!H195,数据分类!A:A,0))=56,N195,INDEX(数据分类!E:E,MATCH(数据!H195,数据分类!A:A,0))="-","-"),"Error")</f>
        <v>-</v>
      </c>
      <c r="K195" s="34" t="str">
        <f t="shared" si="10"/>
        <v>-</v>
      </c>
      <c r="L195" s="4" t="str">
        <f>IFERROR(INDEX(字典msg!B:B,MATCH(D195,字典msg!A:A,0)),"Error")</f>
        <v>正常</v>
      </c>
      <c r="M195" s="4" t="str">
        <f>IFERROR(_xlfn.IFS(H195="9",INDEX(字典1_34!C:C,MATCH(MID(F195,5,2),字典1_34!B:B,0)),H195="B00",INDEX(字典1_34!D:D,MATCH(MID(F195,5,2),字典1_34!B:B,0)),H195="B20",INDEX(字典1_34!E:E,MATCH(MID(F195,5,2),字典1_34!B:B,0)),H195="B48",INDEX(字典1_34!G:G,MATCH(MID(F195,5,2),字典1_34!B:B,0)),LEFT(H195,1)="B",INDEX(字典1_34!F:F,MATCH(MID(F195,5,2),字典1_34!B:B,0))),"-")</f>
        <v>-</v>
      </c>
      <c r="N195" s="4" t="str">
        <f>IFERROR(_xlfn.IFS(H195="9",INDEX(字典1_56!C:C,MATCH(MID(F195,7,2),字典1_56!B:B,0)),LEFT(H195,1)="B",INDEX(字典1_56!D:D,MATCH(MID(F195,7,2),字典1_56!B:B,0)),H195="C_B",INDEX(字典1_56!F:F,MATCH(MID(F195,7,2),字典1_56!B:B,0)),H195="C",INDEX(字典1_56!E:E,MATCH(MID(F195,7,2),字典1_56!B:B,0))),"-")</f>
        <v>-</v>
      </c>
      <c r="O195" s="4" t="str">
        <f>IFERROR(INDEX(字典1_78!C:C,MATCH(RIGHT(F195,2),字典1_78!B:B,0)),"Error")</f>
        <v>时钟</v>
      </c>
      <c r="P195" s="5">
        <f t="shared" ref="P195:P258" si="12">HEX2DEC(RIGHT(G195,6))/1000</f>
        <v>15.461</v>
      </c>
      <c r="Q195" s="5">
        <f t="shared" ref="Q195:Q258" si="13">IFERROR(IF(B195=B194,P195-P194,0),"")</f>
        <v>4.0000000000000924E-2</v>
      </c>
      <c r="R195" s="5" t="str">
        <f>IF(H197="C_B",INDEX(音色一览表!A:A,MATCH(MID(F195,5,2)&amp;MID(F196,5,2)&amp;MID(F197,7,2),音色一览表!H:H,0))&amp;" "&amp;INDEX(音色一览表!G:G,MATCH(MID(F195,5,2)&amp;MID(F196,5,2)&amp;MID(F197,7,2),音色一览表!H:H,0)),"")</f>
        <v/>
      </c>
      <c r="S195" s="17"/>
      <c r="T195" s="17"/>
    </row>
    <row r="196" spans="1:20" ht="18" hidden="1" customHeight="1" x14ac:dyDescent="0.2">
      <c r="A196" s="16">
        <v>194</v>
      </c>
      <c r="B196" s="16">
        <v>1</v>
      </c>
      <c r="C196" s="10"/>
      <c r="D196" s="16" t="s">
        <v>49</v>
      </c>
      <c r="E196" s="16" t="s">
        <v>50</v>
      </c>
      <c r="F196" s="16" t="s">
        <v>51</v>
      </c>
      <c r="G196" s="16" t="s">
        <v>235</v>
      </c>
      <c r="H196" s="34" t="str">
        <f t="shared" si="11"/>
        <v>F8</v>
      </c>
      <c r="I196" s="34" t="str">
        <f>IFERROR(INDEX(数据分类!B:B,MATCH(数据!H196,数据分类!A:A,0)),"Error")</f>
        <v>时钟</v>
      </c>
      <c r="J196" s="34" t="str">
        <f>IFERROR(_xlfn.IFS(INDEX(数据分类!E:E,MATCH(数据!H196,数据分类!A:A,0))=3456,N196&amp;M196,INDEX(数据分类!E:E,MATCH(数据!H196,数据分类!A:A,0))=34,M196,INDEX(数据分类!E:E,MATCH(数据!H196,数据分类!A:A,0))=56,N196,INDEX(数据分类!E:E,MATCH(数据!H196,数据分类!A:A,0))="-","-"),"Error")</f>
        <v>-</v>
      </c>
      <c r="K196" s="34" t="str">
        <f t="shared" ref="K196:K259" si="14">IF(OR(H196="9",LEFT(H196,1)="B",LEFT(H196,1)="C"),RIGHT(F196,1)+1,"-")</f>
        <v>-</v>
      </c>
      <c r="L196" s="4" t="str">
        <f>IFERROR(INDEX(字典msg!B:B,MATCH(D196,字典msg!A:A,0)),"Error")</f>
        <v>正常</v>
      </c>
      <c r="M196" s="4" t="str">
        <f>IFERROR(_xlfn.IFS(H196="9",INDEX(字典1_34!C:C,MATCH(MID(F196,5,2),字典1_34!B:B,0)),H196="B00",INDEX(字典1_34!D:D,MATCH(MID(F196,5,2),字典1_34!B:B,0)),H196="B20",INDEX(字典1_34!E:E,MATCH(MID(F196,5,2),字典1_34!B:B,0)),H196="B48",INDEX(字典1_34!G:G,MATCH(MID(F196,5,2),字典1_34!B:B,0)),LEFT(H196,1)="B",INDEX(字典1_34!F:F,MATCH(MID(F196,5,2),字典1_34!B:B,0))),"-")</f>
        <v>-</v>
      </c>
      <c r="N196" s="4" t="str">
        <f>IFERROR(_xlfn.IFS(H196="9",INDEX(字典1_56!C:C,MATCH(MID(F196,7,2),字典1_56!B:B,0)),LEFT(H196,1)="B",INDEX(字典1_56!D:D,MATCH(MID(F196,7,2),字典1_56!B:B,0)),H196="C_B",INDEX(字典1_56!F:F,MATCH(MID(F196,7,2),字典1_56!B:B,0)),H196="C",INDEX(字典1_56!E:E,MATCH(MID(F196,7,2),字典1_56!B:B,0))),"-")</f>
        <v>-</v>
      </c>
      <c r="O196" s="4" t="str">
        <f>IFERROR(INDEX(字典1_78!C:C,MATCH(RIGHT(F196,2),字典1_78!B:B,0)),"Error")</f>
        <v>时钟</v>
      </c>
      <c r="P196" s="5">
        <f t="shared" si="12"/>
        <v>15.500999999999999</v>
      </c>
      <c r="Q196" s="5">
        <f t="shared" si="13"/>
        <v>3.9999999999999147E-2</v>
      </c>
      <c r="R196" s="5" t="str">
        <f>IF(H198="C_B",INDEX(音色一览表!A:A,MATCH(MID(F196,5,2)&amp;MID(F197,5,2)&amp;MID(F198,7,2),音色一览表!H:H,0))&amp;" "&amp;INDEX(音色一览表!G:G,MATCH(MID(F196,5,2)&amp;MID(F197,5,2)&amp;MID(F198,7,2),音色一览表!H:H,0)),"")</f>
        <v/>
      </c>
      <c r="S196" s="17"/>
      <c r="T196" s="17"/>
    </row>
    <row r="197" spans="1:20" ht="18" hidden="1" customHeight="1" x14ac:dyDescent="0.2">
      <c r="A197" s="16">
        <v>195</v>
      </c>
      <c r="B197" s="16">
        <v>1</v>
      </c>
      <c r="C197" s="10"/>
      <c r="D197" s="16" t="s">
        <v>49</v>
      </c>
      <c r="E197" s="16" t="s">
        <v>50</v>
      </c>
      <c r="F197" s="16" t="s">
        <v>51</v>
      </c>
      <c r="G197" s="16" t="s">
        <v>236</v>
      </c>
      <c r="H197" s="34" t="str">
        <f t="shared" ref="H197:H260" si="15">IFERROR(_xlfn.IFS(MID(F197,9,1)="B",MID(F197,9,1)&amp;MID(F197,7,2),MID(F197,9,1)="F",RIGHT(F197,2),AND(MID(F197,9,1)="C",H195="B00",H196="B20"),"C_B"),MID(F197,9,1))</f>
        <v>F8</v>
      </c>
      <c r="I197" s="34" t="str">
        <f>IFERROR(INDEX(数据分类!B:B,MATCH(数据!H197,数据分类!A:A,0)),"Error")</f>
        <v>时钟</v>
      </c>
      <c r="J197" s="34" t="str">
        <f>IFERROR(_xlfn.IFS(INDEX(数据分类!E:E,MATCH(数据!H197,数据分类!A:A,0))=3456,N197&amp;M197,INDEX(数据分类!E:E,MATCH(数据!H197,数据分类!A:A,0))=34,M197,INDEX(数据分类!E:E,MATCH(数据!H197,数据分类!A:A,0))=56,N197,INDEX(数据分类!E:E,MATCH(数据!H197,数据分类!A:A,0))="-","-"),"Error")</f>
        <v>-</v>
      </c>
      <c r="K197" s="34" t="str">
        <f t="shared" si="14"/>
        <v>-</v>
      </c>
      <c r="L197" s="4" t="str">
        <f>IFERROR(INDEX(字典msg!B:B,MATCH(D197,字典msg!A:A,0)),"Error")</f>
        <v>正常</v>
      </c>
      <c r="M197" s="4" t="str">
        <f>IFERROR(_xlfn.IFS(H197="9",INDEX(字典1_34!C:C,MATCH(MID(F197,5,2),字典1_34!B:B,0)),H197="B00",INDEX(字典1_34!D:D,MATCH(MID(F197,5,2),字典1_34!B:B,0)),H197="B20",INDEX(字典1_34!E:E,MATCH(MID(F197,5,2),字典1_34!B:B,0)),H197="B48",INDEX(字典1_34!G:G,MATCH(MID(F197,5,2),字典1_34!B:B,0)),LEFT(H197,1)="B",INDEX(字典1_34!F:F,MATCH(MID(F197,5,2),字典1_34!B:B,0))),"-")</f>
        <v>-</v>
      </c>
      <c r="N197" s="4" t="str">
        <f>IFERROR(_xlfn.IFS(H197="9",INDEX(字典1_56!C:C,MATCH(MID(F197,7,2),字典1_56!B:B,0)),LEFT(H197,1)="B",INDEX(字典1_56!D:D,MATCH(MID(F197,7,2),字典1_56!B:B,0)),H197="C_B",INDEX(字典1_56!F:F,MATCH(MID(F197,7,2),字典1_56!B:B,0)),H197="C",INDEX(字典1_56!E:E,MATCH(MID(F197,7,2),字典1_56!B:B,0))),"-")</f>
        <v>-</v>
      </c>
      <c r="O197" s="4" t="str">
        <f>IFERROR(INDEX(字典1_78!C:C,MATCH(RIGHT(F197,2),字典1_78!B:B,0)),"Error")</f>
        <v>时钟</v>
      </c>
      <c r="P197" s="5">
        <f t="shared" si="12"/>
        <v>15.541</v>
      </c>
      <c r="Q197" s="5">
        <f t="shared" si="13"/>
        <v>4.0000000000000924E-2</v>
      </c>
      <c r="R197" s="5" t="str">
        <f>IF(H199="C_B",INDEX(音色一览表!A:A,MATCH(MID(F197,5,2)&amp;MID(F198,5,2)&amp;MID(F199,7,2),音色一览表!H:H,0))&amp;" "&amp;INDEX(音色一览表!G:G,MATCH(MID(F197,5,2)&amp;MID(F198,5,2)&amp;MID(F199,7,2),音色一览表!H:H,0)),"")</f>
        <v/>
      </c>
      <c r="S197" s="17"/>
      <c r="T197" s="17"/>
    </row>
    <row r="198" spans="1:20" ht="18" hidden="1" customHeight="1" x14ac:dyDescent="0.2">
      <c r="A198" s="16">
        <v>196</v>
      </c>
      <c r="B198" s="16">
        <v>1</v>
      </c>
      <c r="C198" s="10"/>
      <c r="D198" s="16" t="s">
        <v>49</v>
      </c>
      <c r="E198" s="16" t="s">
        <v>50</v>
      </c>
      <c r="F198" s="16" t="s">
        <v>207</v>
      </c>
      <c r="G198" s="16" t="s">
        <v>237</v>
      </c>
      <c r="H198" s="34" t="str">
        <f t="shared" si="15"/>
        <v>9</v>
      </c>
      <c r="I198" s="34" t="str">
        <f>IFERROR(INDEX(数据分类!B:B,MATCH(数据!H198,数据分类!A:A,0)),"Error")</f>
        <v>音符打开</v>
      </c>
      <c r="J198" s="34" t="str">
        <f>IFERROR(_xlfn.IFS(INDEX(数据分类!E:E,MATCH(数据!H198,数据分类!A:A,0))=3456,N198&amp;M198,INDEX(数据分类!E:E,MATCH(数据!H198,数据分类!A:A,0))=34,M198,INDEX(数据分类!E:E,MATCH(数据!H198,数据分类!A:A,0))=56,N198,INDEX(数据分类!E:E,MATCH(数据!H198,数据分类!A:A,0))="-","-"),"Error")</f>
        <v>F3键松开</v>
      </c>
      <c r="K198" s="34">
        <f t="shared" si="14"/>
        <v>1</v>
      </c>
      <c r="L198" s="4" t="str">
        <f>IFERROR(INDEX(字典msg!B:B,MATCH(D198,字典msg!A:A,0)),"Error")</f>
        <v>正常</v>
      </c>
      <c r="M198" s="4" t="str">
        <f>IFERROR(_xlfn.IFS(H198="9",INDEX(字典1_34!C:C,MATCH(MID(F198,5,2),字典1_34!B:B,0)),H198="B00",INDEX(字典1_34!D:D,MATCH(MID(F198,5,2),字典1_34!B:B,0)),H198="B20",INDEX(字典1_34!E:E,MATCH(MID(F198,5,2),字典1_34!B:B,0)),H198="B48",INDEX(字典1_34!G:G,MATCH(MID(F198,5,2),字典1_34!B:B,0)),LEFT(H198,1)="B",INDEX(字典1_34!F:F,MATCH(MID(F198,5,2),字典1_34!B:B,0))),"-")</f>
        <v>松开</v>
      </c>
      <c r="N198" s="4" t="str">
        <f>IFERROR(_xlfn.IFS(H198="9",INDEX(字典1_56!C:C,MATCH(MID(F198,7,2),字典1_56!B:B,0)),LEFT(H198,1)="B",INDEX(字典1_56!D:D,MATCH(MID(F198,7,2),字典1_56!B:B,0)),H198="C_B",INDEX(字典1_56!F:F,MATCH(MID(F198,7,2),字典1_56!B:B,0)),H198="C",INDEX(字典1_56!E:E,MATCH(MID(F198,7,2),字典1_56!B:B,0))),"-")</f>
        <v>F3键</v>
      </c>
      <c r="O198" s="4" t="str">
        <f>IFERROR(INDEX(字典1_78!C:C,MATCH(RIGHT(F198,2),字典1_78!B:B,0)),"Error")</f>
        <v>音符打开(#01)</v>
      </c>
      <c r="P198" s="5">
        <f t="shared" si="12"/>
        <v>15.590999999999999</v>
      </c>
      <c r="Q198" s="5">
        <f t="shared" si="13"/>
        <v>4.9999999999998934E-2</v>
      </c>
      <c r="R198" s="5" t="str">
        <f>IF(H200="C_B",INDEX(音色一览表!A:A,MATCH(MID(F198,5,2)&amp;MID(F199,5,2)&amp;MID(F200,7,2),音色一览表!H:H,0))&amp;" "&amp;INDEX(音色一览表!G:G,MATCH(MID(F198,5,2)&amp;MID(F199,5,2)&amp;MID(F200,7,2),音色一览表!H:H,0)),"")</f>
        <v/>
      </c>
      <c r="S198" s="17"/>
      <c r="T198" s="17"/>
    </row>
    <row r="199" spans="1:20" ht="18" hidden="1" customHeight="1" x14ac:dyDescent="0.2">
      <c r="A199" s="16">
        <v>197</v>
      </c>
      <c r="B199" s="16">
        <v>1</v>
      </c>
      <c r="C199" s="10"/>
      <c r="D199" s="16" t="s">
        <v>49</v>
      </c>
      <c r="E199" s="16" t="s">
        <v>50</v>
      </c>
      <c r="F199" s="16" t="s">
        <v>166</v>
      </c>
      <c r="G199" s="16" t="s">
        <v>238</v>
      </c>
      <c r="H199" s="34" t="str">
        <f t="shared" si="15"/>
        <v>9</v>
      </c>
      <c r="I199" s="34" t="str">
        <f>IFERROR(INDEX(数据分类!B:B,MATCH(数据!H199,数据分类!A:A,0)),"Error")</f>
        <v>音符打开</v>
      </c>
      <c r="J199" s="34" t="str">
        <f>IFERROR(_xlfn.IFS(INDEX(数据分类!E:E,MATCH(数据!H199,数据分类!A:A,0))=3456,N199&amp;M199,INDEX(数据分类!E:E,MATCH(数据!H199,数据分类!A:A,0))=34,M199,INDEX(数据分类!E:E,MATCH(数据!H199,数据分类!A:A,0))=56,N199,INDEX(数据分类!E:E,MATCH(数据!H199,数据分类!A:A,0))="-","-"),"Error")</f>
        <v>C3键松开</v>
      </c>
      <c r="K199" s="34">
        <f t="shared" si="14"/>
        <v>1</v>
      </c>
      <c r="L199" s="4" t="str">
        <f>IFERROR(INDEX(字典msg!B:B,MATCH(D199,字典msg!A:A,0)),"Error")</f>
        <v>正常</v>
      </c>
      <c r="M199" s="4" t="str">
        <f>IFERROR(_xlfn.IFS(H199="9",INDEX(字典1_34!C:C,MATCH(MID(F199,5,2),字典1_34!B:B,0)),H199="B00",INDEX(字典1_34!D:D,MATCH(MID(F199,5,2),字典1_34!B:B,0)),H199="B20",INDEX(字典1_34!E:E,MATCH(MID(F199,5,2),字典1_34!B:B,0)),H199="B48",INDEX(字典1_34!G:G,MATCH(MID(F199,5,2),字典1_34!B:B,0)),LEFT(H199,1)="B",INDEX(字典1_34!F:F,MATCH(MID(F199,5,2),字典1_34!B:B,0))),"-")</f>
        <v>松开</v>
      </c>
      <c r="N199" s="4" t="str">
        <f>IFERROR(_xlfn.IFS(H199="9",INDEX(字典1_56!C:C,MATCH(MID(F199,7,2),字典1_56!B:B,0)),LEFT(H199,1)="B",INDEX(字典1_56!D:D,MATCH(MID(F199,7,2),字典1_56!B:B,0)),H199="C_B",INDEX(字典1_56!F:F,MATCH(MID(F199,7,2),字典1_56!B:B,0)),H199="C",INDEX(字典1_56!E:E,MATCH(MID(F199,7,2),字典1_56!B:B,0))),"-")</f>
        <v>C3键</v>
      </c>
      <c r="O199" s="4" t="str">
        <f>IFERROR(INDEX(字典1_78!C:C,MATCH(RIGHT(F199,2),字典1_78!B:B,0)),"Error")</f>
        <v>音符打开(#01)</v>
      </c>
      <c r="P199" s="5">
        <f t="shared" si="12"/>
        <v>15.631</v>
      </c>
      <c r="Q199" s="5">
        <f t="shared" si="13"/>
        <v>4.0000000000000924E-2</v>
      </c>
      <c r="R199" s="5" t="str">
        <f>IF(H201="C_B",INDEX(音色一览表!A:A,MATCH(MID(F199,5,2)&amp;MID(F200,5,2)&amp;MID(F201,7,2),音色一览表!H:H,0))&amp;" "&amp;INDEX(音色一览表!G:G,MATCH(MID(F199,5,2)&amp;MID(F200,5,2)&amp;MID(F201,7,2),音色一览表!H:H,0)),"")</f>
        <v/>
      </c>
      <c r="S199" s="17"/>
      <c r="T199" s="17"/>
    </row>
    <row r="200" spans="1:20" ht="18" hidden="1" customHeight="1" x14ac:dyDescent="0.2">
      <c r="A200" s="16">
        <v>198</v>
      </c>
      <c r="B200" s="16">
        <v>1</v>
      </c>
      <c r="C200" s="10"/>
      <c r="D200" s="16" t="s">
        <v>49</v>
      </c>
      <c r="E200" s="16" t="s">
        <v>50</v>
      </c>
      <c r="F200" s="16" t="s">
        <v>181</v>
      </c>
      <c r="G200" s="16" t="s">
        <v>239</v>
      </c>
      <c r="H200" s="34" t="str">
        <f t="shared" si="15"/>
        <v>9</v>
      </c>
      <c r="I200" s="34" t="str">
        <f>IFERROR(INDEX(数据分类!B:B,MATCH(数据!H200,数据分类!A:A,0)),"Error")</f>
        <v>音符打开</v>
      </c>
      <c r="J200" s="34" t="str">
        <f>IFERROR(_xlfn.IFS(INDEX(数据分类!E:E,MATCH(数据!H200,数据分类!A:A,0))=3456,N200&amp;M200,INDEX(数据分类!E:E,MATCH(数据!H200,数据分类!A:A,0))=34,M200,INDEX(数据分类!E:E,MATCH(数据!H200,数据分类!A:A,0))=56,N200,INDEX(数据分类!E:E,MATCH(数据!H200,数据分类!A:A,0))="-","-"),"Error")</f>
        <v>E3键松开</v>
      </c>
      <c r="K200" s="34">
        <f t="shared" si="14"/>
        <v>1</v>
      </c>
      <c r="L200" s="4" t="str">
        <f>IFERROR(INDEX(字典msg!B:B,MATCH(D200,字典msg!A:A,0)),"Error")</f>
        <v>正常</v>
      </c>
      <c r="M200" s="4" t="str">
        <f>IFERROR(_xlfn.IFS(H200="9",INDEX(字典1_34!C:C,MATCH(MID(F200,5,2),字典1_34!B:B,0)),H200="B00",INDEX(字典1_34!D:D,MATCH(MID(F200,5,2),字典1_34!B:B,0)),H200="B20",INDEX(字典1_34!E:E,MATCH(MID(F200,5,2),字典1_34!B:B,0)),H200="B48",INDEX(字典1_34!G:G,MATCH(MID(F200,5,2),字典1_34!B:B,0)),LEFT(H200,1)="B",INDEX(字典1_34!F:F,MATCH(MID(F200,5,2),字典1_34!B:B,0))),"-")</f>
        <v>松开</v>
      </c>
      <c r="N200" s="4" t="str">
        <f>IFERROR(_xlfn.IFS(H200="9",INDEX(字典1_56!C:C,MATCH(MID(F200,7,2),字典1_56!B:B,0)),LEFT(H200,1)="B",INDEX(字典1_56!D:D,MATCH(MID(F200,7,2),字典1_56!B:B,0)),H200="C_B",INDEX(字典1_56!F:F,MATCH(MID(F200,7,2),字典1_56!B:B,0)),H200="C",INDEX(字典1_56!E:E,MATCH(MID(F200,7,2),字典1_56!B:B,0))),"-")</f>
        <v>E3键</v>
      </c>
      <c r="O200" s="4" t="str">
        <f>IFERROR(INDEX(字典1_78!C:C,MATCH(RIGHT(F200,2),字典1_78!B:B,0)),"Error")</f>
        <v>音符打开(#01)</v>
      </c>
      <c r="P200" s="5">
        <f t="shared" si="12"/>
        <v>15.670999999999999</v>
      </c>
      <c r="Q200" s="5">
        <f t="shared" si="13"/>
        <v>3.9999999999999147E-2</v>
      </c>
      <c r="R200" s="5" t="str">
        <f>IF(H202="C_B",INDEX(音色一览表!A:A,MATCH(MID(F200,5,2)&amp;MID(F201,5,2)&amp;MID(F202,7,2),音色一览表!H:H,0))&amp;" "&amp;INDEX(音色一览表!G:G,MATCH(MID(F200,5,2)&amp;MID(F201,5,2)&amp;MID(F202,7,2),音色一览表!H:H,0)),"")</f>
        <v/>
      </c>
      <c r="S200" s="17"/>
      <c r="T200" s="17"/>
    </row>
    <row r="201" spans="1:20" ht="18" hidden="1" customHeight="1" x14ac:dyDescent="0.2">
      <c r="A201" s="16">
        <v>199</v>
      </c>
      <c r="B201" s="16">
        <v>1</v>
      </c>
      <c r="C201" s="10"/>
      <c r="D201" s="16" t="s">
        <v>49</v>
      </c>
      <c r="E201" s="16" t="s">
        <v>50</v>
      </c>
      <c r="F201" s="16" t="s">
        <v>209</v>
      </c>
      <c r="G201" s="16" t="s">
        <v>240</v>
      </c>
      <c r="H201" s="34" t="str">
        <f t="shared" si="15"/>
        <v>9</v>
      </c>
      <c r="I201" s="34" t="str">
        <f>IFERROR(INDEX(数据分类!B:B,MATCH(数据!H201,数据分类!A:A,0)),"Error")</f>
        <v>音符打开</v>
      </c>
      <c r="J201" s="34" t="str">
        <f>IFERROR(_xlfn.IFS(INDEX(数据分类!E:E,MATCH(数据!H201,数据分类!A:A,0))=3456,N201&amp;M201,INDEX(数据分类!E:E,MATCH(数据!H201,数据分类!A:A,0))=34,M201,INDEX(数据分类!E:E,MATCH(数据!H201,数据分类!A:A,0))=56,N201,INDEX(数据分类!E:E,MATCH(数据!H201,数据分类!A:A,0))="-","-"),"Error")</f>
        <v>G3键松开</v>
      </c>
      <c r="K201" s="34">
        <f t="shared" si="14"/>
        <v>1</v>
      </c>
      <c r="L201" s="4" t="str">
        <f>IFERROR(INDEX(字典msg!B:B,MATCH(D201,字典msg!A:A,0)),"Error")</f>
        <v>正常</v>
      </c>
      <c r="M201" s="4" t="str">
        <f>IFERROR(_xlfn.IFS(H201="9",INDEX(字典1_34!C:C,MATCH(MID(F201,5,2),字典1_34!B:B,0)),H201="B00",INDEX(字典1_34!D:D,MATCH(MID(F201,5,2),字典1_34!B:B,0)),H201="B20",INDEX(字典1_34!E:E,MATCH(MID(F201,5,2),字典1_34!B:B,0)),H201="B48",INDEX(字典1_34!G:G,MATCH(MID(F201,5,2),字典1_34!B:B,0)),LEFT(H201,1)="B",INDEX(字典1_34!F:F,MATCH(MID(F201,5,2),字典1_34!B:B,0))),"-")</f>
        <v>松开</v>
      </c>
      <c r="N201" s="4" t="str">
        <f>IFERROR(_xlfn.IFS(H201="9",INDEX(字典1_56!C:C,MATCH(MID(F201,7,2),字典1_56!B:B,0)),LEFT(H201,1)="B",INDEX(字典1_56!D:D,MATCH(MID(F201,7,2),字典1_56!B:B,0)),H201="C_B",INDEX(字典1_56!F:F,MATCH(MID(F201,7,2),字典1_56!B:B,0)),H201="C",INDEX(字典1_56!E:E,MATCH(MID(F201,7,2),字典1_56!B:B,0))),"-")</f>
        <v>G3键</v>
      </c>
      <c r="O201" s="4" t="str">
        <f>IFERROR(INDEX(字典1_78!C:C,MATCH(RIGHT(F201,2),字典1_78!B:B,0)),"Error")</f>
        <v>音符打开(#01)</v>
      </c>
      <c r="P201" s="5">
        <f t="shared" si="12"/>
        <v>15.721</v>
      </c>
      <c r="Q201" s="5">
        <f t="shared" si="13"/>
        <v>5.0000000000000711E-2</v>
      </c>
      <c r="R201" s="5" t="str">
        <f>IF(H203="C_B",INDEX(音色一览表!A:A,MATCH(MID(F201,5,2)&amp;MID(F202,5,2)&amp;MID(F203,7,2),音色一览表!H:H,0))&amp;" "&amp;INDEX(音色一览表!G:G,MATCH(MID(F201,5,2)&amp;MID(F202,5,2)&amp;MID(F203,7,2),音色一览表!H:H,0)),"")</f>
        <v/>
      </c>
      <c r="S201" s="17"/>
      <c r="T201" s="17"/>
    </row>
    <row r="202" spans="1:20" ht="18" hidden="1" customHeight="1" x14ac:dyDescent="0.2">
      <c r="A202" s="16">
        <v>200</v>
      </c>
      <c r="B202" s="16">
        <v>1</v>
      </c>
      <c r="C202" s="10"/>
      <c r="D202" s="16" t="s">
        <v>49</v>
      </c>
      <c r="E202" s="16" t="s">
        <v>50</v>
      </c>
      <c r="F202" s="16" t="s">
        <v>174</v>
      </c>
      <c r="G202" s="16" t="s">
        <v>241</v>
      </c>
      <c r="H202" s="34" t="str">
        <f t="shared" si="15"/>
        <v>9</v>
      </c>
      <c r="I202" s="34" t="str">
        <f>IFERROR(INDEX(数据分类!B:B,MATCH(数据!H202,数据分类!A:A,0)),"Error")</f>
        <v>音符打开</v>
      </c>
      <c r="J202" s="34" t="str">
        <f>IFERROR(_xlfn.IFS(INDEX(数据分类!E:E,MATCH(数据!H202,数据分类!A:A,0))=3456,N202&amp;M202,INDEX(数据分类!E:E,MATCH(数据!H202,数据分类!A:A,0))=34,M202,INDEX(数据分类!E:E,MATCH(数据!H202,数据分类!A:A,0))=56,N202,INDEX(数据分类!E:E,MATCH(数据!H202,数据分类!A:A,0))="-","-"),"Error")</f>
        <v>D3键松开</v>
      </c>
      <c r="K202" s="34">
        <f t="shared" si="14"/>
        <v>1</v>
      </c>
      <c r="L202" s="4" t="str">
        <f>IFERROR(INDEX(字典msg!B:B,MATCH(D202,字典msg!A:A,0)),"Error")</f>
        <v>正常</v>
      </c>
      <c r="M202" s="4" t="str">
        <f>IFERROR(_xlfn.IFS(H202="9",INDEX(字典1_34!C:C,MATCH(MID(F202,5,2),字典1_34!B:B,0)),H202="B00",INDEX(字典1_34!D:D,MATCH(MID(F202,5,2),字典1_34!B:B,0)),H202="B20",INDEX(字典1_34!E:E,MATCH(MID(F202,5,2),字典1_34!B:B,0)),H202="B48",INDEX(字典1_34!G:G,MATCH(MID(F202,5,2),字典1_34!B:B,0)),LEFT(H202,1)="B",INDEX(字典1_34!F:F,MATCH(MID(F202,5,2),字典1_34!B:B,0))),"-")</f>
        <v>松开</v>
      </c>
      <c r="N202" s="4" t="str">
        <f>IFERROR(_xlfn.IFS(H202="9",INDEX(字典1_56!C:C,MATCH(MID(F202,7,2),字典1_56!B:B,0)),LEFT(H202,1)="B",INDEX(字典1_56!D:D,MATCH(MID(F202,7,2),字典1_56!B:B,0)),H202="C_B",INDEX(字典1_56!F:F,MATCH(MID(F202,7,2),字典1_56!B:B,0)),H202="C",INDEX(字典1_56!E:E,MATCH(MID(F202,7,2),字典1_56!B:B,0))),"-")</f>
        <v>D3键</v>
      </c>
      <c r="O202" s="4" t="str">
        <f>IFERROR(INDEX(字典1_78!C:C,MATCH(RIGHT(F202,2),字典1_78!B:B,0)),"Error")</f>
        <v>音符打开(#01)</v>
      </c>
      <c r="P202" s="5">
        <f t="shared" si="12"/>
        <v>15.760999999999999</v>
      </c>
      <c r="Q202" s="5">
        <f t="shared" si="13"/>
        <v>3.9999999999999147E-2</v>
      </c>
      <c r="R202" s="5" t="str">
        <f>IF(H204="C_B",INDEX(音色一览表!A:A,MATCH(MID(F202,5,2)&amp;MID(F203,5,2)&amp;MID(F204,7,2),音色一览表!H:H,0))&amp;" "&amp;INDEX(音色一览表!G:G,MATCH(MID(F202,5,2)&amp;MID(F203,5,2)&amp;MID(F204,7,2),音色一览表!H:H,0)),"")</f>
        <v/>
      </c>
      <c r="S202" s="17"/>
      <c r="T202" s="17"/>
    </row>
    <row r="203" spans="1:20" ht="18" hidden="1" customHeight="1" x14ac:dyDescent="0.2">
      <c r="A203" s="16">
        <v>201</v>
      </c>
      <c r="B203" s="16">
        <v>1</v>
      </c>
      <c r="C203" s="10"/>
      <c r="D203" s="16" t="s">
        <v>49</v>
      </c>
      <c r="E203" s="16" t="s">
        <v>50</v>
      </c>
      <c r="F203" s="16" t="s">
        <v>51</v>
      </c>
      <c r="G203" s="16" t="s">
        <v>242</v>
      </c>
      <c r="H203" s="34" t="str">
        <f t="shared" si="15"/>
        <v>F8</v>
      </c>
      <c r="I203" s="34" t="str">
        <f>IFERROR(INDEX(数据分类!B:B,MATCH(数据!H203,数据分类!A:A,0)),"Error")</f>
        <v>时钟</v>
      </c>
      <c r="J203" s="34" t="str">
        <f>IFERROR(_xlfn.IFS(INDEX(数据分类!E:E,MATCH(数据!H203,数据分类!A:A,0))=3456,N203&amp;M203,INDEX(数据分类!E:E,MATCH(数据!H203,数据分类!A:A,0))=34,M203,INDEX(数据分类!E:E,MATCH(数据!H203,数据分类!A:A,0))=56,N203,INDEX(数据分类!E:E,MATCH(数据!H203,数据分类!A:A,0))="-","-"),"Error")</f>
        <v>-</v>
      </c>
      <c r="K203" s="34" t="str">
        <f t="shared" si="14"/>
        <v>-</v>
      </c>
      <c r="L203" s="4" t="str">
        <f>IFERROR(INDEX(字典msg!B:B,MATCH(D203,字典msg!A:A,0)),"Error")</f>
        <v>正常</v>
      </c>
      <c r="M203" s="4" t="str">
        <f>IFERROR(_xlfn.IFS(H203="9",INDEX(字典1_34!C:C,MATCH(MID(F203,5,2),字典1_34!B:B,0)),H203="B00",INDEX(字典1_34!D:D,MATCH(MID(F203,5,2),字典1_34!B:B,0)),H203="B20",INDEX(字典1_34!E:E,MATCH(MID(F203,5,2),字典1_34!B:B,0)),H203="B48",INDEX(字典1_34!G:G,MATCH(MID(F203,5,2),字典1_34!B:B,0)),LEFT(H203,1)="B",INDEX(字典1_34!F:F,MATCH(MID(F203,5,2),字典1_34!B:B,0))),"-")</f>
        <v>-</v>
      </c>
      <c r="N203" s="4" t="str">
        <f>IFERROR(_xlfn.IFS(H203="9",INDEX(字典1_56!C:C,MATCH(MID(F203,7,2),字典1_56!B:B,0)),LEFT(H203,1)="B",INDEX(字典1_56!D:D,MATCH(MID(F203,7,2),字典1_56!B:B,0)),H203="C_B",INDEX(字典1_56!F:F,MATCH(MID(F203,7,2),字典1_56!B:B,0)),H203="C",INDEX(字典1_56!E:E,MATCH(MID(F203,7,2),字典1_56!B:B,0))),"-")</f>
        <v>-</v>
      </c>
      <c r="O203" s="4" t="str">
        <f>IFERROR(INDEX(字典1_78!C:C,MATCH(RIGHT(F203,2),字典1_78!B:B,0)),"Error")</f>
        <v>时钟</v>
      </c>
      <c r="P203" s="5">
        <f t="shared" si="12"/>
        <v>15.801</v>
      </c>
      <c r="Q203" s="5">
        <f t="shared" si="13"/>
        <v>4.0000000000000924E-2</v>
      </c>
      <c r="R203" s="5" t="str">
        <f>IF(H205="C_B",INDEX(音色一览表!A:A,MATCH(MID(F203,5,2)&amp;MID(F204,5,2)&amp;MID(F205,7,2),音色一览表!H:H,0))&amp;" "&amp;INDEX(音色一览表!G:G,MATCH(MID(F203,5,2)&amp;MID(F204,5,2)&amp;MID(F205,7,2),音色一览表!H:H,0)),"")</f>
        <v/>
      </c>
      <c r="S203" s="17"/>
      <c r="T203" s="17"/>
    </row>
    <row r="204" spans="1:20" ht="18" hidden="1" customHeight="1" x14ac:dyDescent="0.2">
      <c r="A204" s="16">
        <v>202</v>
      </c>
      <c r="B204" s="16">
        <v>1</v>
      </c>
      <c r="C204" s="10"/>
      <c r="D204" s="16" t="s">
        <v>49</v>
      </c>
      <c r="E204" s="16" t="s">
        <v>50</v>
      </c>
      <c r="F204" s="16" t="s">
        <v>51</v>
      </c>
      <c r="G204" s="16" t="s">
        <v>243</v>
      </c>
      <c r="H204" s="34" t="str">
        <f t="shared" si="15"/>
        <v>F8</v>
      </c>
      <c r="I204" s="34" t="str">
        <f>IFERROR(INDEX(数据分类!B:B,MATCH(数据!H204,数据分类!A:A,0)),"Error")</f>
        <v>时钟</v>
      </c>
      <c r="J204" s="34" t="str">
        <f>IFERROR(_xlfn.IFS(INDEX(数据分类!E:E,MATCH(数据!H204,数据分类!A:A,0))=3456,N204&amp;M204,INDEX(数据分类!E:E,MATCH(数据!H204,数据分类!A:A,0))=34,M204,INDEX(数据分类!E:E,MATCH(数据!H204,数据分类!A:A,0))=56,N204,INDEX(数据分类!E:E,MATCH(数据!H204,数据分类!A:A,0))="-","-"),"Error")</f>
        <v>-</v>
      </c>
      <c r="K204" s="34" t="str">
        <f t="shared" si="14"/>
        <v>-</v>
      </c>
      <c r="L204" s="4" t="str">
        <f>IFERROR(INDEX(字典msg!B:B,MATCH(D204,字典msg!A:A,0)),"Error")</f>
        <v>正常</v>
      </c>
      <c r="M204" s="4" t="str">
        <f>IFERROR(_xlfn.IFS(H204="9",INDEX(字典1_34!C:C,MATCH(MID(F204,5,2),字典1_34!B:B,0)),H204="B00",INDEX(字典1_34!D:D,MATCH(MID(F204,5,2),字典1_34!B:B,0)),H204="B20",INDEX(字典1_34!E:E,MATCH(MID(F204,5,2),字典1_34!B:B,0)),H204="B48",INDEX(字典1_34!G:G,MATCH(MID(F204,5,2),字典1_34!B:B,0)),LEFT(H204,1)="B",INDEX(字典1_34!F:F,MATCH(MID(F204,5,2),字典1_34!B:B,0))),"-")</f>
        <v>-</v>
      </c>
      <c r="N204" s="4" t="str">
        <f>IFERROR(_xlfn.IFS(H204="9",INDEX(字典1_56!C:C,MATCH(MID(F204,7,2),字典1_56!B:B,0)),LEFT(H204,1)="B",INDEX(字典1_56!D:D,MATCH(MID(F204,7,2),字典1_56!B:B,0)),H204="C_B",INDEX(字典1_56!F:F,MATCH(MID(F204,7,2),字典1_56!B:B,0)),H204="C",INDEX(字典1_56!E:E,MATCH(MID(F204,7,2),字典1_56!B:B,0))),"-")</f>
        <v>-</v>
      </c>
      <c r="O204" s="4" t="str">
        <f>IFERROR(INDEX(字典1_78!C:C,MATCH(RIGHT(F204,2),字典1_78!B:B,0)),"Error")</f>
        <v>时钟</v>
      </c>
      <c r="P204" s="5">
        <f t="shared" si="12"/>
        <v>15.851000000000001</v>
      </c>
      <c r="Q204" s="5">
        <f t="shared" si="13"/>
        <v>5.0000000000000711E-2</v>
      </c>
      <c r="R204" s="5" t="str">
        <f>IF(H206="C_B",INDEX(音色一览表!A:A,MATCH(MID(F204,5,2)&amp;MID(F205,5,2)&amp;MID(F206,7,2),音色一览表!H:H,0))&amp;" "&amp;INDEX(音色一览表!G:G,MATCH(MID(F204,5,2)&amp;MID(F205,5,2)&amp;MID(F206,7,2),音色一览表!H:H,0)),"")</f>
        <v/>
      </c>
      <c r="S204" s="17"/>
      <c r="T204" s="17"/>
    </row>
    <row r="205" spans="1:20" ht="18" hidden="1" customHeight="1" x14ac:dyDescent="0.2">
      <c r="A205" s="16">
        <v>203</v>
      </c>
      <c r="B205" s="16">
        <v>1</v>
      </c>
      <c r="C205" s="10"/>
      <c r="D205" s="16" t="s">
        <v>49</v>
      </c>
      <c r="E205" s="16" t="s">
        <v>50</v>
      </c>
      <c r="F205" s="16" t="s">
        <v>51</v>
      </c>
      <c r="G205" s="16" t="s">
        <v>244</v>
      </c>
      <c r="H205" s="34" t="str">
        <f t="shared" si="15"/>
        <v>F8</v>
      </c>
      <c r="I205" s="34" t="str">
        <f>IFERROR(INDEX(数据分类!B:B,MATCH(数据!H205,数据分类!A:A,0)),"Error")</f>
        <v>时钟</v>
      </c>
      <c r="J205" s="34" t="str">
        <f>IFERROR(_xlfn.IFS(INDEX(数据分类!E:E,MATCH(数据!H205,数据分类!A:A,0))=3456,N205&amp;M205,INDEX(数据分类!E:E,MATCH(数据!H205,数据分类!A:A,0))=34,M205,INDEX(数据分类!E:E,MATCH(数据!H205,数据分类!A:A,0))=56,N205,INDEX(数据分类!E:E,MATCH(数据!H205,数据分类!A:A,0))="-","-"),"Error")</f>
        <v>-</v>
      </c>
      <c r="K205" s="34" t="str">
        <f t="shared" si="14"/>
        <v>-</v>
      </c>
      <c r="L205" s="4" t="str">
        <f>IFERROR(INDEX(字典msg!B:B,MATCH(D205,字典msg!A:A,0)),"Error")</f>
        <v>正常</v>
      </c>
      <c r="M205" s="4" t="str">
        <f>IFERROR(_xlfn.IFS(H205="9",INDEX(字典1_34!C:C,MATCH(MID(F205,5,2),字典1_34!B:B,0)),H205="B00",INDEX(字典1_34!D:D,MATCH(MID(F205,5,2),字典1_34!B:B,0)),H205="B20",INDEX(字典1_34!E:E,MATCH(MID(F205,5,2),字典1_34!B:B,0)),H205="B48",INDEX(字典1_34!G:G,MATCH(MID(F205,5,2),字典1_34!B:B,0)),LEFT(H205,1)="B",INDEX(字典1_34!F:F,MATCH(MID(F205,5,2),字典1_34!B:B,0))),"-")</f>
        <v>-</v>
      </c>
      <c r="N205" s="4" t="str">
        <f>IFERROR(_xlfn.IFS(H205="9",INDEX(字典1_56!C:C,MATCH(MID(F205,7,2),字典1_56!B:B,0)),LEFT(H205,1)="B",INDEX(字典1_56!D:D,MATCH(MID(F205,7,2),字典1_56!B:B,0)),H205="C_B",INDEX(字典1_56!F:F,MATCH(MID(F205,7,2),字典1_56!B:B,0)),H205="C",INDEX(字典1_56!E:E,MATCH(MID(F205,7,2),字典1_56!B:B,0))),"-")</f>
        <v>-</v>
      </c>
      <c r="O205" s="4" t="str">
        <f>IFERROR(INDEX(字典1_78!C:C,MATCH(RIGHT(F205,2),字典1_78!B:B,0)),"Error")</f>
        <v>时钟</v>
      </c>
      <c r="P205" s="5">
        <f t="shared" si="12"/>
        <v>15.891</v>
      </c>
      <c r="Q205" s="5">
        <f t="shared" si="13"/>
        <v>3.9999999999999147E-2</v>
      </c>
      <c r="R205" s="5" t="str">
        <f>IF(H207="C_B",INDEX(音色一览表!A:A,MATCH(MID(F205,5,2)&amp;MID(F206,5,2)&amp;MID(F207,7,2),音色一览表!H:H,0))&amp;" "&amp;INDEX(音色一览表!G:G,MATCH(MID(F205,5,2)&amp;MID(F206,5,2)&amp;MID(F207,7,2),音色一览表!H:H,0)),"")</f>
        <v/>
      </c>
      <c r="S205" s="17"/>
      <c r="T205" s="17"/>
    </row>
    <row r="206" spans="1:20" ht="18" hidden="1" customHeight="1" x14ac:dyDescent="0.2">
      <c r="A206" s="16">
        <v>204</v>
      </c>
      <c r="B206" s="16">
        <v>1</v>
      </c>
      <c r="C206" s="10"/>
      <c r="D206" s="16" t="s">
        <v>49</v>
      </c>
      <c r="E206" s="16" t="s">
        <v>50</v>
      </c>
      <c r="F206" s="16" t="s">
        <v>51</v>
      </c>
      <c r="G206" s="16" t="s">
        <v>245</v>
      </c>
      <c r="H206" s="34" t="str">
        <f t="shared" si="15"/>
        <v>F8</v>
      </c>
      <c r="I206" s="34" t="str">
        <f>IFERROR(INDEX(数据分类!B:B,MATCH(数据!H206,数据分类!A:A,0)),"Error")</f>
        <v>时钟</v>
      </c>
      <c r="J206" s="34" t="str">
        <f>IFERROR(_xlfn.IFS(INDEX(数据分类!E:E,MATCH(数据!H206,数据分类!A:A,0))=3456,N206&amp;M206,INDEX(数据分类!E:E,MATCH(数据!H206,数据分类!A:A,0))=34,M206,INDEX(数据分类!E:E,MATCH(数据!H206,数据分类!A:A,0))=56,N206,INDEX(数据分类!E:E,MATCH(数据!H206,数据分类!A:A,0))="-","-"),"Error")</f>
        <v>-</v>
      </c>
      <c r="K206" s="34" t="str">
        <f t="shared" si="14"/>
        <v>-</v>
      </c>
      <c r="L206" s="4" t="str">
        <f>IFERROR(INDEX(字典msg!B:B,MATCH(D206,字典msg!A:A,0)),"Error")</f>
        <v>正常</v>
      </c>
      <c r="M206" s="4" t="str">
        <f>IFERROR(_xlfn.IFS(H206="9",INDEX(字典1_34!C:C,MATCH(MID(F206,5,2),字典1_34!B:B,0)),H206="B00",INDEX(字典1_34!D:D,MATCH(MID(F206,5,2),字典1_34!B:B,0)),H206="B20",INDEX(字典1_34!E:E,MATCH(MID(F206,5,2),字典1_34!B:B,0)),H206="B48",INDEX(字典1_34!G:G,MATCH(MID(F206,5,2),字典1_34!B:B,0)),LEFT(H206,1)="B",INDEX(字典1_34!F:F,MATCH(MID(F206,5,2),字典1_34!B:B,0))),"-")</f>
        <v>-</v>
      </c>
      <c r="N206" s="4" t="str">
        <f>IFERROR(_xlfn.IFS(H206="9",INDEX(字典1_56!C:C,MATCH(MID(F206,7,2),字典1_56!B:B,0)),LEFT(H206,1)="B",INDEX(字典1_56!D:D,MATCH(MID(F206,7,2),字典1_56!B:B,0)),H206="C_B",INDEX(字典1_56!F:F,MATCH(MID(F206,7,2),字典1_56!B:B,0)),H206="C",INDEX(字典1_56!E:E,MATCH(MID(F206,7,2),字典1_56!B:B,0))),"-")</f>
        <v>-</v>
      </c>
      <c r="O206" s="4" t="str">
        <f>IFERROR(INDEX(字典1_78!C:C,MATCH(RIGHT(F206,2),字典1_78!B:B,0)),"Error")</f>
        <v>时钟</v>
      </c>
      <c r="P206" s="5">
        <f t="shared" si="12"/>
        <v>15.930999999999999</v>
      </c>
      <c r="Q206" s="5">
        <f t="shared" si="13"/>
        <v>3.9999999999999147E-2</v>
      </c>
      <c r="R206" s="5" t="str">
        <f>IF(H208="C_B",INDEX(音色一览表!A:A,MATCH(MID(F206,5,2)&amp;MID(F207,5,2)&amp;MID(F208,7,2),音色一览表!H:H,0))&amp;" "&amp;INDEX(音色一览表!G:G,MATCH(MID(F206,5,2)&amp;MID(F207,5,2)&amp;MID(F208,7,2),音色一览表!H:H,0)),"")</f>
        <v/>
      </c>
      <c r="S206" s="17"/>
      <c r="T206" s="17"/>
    </row>
    <row r="207" spans="1:20" ht="18" hidden="1" customHeight="1" x14ac:dyDescent="0.2">
      <c r="A207" s="16">
        <v>205</v>
      </c>
      <c r="B207" s="16">
        <v>1</v>
      </c>
      <c r="C207" s="10"/>
      <c r="D207" s="16" t="s">
        <v>49</v>
      </c>
      <c r="E207" s="16" t="s">
        <v>50</v>
      </c>
      <c r="F207" s="16" t="s">
        <v>51</v>
      </c>
      <c r="G207" s="16" t="s">
        <v>246</v>
      </c>
      <c r="H207" s="34" t="str">
        <f t="shared" si="15"/>
        <v>F8</v>
      </c>
      <c r="I207" s="34" t="str">
        <f>IFERROR(INDEX(数据分类!B:B,MATCH(数据!H207,数据分类!A:A,0)),"Error")</f>
        <v>时钟</v>
      </c>
      <c r="J207" s="34" t="str">
        <f>IFERROR(_xlfn.IFS(INDEX(数据分类!E:E,MATCH(数据!H207,数据分类!A:A,0))=3456,N207&amp;M207,INDEX(数据分类!E:E,MATCH(数据!H207,数据分类!A:A,0))=34,M207,INDEX(数据分类!E:E,MATCH(数据!H207,数据分类!A:A,0))=56,N207,INDEX(数据分类!E:E,MATCH(数据!H207,数据分类!A:A,0))="-","-"),"Error")</f>
        <v>-</v>
      </c>
      <c r="K207" s="34" t="str">
        <f t="shared" si="14"/>
        <v>-</v>
      </c>
      <c r="L207" s="4" t="str">
        <f>IFERROR(INDEX(字典msg!B:B,MATCH(D207,字典msg!A:A,0)),"Error")</f>
        <v>正常</v>
      </c>
      <c r="M207" s="4" t="str">
        <f>IFERROR(_xlfn.IFS(H207="9",INDEX(字典1_34!C:C,MATCH(MID(F207,5,2),字典1_34!B:B,0)),H207="B00",INDEX(字典1_34!D:D,MATCH(MID(F207,5,2),字典1_34!B:B,0)),H207="B20",INDEX(字典1_34!E:E,MATCH(MID(F207,5,2),字典1_34!B:B,0)),H207="B48",INDEX(字典1_34!G:G,MATCH(MID(F207,5,2),字典1_34!B:B,0)),LEFT(H207,1)="B",INDEX(字典1_34!F:F,MATCH(MID(F207,5,2),字典1_34!B:B,0))),"-")</f>
        <v>-</v>
      </c>
      <c r="N207" s="4" t="str">
        <f>IFERROR(_xlfn.IFS(H207="9",INDEX(字典1_56!C:C,MATCH(MID(F207,7,2),字典1_56!B:B,0)),LEFT(H207,1)="B",INDEX(字典1_56!D:D,MATCH(MID(F207,7,2),字典1_56!B:B,0)),H207="C_B",INDEX(字典1_56!F:F,MATCH(MID(F207,7,2),字典1_56!B:B,0)),H207="C",INDEX(字典1_56!E:E,MATCH(MID(F207,7,2),字典1_56!B:B,0))),"-")</f>
        <v>-</v>
      </c>
      <c r="O207" s="4" t="str">
        <f>IFERROR(INDEX(字典1_78!C:C,MATCH(RIGHT(F207,2),字典1_78!B:B,0)),"Error")</f>
        <v>时钟</v>
      </c>
      <c r="P207" s="5">
        <f t="shared" si="12"/>
        <v>15.981</v>
      </c>
      <c r="Q207" s="5">
        <f t="shared" si="13"/>
        <v>5.0000000000000711E-2</v>
      </c>
      <c r="R207" s="5" t="str">
        <f>IF(H209="C_B",INDEX(音色一览表!A:A,MATCH(MID(F207,5,2)&amp;MID(F208,5,2)&amp;MID(F209,7,2),音色一览表!H:H,0))&amp;" "&amp;INDEX(音色一览表!G:G,MATCH(MID(F207,5,2)&amp;MID(F208,5,2)&amp;MID(F209,7,2),音色一览表!H:H,0)),"")</f>
        <v/>
      </c>
      <c r="S207" s="17"/>
      <c r="T207" s="17"/>
    </row>
    <row r="208" spans="1:20" ht="18" hidden="1" customHeight="1" x14ac:dyDescent="0.2">
      <c r="A208" s="16">
        <v>206</v>
      </c>
      <c r="B208" s="16">
        <v>1</v>
      </c>
      <c r="C208" s="10"/>
      <c r="D208" s="16" t="s">
        <v>49</v>
      </c>
      <c r="E208" s="16" t="s">
        <v>50</v>
      </c>
      <c r="F208" s="16" t="s">
        <v>51</v>
      </c>
      <c r="G208" s="16" t="s">
        <v>247</v>
      </c>
      <c r="H208" s="34" t="str">
        <f t="shared" si="15"/>
        <v>F8</v>
      </c>
      <c r="I208" s="34" t="str">
        <f>IFERROR(INDEX(数据分类!B:B,MATCH(数据!H208,数据分类!A:A,0)),"Error")</f>
        <v>时钟</v>
      </c>
      <c r="J208" s="34" t="str">
        <f>IFERROR(_xlfn.IFS(INDEX(数据分类!E:E,MATCH(数据!H208,数据分类!A:A,0))=3456,N208&amp;M208,INDEX(数据分类!E:E,MATCH(数据!H208,数据分类!A:A,0))=34,M208,INDEX(数据分类!E:E,MATCH(数据!H208,数据分类!A:A,0))=56,N208,INDEX(数据分类!E:E,MATCH(数据!H208,数据分类!A:A,0))="-","-"),"Error")</f>
        <v>-</v>
      </c>
      <c r="K208" s="34" t="str">
        <f t="shared" si="14"/>
        <v>-</v>
      </c>
      <c r="L208" s="4" t="str">
        <f>IFERROR(INDEX(字典msg!B:B,MATCH(D208,字典msg!A:A,0)),"Error")</f>
        <v>正常</v>
      </c>
      <c r="M208" s="4" t="str">
        <f>IFERROR(_xlfn.IFS(H208="9",INDEX(字典1_34!C:C,MATCH(MID(F208,5,2),字典1_34!B:B,0)),H208="B00",INDEX(字典1_34!D:D,MATCH(MID(F208,5,2),字典1_34!B:B,0)),H208="B20",INDEX(字典1_34!E:E,MATCH(MID(F208,5,2),字典1_34!B:B,0)),H208="B48",INDEX(字典1_34!G:G,MATCH(MID(F208,5,2),字典1_34!B:B,0)),LEFT(H208,1)="B",INDEX(字典1_34!F:F,MATCH(MID(F208,5,2),字典1_34!B:B,0))),"-")</f>
        <v>-</v>
      </c>
      <c r="N208" s="4" t="str">
        <f>IFERROR(_xlfn.IFS(H208="9",INDEX(字典1_56!C:C,MATCH(MID(F208,7,2),字典1_56!B:B,0)),LEFT(H208,1)="B",INDEX(字典1_56!D:D,MATCH(MID(F208,7,2),字典1_56!B:B,0)),H208="C_B",INDEX(字典1_56!F:F,MATCH(MID(F208,7,2),字典1_56!B:B,0)),H208="C",INDEX(字典1_56!E:E,MATCH(MID(F208,7,2),字典1_56!B:B,0))),"-")</f>
        <v>-</v>
      </c>
      <c r="O208" s="4" t="str">
        <f>IFERROR(INDEX(字典1_78!C:C,MATCH(RIGHT(F208,2),字典1_78!B:B,0)),"Error")</f>
        <v>时钟</v>
      </c>
      <c r="P208" s="5">
        <f t="shared" si="12"/>
        <v>16.021000000000001</v>
      </c>
      <c r="Q208" s="5">
        <f t="shared" si="13"/>
        <v>4.0000000000000924E-2</v>
      </c>
      <c r="R208" s="5" t="str">
        <f>IF(H210="C_B",INDEX(音色一览表!A:A,MATCH(MID(F208,5,2)&amp;MID(F209,5,2)&amp;MID(F210,7,2),音色一览表!H:H,0))&amp;" "&amp;INDEX(音色一览表!G:G,MATCH(MID(F208,5,2)&amp;MID(F209,5,2)&amp;MID(F210,7,2),音色一览表!H:H,0)),"")</f>
        <v/>
      </c>
      <c r="S208" s="17"/>
      <c r="T208" s="17"/>
    </row>
    <row r="209" spans="1:20" ht="18" hidden="1" customHeight="1" x14ac:dyDescent="0.2">
      <c r="A209" s="16">
        <v>207</v>
      </c>
      <c r="B209" s="16">
        <v>1</v>
      </c>
      <c r="C209" s="10"/>
      <c r="D209" s="16" t="s">
        <v>49</v>
      </c>
      <c r="E209" s="16" t="s">
        <v>50</v>
      </c>
      <c r="F209" s="16" t="s">
        <v>59</v>
      </c>
      <c r="G209" s="16" t="s">
        <v>248</v>
      </c>
      <c r="H209" s="34" t="str">
        <f t="shared" si="15"/>
        <v>FE</v>
      </c>
      <c r="I209" s="34" t="str">
        <f>IFERROR(INDEX(数据分类!B:B,MATCH(数据!H209,数据分类!A:A,0)),"Error")</f>
        <v>主动传感</v>
      </c>
      <c r="J209" s="34" t="str">
        <f>IFERROR(_xlfn.IFS(INDEX(数据分类!E:E,MATCH(数据!H209,数据分类!A:A,0))=3456,N209&amp;M209,INDEX(数据分类!E:E,MATCH(数据!H209,数据分类!A:A,0))=34,M209,INDEX(数据分类!E:E,MATCH(数据!H209,数据分类!A:A,0))=56,N209,INDEX(数据分类!E:E,MATCH(数据!H209,数据分类!A:A,0))="-","-"),"Error")</f>
        <v>-</v>
      </c>
      <c r="K209" s="34" t="str">
        <f t="shared" si="14"/>
        <v>-</v>
      </c>
      <c r="L209" s="4" t="str">
        <f>IFERROR(INDEX(字典msg!B:B,MATCH(D209,字典msg!A:A,0)),"Error")</f>
        <v>正常</v>
      </c>
      <c r="M209" s="4" t="str">
        <f>IFERROR(_xlfn.IFS(H209="9",INDEX(字典1_34!C:C,MATCH(MID(F209,5,2),字典1_34!B:B,0)),H209="B00",INDEX(字典1_34!D:D,MATCH(MID(F209,5,2),字典1_34!B:B,0)),H209="B20",INDEX(字典1_34!E:E,MATCH(MID(F209,5,2),字典1_34!B:B,0)),H209="B48",INDEX(字典1_34!G:G,MATCH(MID(F209,5,2),字典1_34!B:B,0)),LEFT(H209,1)="B",INDEX(字典1_34!F:F,MATCH(MID(F209,5,2),字典1_34!B:B,0))),"-")</f>
        <v>-</v>
      </c>
      <c r="N209" s="4" t="str">
        <f>IFERROR(_xlfn.IFS(H209="9",INDEX(字典1_56!C:C,MATCH(MID(F209,7,2),字典1_56!B:B,0)),LEFT(H209,1)="B",INDEX(字典1_56!D:D,MATCH(MID(F209,7,2),字典1_56!B:B,0)),H209="C_B",INDEX(字典1_56!F:F,MATCH(MID(F209,7,2),字典1_56!B:B,0)),H209="C",INDEX(字典1_56!E:E,MATCH(MID(F209,7,2),字典1_56!B:B,0))),"-")</f>
        <v>-</v>
      </c>
      <c r="O209" s="4" t="str">
        <f>IFERROR(INDEX(字典1_78!C:C,MATCH(RIGHT(F209,2),字典1_78!B:B,0)),"Error")</f>
        <v>主动传感</v>
      </c>
      <c r="P209" s="5">
        <f t="shared" si="12"/>
        <v>16.071000000000002</v>
      </c>
      <c r="Q209" s="5">
        <f t="shared" si="13"/>
        <v>5.0000000000000711E-2</v>
      </c>
      <c r="R209" s="5" t="str">
        <f>IF(H211="C_B",INDEX(音色一览表!A:A,MATCH(MID(F209,5,2)&amp;MID(F210,5,2)&amp;MID(F211,7,2),音色一览表!H:H,0))&amp;" "&amp;INDEX(音色一览表!G:G,MATCH(MID(F209,5,2)&amp;MID(F210,5,2)&amp;MID(F211,7,2),音色一览表!H:H,0)),"")</f>
        <v/>
      </c>
      <c r="S209" s="17"/>
      <c r="T209" s="17"/>
    </row>
    <row r="210" spans="1:20" ht="18" hidden="1" customHeight="1" x14ac:dyDescent="0.2">
      <c r="A210" s="16">
        <v>208</v>
      </c>
      <c r="B210" s="16">
        <v>1</v>
      </c>
      <c r="C210" s="10"/>
      <c r="D210" s="16" t="s">
        <v>49</v>
      </c>
      <c r="E210" s="16" t="s">
        <v>50</v>
      </c>
      <c r="F210" s="16" t="s">
        <v>51</v>
      </c>
      <c r="G210" s="16" t="s">
        <v>249</v>
      </c>
      <c r="H210" s="34" t="str">
        <f t="shared" si="15"/>
        <v>F8</v>
      </c>
      <c r="I210" s="34" t="str">
        <f>IFERROR(INDEX(数据分类!B:B,MATCH(数据!H210,数据分类!A:A,0)),"Error")</f>
        <v>时钟</v>
      </c>
      <c r="J210" s="34" t="str">
        <f>IFERROR(_xlfn.IFS(INDEX(数据分类!E:E,MATCH(数据!H210,数据分类!A:A,0))=3456,N210&amp;M210,INDEX(数据分类!E:E,MATCH(数据!H210,数据分类!A:A,0))=34,M210,INDEX(数据分类!E:E,MATCH(数据!H210,数据分类!A:A,0))=56,N210,INDEX(数据分类!E:E,MATCH(数据!H210,数据分类!A:A,0))="-","-"),"Error")</f>
        <v>-</v>
      </c>
      <c r="K210" s="34" t="str">
        <f t="shared" si="14"/>
        <v>-</v>
      </c>
      <c r="L210" s="4" t="str">
        <f>IFERROR(INDEX(字典msg!B:B,MATCH(D210,字典msg!A:A,0)),"Error")</f>
        <v>正常</v>
      </c>
      <c r="M210" s="4" t="str">
        <f>IFERROR(_xlfn.IFS(H210="9",INDEX(字典1_34!C:C,MATCH(MID(F210,5,2),字典1_34!B:B,0)),H210="B00",INDEX(字典1_34!D:D,MATCH(MID(F210,5,2),字典1_34!B:B,0)),H210="B20",INDEX(字典1_34!E:E,MATCH(MID(F210,5,2),字典1_34!B:B,0)),H210="B48",INDEX(字典1_34!G:G,MATCH(MID(F210,5,2),字典1_34!B:B,0)),LEFT(H210,1)="B",INDEX(字典1_34!F:F,MATCH(MID(F210,5,2),字典1_34!B:B,0))),"-")</f>
        <v>-</v>
      </c>
      <c r="N210" s="4" t="str">
        <f>IFERROR(_xlfn.IFS(H210="9",INDEX(字典1_56!C:C,MATCH(MID(F210,7,2),字典1_56!B:B,0)),LEFT(H210,1)="B",INDEX(字典1_56!D:D,MATCH(MID(F210,7,2),字典1_56!B:B,0)),H210="C_B",INDEX(字典1_56!F:F,MATCH(MID(F210,7,2),字典1_56!B:B,0)),H210="C",INDEX(字典1_56!E:E,MATCH(MID(F210,7,2),字典1_56!B:B,0))),"-")</f>
        <v>-</v>
      </c>
      <c r="O210" s="4" t="str">
        <f>IFERROR(INDEX(字典1_78!C:C,MATCH(RIGHT(F210,2),字典1_78!B:B,0)),"Error")</f>
        <v>时钟</v>
      </c>
      <c r="P210" s="5">
        <f t="shared" si="12"/>
        <v>16.111000000000001</v>
      </c>
      <c r="Q210" s="5">
        <f t="shared" si="13"/>
        <v>3.9999999999999147E-2</v>
      </c>
      <c r="R210" s="5" t="str">
        <f>IF(H212="C_B",INDEX(音色一览表!A:A,MATCH(MID(F210,5,2)&amp;MID(F211,5,2)&amp;MID(F212,7,2),音色一览表!H:H,0))&amp;" "&amp;INDEX(音色一览表!G:G,MATCH(MID(F210,5,2)&amp;MID(F211,5,2)&amp;MID(F212,7,2),音色一览表!H:H,0)),"")</f>
        <v/>
      </c>
      <c r="S210" s="17"/>
      <c r="T210" s="17"/>
    </row>
    <row r="211" spans="1:20" ht="18" hidden="1" customHeight="1" x14ac:dyDescent="0.2">
      <c r="A211" s="16">
        <v>209</v>
      </c>
      <c r="B211" s="16">
        <v>1</v>
      </c>
      <c r="C211" s="10"/>
      <c r="D211" s="16" t="s">
        <v>49</v>
      </c>
      <c r="E211" s="16" t="s">
        <v>50</v>
      </c>
      <c r="F211" s="16" t="s">
        <v>51</v>
      </c>
      <c r="G211" s="16" t="s">
        <v>250</v>
      </c>
      <c r="H211" s="34" t="str">
        <f t="shared" si="15"/>
        <v>F8</v>
      </c>
      <c r="I211" s="34" t="str">
        <f>IFERROR(INDEX(数据分类!B:B,MATCH(数据!H211,数据分类!A:A,0)),"Error")</f>
        <v>时钟</v>
      </c>
      <c r="J211" s="34" t="str">
        <f>IFERROR(_xlfn.IFS(INDEX(数据分类!E:E,MATCH(数据!H211,数据分类!A:A,0))=3456,N211&amp;M211,INDEX(数据分类!E:E,MATCH(数据!H211,数据分类!A:A,0))=34,M211,INDEX(数据分类!E:E,MATCH(数据!H211,数据分类!A:A,0))=56,N211,INDEX(数据分类!E:E,MATCH(数据!H211,数据分类!A:A,0))="-","-"),"Error")</f>
        <v>-</v>
      </c>
      <c r="K211" s="34" t="str">
        <f t="shared" si="14"/>
        <v>-</v>
      </c>
      <c r="L211" s="4" t="str">
        <f>IFERROR(INDEX(字典msg!B:B,MATCH(D211,字典msg!A:A,0)),"Error")</f>
        <v>正常</v>
      </c>
      <c r="M211" s="4" t="str">
        <f>IFERROR(_xlfn.IFS(H211="9",INDEX(字典1_34!C:C,MATCH(MID(F211,5,2),字典1_34!B:B,0)),H211="B00",INDEX(字典1_34!D:D,MATCH(MID(F211,5,2),字典1_34!B:B,0)),H211="B20",INDEX(字典1_34!E:E,MATCH(MID(F211,5,2),字典1_34!B:B,0)),H211="B48",INDEX(字典1_34!G:G,MATCH(MID(F211,5,2),字典1_34!B:B,0)),LEFT(H211,1)="B",INDEX(字典1_34!F:F,MATCH(MID(F211,5,2),字典1_34!B:B,0))),"-")</f>
        <v>-</v>
      </c>
      <c r="N211" s="4" t="str">
        <f>IFERROR(_xlfn.IFS(H211="9",INDEX(字典1_56!C:C,MATCH(MID(F211,7,2),字典1_56!B:B,0)),LEFT(H211,1)="B",INDEX(字典1_56!D:D,MATCH(MID(F211,7,2),字典1_56!B:B,0)),H211="C_B",INDEX(字典1_56!F:F,MATCH(MID(F211,7,2),字典1_56!B:B,0)),H211="C",INDEX(字典1_56!E:E,MATCH(MID(F211,7,2),字典1_56!B:B,0))),"-")</f>
        <v>-</v>
      </c>
      <c r="O211" s="4" t="str">
        <f>IFERROR(INDEX(字典1_78!C:C,MATCH(RIGHT(F211,2),字典1_78!B:B,0)),"Error")</f>
        <v>时钟</v>
      </c>
      <c r="P211" s="5">
        <f t="shared" si="12"/>
        <v>16.161000000000001</v>
      </c>
      <c r="Q211" s="5">
        <f t="shared" si="13"/>
        <v>5.0000000000000711E-2</v>
      </c>
      <c r="R211" s="5" t="str">
        <f>IF(H213="C_B",INDEX(音色一览表!A:A,MATCH(MID(F211,5,2)&amp;MID(F212,5,2)&amp;MID(F213,7,2),音色一览表!H:H,0))&amp;" "&amp;INDEX(音色一览表!G:G,MATCH(MID(F211,5,2)&amp;MID(F212,5,2)&amp;MID(F213,7,2),音色一览表!H:H,0)),"")</f>
        <v/>
      </c>
      <c r="S211" s="17"/>
      <c r="T211" s="17"/>
    </row>
    <row r="212" spans="1:20" ht="18" hidden="1" customHeight="1" x14ac:dyDescent="0.2">
      <c r="A212" s="16">
        <v>210</v>
      </c>
      <c r="B212" s="16">
        <v>1</v>
      </c>
      <c r="C212" s="10"/>
      <c r="D212" s="16" t="s">
        <v>49</v>
      </c>
      <c r="E212" s="16" t="s">
        <v>50</v>
      </c>
      <c r="F212" s="16" t="s">
        <v>51</v>
      </c>
      <c r="G212" s="16" t="s">
        <v>251</v>
      </c>
      <c r="H212" s="34" t="str">
        <f t="shared" si="15"/>
        <v>F8</v>
      </c>
      <c r="I212" s="34" t="str">
        <f>IFERROR(INDEX(数据分类!B:B,MATCH(数据!H212,数据分类!A:A,0)),"Error")</f>
        <v>时钟</v>
      </c>
      <c r="J212" s="34" t="str">
        <f>IFERROR(_xlfn.IFS(INDEX(数据分类!E:E,MATCH(数据!H212,数据分类!A:A,0))=3456,N212&amp;M212,INDEX(数据分类!E:E,MATCH(数据!H212,数据分类!A:A,0))=34,M212,INDEX(数据分类!E:E,MATCH(数据!H212,数据分类!A:A,0))=56,N212,INDEX(数据分类!E:E,MATCH(数据!H212,数据分类!A:A,0))="-","-"),"Error")</f>
        <v>-</v>
      </c>
      <c r="K212" s="34" t="str">
        <f t="shared" si="14"/>
        <v>-</v>
      </c>
      <c r="L212" s="4" t="str">
        <f>IFERROR(INDEX(字典msg!B:B,MATCH(D212,字典msg!A:A,0)),"Error")</f>
        <v>正常</v>
      </c>
      <c r="M212" s="4" t="str">
        <f>IFERROR(_xlfn.IFS(H212="9",INDEX(字典1_34!C:C,MATCH(MID(F212,5,2),字典1_34!B:B,0)),H212="B00",INDEX(字典1_34!D:D,MATCH(MID(F212,5,2),字典1_34!B:B,0)),H212="B20",INDEX(字典1_34!E:E,MATCH(MID(F212,5,2),字典1_34!B:B,0)),H212="B48",INDEX(字典1_34!G:G,MATCH(MID(F212,5,2),字典1_34!B:B,0)),LEFT(H212,1)="B",INDEX(字典1_34!F:F,MATCH(MID(F212,5,2),字典1_34!B:B,0))),"-")</f>
        <v>-</v>
      </c>
      <c r="N212" s="4" t="str">
        <f>IFERROR(_xlfn.IFS(H212="9",INDEX(字典1_56!C:C,MATCH(MID(F212,7,2),字典1_56!B:B,0)),LEFT(H212,1)="B",INDEX(字典1_56!D:D,MATCH(MID(F212,7,2),字典1_56!B:B,0)),H212="C_B",INDEX(字典1_56!F:F,MATCH(MID(F212,7,2),字典1_56!B:B,0)),H212="C",INDEX(字典1_56!E:E,MATCH(MID(F212,7,2),字典1_56!B:B,0))),"-")</f>
        <v>-</v>
      </c>
      <c r="O212" s="4" t="str">
        <f>IFERROR(INDEX(字典1_78!C:C,MATCH(RIGHT(F212,2),字典1_78!B:B,0)),"Error")</f>
        <v>时钟</v>
      </c>
      <c r="P212" s="5">
        <f t="shared" si="12"/>
        <v>16.201000000000001</v>
      </c>
      <c r="Q212" s="5">
        <f t="shared" si="13"/>
        <v>3.9999999999999147E-2</v>
      </c>
      <c r="R212" s="5" t="str">
        <f>IF(H214="C_B",INDEX(音色一览表!A:A,MATCH(MID(F212,5,2)&amp;MID(F213,5,2)&amp;MID(F214,7,2),音色一览表!H:H,0))&amp;" "&amp;INDEX(音色一览表!G:G,MATCH(MID(F212,5,2)&amp;MID(F213,5,2)&amp;MID(F214,7,2),音色一览表!H:H,0)),"")</f>
        <v/>
      </c>
      <c r="S212" s="17"/>
      <c r="T212" s="17"/>
    </row>
    <row r="213" spans="1:20" ht="18" hidden="1" customHeight="1" x14ac:dyDescent="0.2">
      <c r="A213" s="16">
        <v>211</v>
      </c>
      <c r="B213" s="16">
        <v>1</v>
      </c>
      <c r="C213" s="10"/>
      <c r="D213" s="16" t="s">
        <v>49</v>
      </c>
      <c r="E213" s="16" t="s">
        <v>50</v>
      </c>
      <c r="F213" s="16" t="s">
        <v>51</v>
      </c>
      <c r="G213" s="16" t="s">
        <v>252</v>
      </c>
      <c r="H213" s="34" t="str">
        <f t="shared" si="15"/>
        <v>F8</v>
      </c>
      <c r="I213" s="34" t="str">
        <f>IFERROR(INDEX(数据分类!B:B,MATCH(数据!H213,数据分类!A:A,0)),"Error")</f>
        <v>时钟</v>
      </c>
      <c r="J213" s="34" t="str">
        <f>IFERROR(_xlfn.IFS(INDEX(数据分类!E:E,MATCH(数据!H213,数据分类!A:A,0))=3456,N213&amp;M213,INDEX(数据分类!E:E,MATCH(数据!H213,数据分类!A:A,0))=34,M213,INDEX(数据分类!E:E,MATCH(数据!H213,数据分类!A:A,0))=56,N213,INDEX(数据分类!E:E,MATCH(数据!H213,数据分类!A:A,0))="-","-"),"Error")</f>
        <v>-</v>
      </c>
      <c r="K213" s="34" t="str">
        <f t="shared" si="14"/>
        <v>-</v>
      </c>
      <c r="L213" s="4" t="str">
        <f>IFERROR(INDEX(字典msg!B:B,MATCH(D213,字典msg!A:A,0)),"Error")</f>
        <v>正常</v>
      </c>
      <c r="M213" s="4" t="str">
        <f>IFERROR(_xlfn.IFS(H213="9",INDEX(字典1_34!C:C,MATCH(MID(F213,5,2),字典1_34!B:B,0)),H213="B00",INDEX(字典1_34!D:D,MATCH(MID(F213,5,2),字典1_34!B:B,0)),H213="B20",INDEX(字典1_34!E:E,MATCH(MID(F213,5,2),字典1_34!B:B,0)),H213="B48",INDEX(字典1_34!G:G,MATCH(MID(F213,5,2),字典1_34!B:B,0)),LEFT(H213,1)="B",INDEX(字典1_34!F:F,MATCH(MID(F213,5,2),字典1_34!B:B,0))),"-")</f>
        <v>-</v>
      </c>
      <c r="N213" s="4" t="str">
        <f>IFERROR(_xlfn.IFS(H213="9",INDEX(字典1_56!C:C,MATCH(MID(F213,7,2),字典1_56!B:B,0)),LEFT(H213,1)="B",INDEX(字典1_56!D:D,MATCH(MID(F213,7,2),字典1_56!B:B,0)),H213="C_B",INDEX(字典1_56!F:F,MATCH(MID(F213,7,2),字典1_56!B:B,0)),H213="C",INDEX(字典1_56!E:E,MATCH(MID(F213,7,2),字典1_56!B:B,0))),"-")</f>
        <v>-</v>
      </c>
      <c r="O213" s="4" t="str">
        <f>IFERROR(INDEX(字典1_78!C:C,MATCH(RIGHT(F213,2),字典1_78!B:B,0)),"Error")</f>
        <v>时钟</v>
      </c>
      <c r="P213" s="5">
        <f t="shared" si="12"/>
        <v>16.251000000000001</v>
      </c>
      <c r="Q213" s="5">
        <f t="shared" si="13"/>
        <v>5.0000000000000711E-2</v>
      </c>
      <c r="R213" s="5" t="str">
        <f>IF(H215="C_B",INDEX(音色一览表!A:A,MATCH(MID(F213,5,2)&amp;MID(F214,5,2)&amp;MID(F215,7,2),音色一览表!H:H,0))&amp;" "&amp;INDEX(音色一览表!G:G,MATCH(MID(F213,5,2)&amp;MID(F214,5,2)&amp;MID(F215,7,2),音色一览表!H:H,0)),"")</f>
        <v/>
      </c>
      <c r="S213" s="17"/>
      <c r="T213" s="17"/>
    </row>
    <row r="214" spans="1:20" ht="18" hidden="1" customHeight="1" x14ac:dyDescent="0.2">
      <c r="A214" s="16">
        <v>212</v>
      </c>
      <c r="B214" s="16">
        <v>1</v>
      </c>
      <c r="C214" s="10"/>
      <c r="D214" s="16" t="s">
        <v>49</v>
      </c>
      <c r="E214" s="16" t="s">
        <v>50</v>
      </c>
      <c r="F214" s="16" t="s">
        <v>51</v>
      </c>
      <c r="G214" s="16" t="s">
        <v>253</v>
      </c>
      <c r="H214" s="34" t="str">
        <f t="shared" si="15"/>
        <v>F8</v>
      </c>
      <c r="I214" s="34" t="str">
        <f>IFERROR(INDEX(数据分类!B:B,MATCH(数据!H214,数据分类!A:A,0)),"Error")</f>
        <v>时钟</v>
      </c>
      <c r="J214" s="34" t="str">
        <f>IFERROR(_xlfn.IFS(INDEX(数据分类!E:E,MATCH(数据!H214,数据分类!A:A,0))=3456,N214&amp;M214,INDEX(数据分类!E:E,MATCH(数据!H214,数据分类!A:A,0))=34,M214,INDEX(数据分类!E:E,MATCH(数据!H214,数据分类!A:A,0))=56,N214,INDEX(数据分类!E:E,MATCH(数据!H214,数据分类!A:A,0))="-","-"),"Error")</f>
        <v>-</v>
      </c>
      <c r="K214" s="34" t="str">
        <f t="shared" si="14"/>
        <v>-</v>
      </c>
      <c r="L214" s="4" t="str">
        <f>IFERROR(INDEX(字典msg!B:B,MATCH(D214,字典msg!A:A,0)),"Error")</f>
        <v>正常</v>
      </c>
      <c r="M214" s="4" t="str">
        <f>IFERROR(_xlfn.IFS(H214="9",INDEX(字典1_34!C:C,MATCH(MID(F214,5,2),字典1_34!B:B,0)),H214="B00",INDEX(字典1_34!D:D,MATCH(MID(F214,5,2),字典1_34!B:B,0)),H214="B20",INDEX(字典1_34!E:E,MATCH(MID(F214,5,2),字典1_34!B:B,0)),H214="B48",INDEX(字典1_34!G:G,MATCH(MID(F214,5,2),字典1_34!B:B,0)),LEFT(H214,1)="B",INDEX(字典1_34!F:F,MATCH(MID(F214,5,2),字典1_34!B:B,0))),"-")</f>
        <v>-</v>
      </c>
      <c r="N214" s="4" t="str">
        <f>IFERROR(_xlfn.IFS(H214="9",INDEX(字典1_56!C:C,MATCH(MID(F214,7,2),字典1_56!B:B,0)),LEFT(H214,1)="B",INDEX(字典1_56!D:D,MATCH(MID(F214,7,2),字典1_56!B:B,0)),H214="C_B",INDEX(字典1_56!F:F,MATCH(MID(F214,7,2),字典1_56!B:B,0)),H214="C",INDEX(字典1_56!E:E,MATCH(MID(F214,7,2),字典1_56!B:B,0))),"-")</f>
        <v>-</v>
      </c>
      <c r="O214" s="4" t="str">
        <f>IFERROR(INDEX(字典1_78!C:C,MATCH(RIGHT(F214,2),字典1_78!B:B,0)),"Error")</f>
        <v>时钟</v>
      </c>
      <c r="P214" s="5">
        <f t="shared" si="12"/>
        <v>16.291</v>
      </c>
      <c r="Q214" s="5">
        <f t="shared" si="13"/>
        <v>3.9999999999999147E-2</v>
      </c>
      <c r="R214" s="5" t="str">
        <f>IF(H216="C_B",INDEX(音色一览表!A:A,MATCH(MID(F214,5,2)&amp;MID(F215,5,2)&amp;MID(F216,7,2),音色一览表!H:H,0))&amp;" "&amp;INDEX(音色一览表!G:G,MATCH(MID(F214,5,2)&amp;MID(F215,5,2)&amp;MID(F216,7,2),音色一览表!H:H,0)),"")</f>
        <v/>
      </c>
      <c r="S214" s="17"/>
      <c r="T214" s="17"/>
    </row>
    <row r="215" spans="1:20" ht="18" hidden="1" customHeight="1" x14ac:dyDescent="0.2">
      <c r="A215" s="16">
        <v>213</v>
      </c>
      <c r="B215" s="16">
        <v>1</v>
      </c>
      <c r="C215" s="10"/>
      <c r="D215" s="16" t="s">
        <v>49</v>
      </c>
      <c r="E215" s="16" t="s">
        <v>50</v>
      </c>
      <c r="F215" s="16" t="s">
        <v>51</v>
      </c>
      <c r="G215" s="16" t="s">
        <v>254</v>
      </c>
      <c r="H215" s="34" t="str">
        <f t="shared" si="15"/>
        <v>F8</v>
      </c>
      <c r="I215" s="34" t="str">
        <f>IFERROR(INDEX(数据分类!B:B,MATCH(数据!H215,数据分类!A:A,0)),"Error")</f>
        <v>时钟</v>
      </c>
      <c r="J215" s="34" t="str">
        <f>IFERROR(_xlfn.IFS(INDEX(数据分类!E:E,MATCH(数据!H215,数据分类!A:A,0))=3456,N215&amp;M215,INDEX(数据分类!E:E,MATCH(数据!H215,数据分类!A:A,0))=34,M215,INDEX(数据分类!E:E,MATCH(数据!H215,数据分类!A:A,0))=56,N215,INDEX(数据分类!E:E,MATCH(数据!H215,数据分类!A:A,0))="-","-"),"Error")</f>
        <v>-</v>
      </c>
      <c r="K215" s="34" t="str">
        <f t="shared" si="14"/>
        <v>-</v>
      </c>
      <c r="L215" s="4" t="str">
        <f>IFERROR(INDEX(字典msg!B:B,MATCH(D215,字典msg!A:A,0)),"Error")</f>
        <v>正常</v>
      </c>
      <c r="M215" s="4" t="str">
        <f>IFERROR(_xlfn.IFS(H215="9",INDEX(字典1_34!C:C,MATCH(MID(F215,5,2),字典1_34!B:B,0)),H215="B00",INDEX(字典1_34!D:D,MATCH(MID(F215,5,2),字典1_34!B:B,0)),H215="B20",INDEX(字典1_34!E:E,MATCH(MID(F215,5,2),字典1_34!B:B,0)),H215="B48",INDEX(字典1_34!G:G,MATCH(MID(F215,5,2),字典1_34!B:B,0)),LEFT(H215,1)="B",INDEX(字典1_34!F:F,MATCH(MID(F215,5,2),字典1_34!B:B,0))),"-")</f>
        <v>-</v>
      </c>
      <c r="N215" s="4" t="str">
        <f>IFERROR(_xlfn.IFS(H215="9",INDEX(字典1_56!C:C,MATCH(MID(F215,7,2),字典1_56!B:B,0)),LEFT(H215,1)="B",INDEX(字典1_56!D:D,MATCH(MID(F215,7,2),字典1_56!B:B,0)),H215="C_B",INDEX(字典1_56!F:F,MATCH(MID(F215,7,2),字典1_56!B:B,0)),H215="C",INDEX(字典1_56!E:E,MATCH(MID(F215,7,2),字典1_56!B:B,0))),"-")</f>
        <v>-</v>
      </c>
      <c r="O215" s="4" t="str">
        <f>IFERROR(INDEX(字典1_78!C:C,MATCH(RIGHT(F215,2),字典1_78!B:B,0)),"Error")</f>
        <v>时钟</v>
      </c>
      <c r="P215" s="5">
        <f t="shared" si="12"/>
        <v>16.347999999999999</v>
      </c>
      <c r="Q215" s="5">
        <f t="shared" si="13"/>
        <v>5.6999999999998607E-2</v>
      </c>
      <c r="R215" s="5" t="str">
        <f>IF(H217="C_B",INDEX(音色一览表!A:A,MATCH(MID(F215,5,2)&amp;MID(F216,5,2)&amp;MID(F217,7,2),音色一览表!H:H,0))&amp;" "&amp;INDEX(音色一览表!G:G,MATCH(MID(F215,5,2)&amp;MID(F216,5,2)&amp;MID(F217,7,2),音色一览表!H:H,0)),"")</f>
        <v/>
      </c>
      <c r="S215" s="17"/>
      <c r="T215" s="17"/>
    </row>
    <row r="216" spans="1:20" ht="18" hidden="1" customHeight="1" x14ac:dyDescent="0.2">
      <c r="A216" s="16">
        <v>214</v>
      </c>
      <c r="B216" s="16">
        <v>1</v>
      </c>
      <c r="C216" s="10"/>
      <c r="D216" s="16" t="s">
        <v>49</v>
      </c>
      <c r="E216" s="16" t="s">
        <v>50</v>
      </c>
      <c r="F216" s="16" t="s">
        <v>163</v>
      </c>
      <c r="G216" s="16" t="s">
        <v>255</v>
      </c>
      <c r="H216" s="34" t="str">
        <f t="shared" si="15"/>
        <v>9</v>
      </c>
      <c r="I216" s="34" t="str">
        <f>IFERROR(INDEX(数据分类!B:B,MATCH(数据!H216,数据分类!A:A,0)),"Error")</f>
        <v>音符打开</v>
      </c>
      <c r="J216" s="34" t="str">
        <f>IFERROR(_xlfn.IFS(INDEX(数据分类!E:E,MATCH(数据!H216,数据分类!A:A,0))=3456,N216&amp;M216,INDEX(数据分类!E:E,MATCH(数据!H216,数据分类!A:A,0))=34,M216,INDEX(数据分类!E:E,MATCH(数据!H216,数据分类!A:A,0))=56,N216,INDEX(数据分类!E:E,MATCH(数据!H216,数据分类!A:A,0))="-","-"),"Error")</f>
        <v>E3键按下(力度059)</v>
      </c>
      <c r="K216" s="34">
        <f t="shared" si="14"/>
        <v>1</v>
      </c>
      <c r="L216" s="4" t="str">
        <f>IFERROR(INDEX(字典msg!B:B,MATCH(D216,字典msg!A:A,0)),"Error")</f>
        <v>正常</v>
      </c>
      <c r="M216" s="4" t="str">
        <f>IFERROR(_xlfn.IFS(H216="9",INDEX(字典1_34!C:C,MATCH(MID(F216,5,2),字典1_34!B:B,0)),H216="B00",INDEX(字典1_34!D:D,MATCH(MID(F216,5,2),字典1_34!B:B,0)),H216="B20",INDEX(字典1_34!E:E,MATCH(MID(F216,5,2),字典1_34!B:B,0)),H216="B48",INDEX(字典1_34!G:G,MATCH(MID(F216,5,2),字典1_34!B:B,0)),LEFT(H216,1)="B",INDEX(字典1_34!F:F,MATCH(MID(F216,5,2),字典1_34!B:B,0))),"-")</f>
        <v>按下(力度059)</v>
      </c>
      <c r="N216" s="4" t="str">
        <f>IFERROR(_xlfn.IFS(H216="9",INDEX(字典1_56!C:C,MATCH(MID(F216,7,2),字典1_56!B:B,0)),LEFT(H216,1)="B",INDEX(字典1_56!D:D,MATCH(MID(F216,7,2),字典1_56!B:B,0)),H216="C_B",INDEX(字典1_56!F:F,MATCH(MID(F216,7,2),字典1_56!B:B,0)),H216="C",INDEX(字典1_56!E:E,MATCH(MID(F216,7,2),字典1_56!B:B,0))),"-")</f>
        <v>E3键</v>
      </c>
      <c r="O216" s="4" t="str">
        <f>IFERROR(INDEX(字典1_78!C:C,MATCH(RIGHT(F216,2),字典1_78!B:B,0)),"Error")</f>
        <v>音符打开(#01)</v>
      </c>
      <c r="P216" s="5">
        <f t="shared" si="12"/>
        <v>16.388000000000002</v>
      </c>
      <c r="Q216" s="5">
        <f t="shared" si="13"/>
        <v>4.00000000000027E-2</v>
      </c>
      <c r="R216" s="5" t="str">
        <f>IF(H218="C_B",INDEX(音色一览表!A:A,MATCH(MID(F216,5,2)&amp;MID(F217,5,2)&amp;MID(F218,7,2),音色一览表!H:H,0))&amp;" "&amp;INDEX(音色一览表!G:G,MATCH(MID(F216,5,2)&amp;MID(F217,5,2)&amp;MID(F218,7,2),音色一览表!H:H,0)),"")</f>
        <v/>
      </c>
      <c r="S216" s="17"/>
      <c r="T216" s="17"/>
    </row>
    <row r="217" spans="1:20" ht="18" hidden="1" customHeight="1" x14ac:dyDescent="0.2">
      <c r="A217" s="16">
        <v>215</v>
      </c>
      <c r="B217" s="16">
        <v>1</v>
      </c>
      <c r="C217" s="10"/>
      <c r="D217" s="16" t="s">
        <v>49</v>
      </c>
      <c r="E217" s="16" t="s">
        <v>50</v>
      </c>
      <c r="F217" s="16" t="s">
        <v>256</v>
      </c>
      <c r="G217" s="16" t="s">
        <v>257</v>
      </c>
      <c r="H217" s="34" t="str">
        <f t="shared" si="15"/>
        <v>9</v>
      </c>
      <c r="I217" s="34" t="str">
        <f>IFERROR(INDEX(数据分类!B:B,MATCH(数据!H217,数据分类!A:A,0)),"Error")</f>
        <v>音符打开</v>
      </c>
      <c r="J217" s="34" t="str">
        <f>IFERROR(_xlfn.IFS(INDEX(数据分类!E:E,MATCH(数据!H217,数据分类!A:A,0))=3456,N217&amp;M217,INDEX(数据分类!E:E,MATCH(数据!H217,数据分类!A:A,0))=34,M217,INDEX(数据分类!E:E,MATCH(数据!H217,数据分类!A:A,0))=56,N217,INDEX(数据分类!E:E,MATCH(数据!H217,数据分类!A:A,0))="-","-"),"Error")</f>
        <v>F3键按下(力度059)</v>
      </c>
      <c r="K217" s="34">
        <f t="shared" si="14"/>
        <v>1</v>
      </c>
      <c r="L217" s="4" t="str">
        <f>IFERROR(INDEX(字典msg!B:B,MATCH(D217,字典msg!A:A,0)),"Error")</f>
        <v>正常</v>
      </c>
      <c r="M217" s="4" t="str">
        <f>IFERROR(_xlfn.IFS(H217="9",INDEX(字典1_34!C:C,MATCH(MID(F217,5,2),字典1_34!B:B,0)),H217="B00",INDEX(字典1_34!D:D,MATCH(MID(F217,5,2),字典1_34!B:B,0)),H217="B20",INDEX(字典1_34!E:E,MATCH(MID(F217,5,2),字典1_34!B:B,0)),H217="B48",INDEX(字典1_34!G:G,MATCH(MID(F217,5,2),字典1_34!B:B,0)),LEFT(H217,1)="B",INDEX(字典1_34!F:F,MATCH(MID(F217,5,2),字典1_34!B:B,0))),"-")</f>
        <v>按下(力度059)</v>
      </c>
      <c r="N217" s="4" t="str">
        <f>IFERROR(_xlfn.IFS(H217="9",INDEX(字典1_56!C:C,MATCH(MID(F217,7,2),字典1_56!B:B,0)),LEFT(H217,1)="B",INDEX(字典1_56!D:D,MATCH(MID(F217,7,2),字典1_56!B:B,0)),H217="C_B",INDEX(字典1_56!F:F,MATCH(MID(F217,7,2),字典1_56!B:B,0)),H217="C",INDEX(字典1_56!E:E,MATCH(MID(F217,7,2),字典1_56!B:B,0))),"-")</f>
        <v>F3键</v>
      </c>
      <c r="O217" s="4" t="str">
        <f>IFERROR(INDEX(字典1_78!C:C,MATCH(RIGHT(F217,2),字典1_78!B:B,0)),"Error")</f>
        <v>音符打开(#01)</v>
      </c>
      <c r="P217" s="5">
        <f t="shared" si="12"/>
        <v>16.437999999999999</v>
      </c>
      <c r="Q217" s="5">
        <f t="shared" si="13"/>
        <v>4.9999999999997158E-2</v>
      </c>
      <c r="R217" s="5" t="str">
        <f>IF(H219="C_B",INDEX(音色一览表!A:A,MATCH(MID(F217,5,2)&amp;MID(F218,5,2)&amp;MID(F219,7,2),音色一览表!H:H,0))&amp;" "&amp;INDEX(音色一览表!G:G,MATCH(MID(F217,5,2)&amp;MID(F218,5,2)&amp;MID(F219,7,2),音色一览表!H:H,0)),"")</f>
        <v/>
      </c>
      <c r="S217" s="17"/>
      <c r="T217" s="17"/>
    </row>
    <row r="218" spans="1:20" ht="18" hidden="1" customHeight="1" x14ac:dyDescent="0.2">
      <c r="A218" s="16">
        <v>216</v>
      </c>
      <c r="B218" s="16">
        <v>1</v>
      </c>
      <c r="C218" s="10"/>
      <c r="D218" s="16" t="s">
        <v>49</v>
      </c>
      <c r="E218" s="16" t="s">
        <v>50</v>
      </c>
      <c r="F218" s="16" t="s">
        <v>258</v>
      </c>
      <c r="G218" s="16" t="s">
        <v>259</v>
      </c>
      <c r="H218" s="34" t="str">
        <f t="shared" si="15"/>
        <v>9</v>
      </c>
      <c r="I218" s="34" t="str">
        <f>IFERROR(INDEX(数据分类!B:B,MATCH(数据!H218,数据分类!A:A,0)),"Error")</f>
        <v>音符打开</v>
      </c>
      <c r="J218" s="34" t="str">
        <f>IFERROR(_xlfn.IFS(INDEX(数据分类!E:E,MATCH(数据!H218,数据分类!A:A,0))=3456,N218&amp;M218,INDEX(数据分类!E:E,MATCH(数据!H218,数据分类!A:A,0))=34,M218,INDEX(数据分类!E:E,MATCH(数据!H218,数据分类!A:A,0))=56,N218,INDEX(数据分类!E:E,MATCH(数据!H218,数据分类!A:A,0))="-","-"),"Error")</f>
        <v>D3键按下(力度067)</v>
      </c>
      <c r="K218" s="34">
        <f t="shared" si="14"/>
        <v>1</v>
      </c>
      <c r="L218" s="4" t="str">
        <f>IFERROR(INDEX(字典msg!B:B,MATCH(D218,字典msg!A:A,0)),"Error")</f>
        <v>正常</v>
      </c>
      <c r="M218" s="4" t="str">
        <f>IFERROR(_xlfn.IFS(H218="9",INDEX(字典1_34!C:C,MATCH(MID(F218,5,2),字典1_34!B:B,0)),H218="B00",INDEX(字典1_34!D:D,MATCH(MID(F218,5,2),字典1_34!B:B,0)),H218="B20",INDEX(字典1_34!E:E,MATCH(MID(F218,5,2),字典1_34!B:B,0)),H218="B48",INDEX(字典1_34!G:G,MATCH(MID(F218,5,2),字典1_34!B:B,0)),LEFT(H218,1)="B",INDEX(字典1_34!F:F,MATCH(MID(F218,5,2),字典1_34!B:B,0))),"-")</f>
        <v>按下(力度067)</v>
      </c>
      <c r="N218" s="4" t="str">
        <f>IFERROR(_xlfn.IFS(H218="9",INDEX(字典1_56!C:C,MATCH(MID(F218,7,2),字典1_56!B:B,0)),LEFT(H218,1)="B",INDEX(字典1_56!D:D,MATCH(MID(F218,7,2),字典1_56!B:B,0)),H218="C_B",INDEX(字典1_56!F:F,MATCH(MID(F218,7,2),字典1_56!B:B,0)),H218="C",INDEX(字典1_56!E:E,MATCH(MID(F218,7,2),字典1_56!B:B,0))),"-")</f>
        <v>D3键</v>
      </c>
      <c r="O218" s="4" t="str">
        <f>IFERROR(INDEX(字典1_78!C:C,MATCH(RIGHT(F218,2),字典1_78!B:B,0)),"Error")</f>
        <v>音符打开(#01)</v>
      </c>
      <c r="P218" s="5">
        <f t="shared" si="12"/>
        <v>16.478000000000002</v>
      </c>
      <c r="Q218" s="5">
        <f t="shared" si="13"/>
        <v>4.00000000000027E-2</v>
      </c>
      <c r="R218" s="5" t="str">
        <f>IF(H220="C_B",INDEX(音色一览表!A:A,MATCH(MID(F218,5,2)&amp;MID(F219,5,2)&amp;MID(F220,7,2),音色一览表!H:H,0))&amp;" "&amp;INDEX(音色一览表!G:G,MATCH(MID(F218,5,2)&amp;MID(F219,5,2)&amp;MID(F220,7,2),音色一览表!H:H,0)),"")</f>
        <v/>
      </c>
      <c r="S218" s="17"/>
      <c r="T218" s="17"/>
    </row>
    <row r="219" spans="1:20" ht="18" hidden="1" customHeight="1" x14ac:dyDescent="0.2">
      <c r="A219" s="16">
        <v>217</v>
      </c>
      <c r="B219" s="16">
        <v>1</v>
      </c>
      <c r="C219" s="10"/>
      <c r="D219" s="16" t="s">
        <v>49</v>
      </c>
      <c r="E219" s="16" t="s">
        <v>50</v>
      </c>
      <c r="F219" s="16" t="s">
        <v>51</v>
      </c>
      <c r="G219" s="16" t="s">
        <v>181</v>
      </c>
      <c r="H219" s="34" t="str">
        <f t="shared" si="15"/>
        <v>F8</v>
      </c>
      <c r="I219" s="34" t="str">
        <f>IFERROR(INDEX(数据分类!B:B,MATCH(数据!H219,数据分类!A:A,0)),"Error")</f>
        <v>时钟</v>
      </c>
      <c r="J219" s="34" t="str">
        <f>IFERROR(_xlfn.IFS(INDEX(数据分类!E:E,MATCH(数据!H219,数据分类!A:A,0))=3456,N219&amp;M219,INDEX(数据分类!E:E,MATCH(数据!H219,数据分类!A:A,0))=34,M219,INDEX(数据分类!E:E,MATCH(数据!H219,数据分类!A:A,0))=56,N219,INDEX(数据分类!E:E,MATCH(数据!H219,数据分类!A:A,0))="-","-"),"Error")</f>
        <v>-</v>
      </c>
      <c r="K219" s="34" t="str">
        <f t="shared" si="14"/>
        <v>-</v>
      </c>
      <c r="L219" s="4" t="str">
        <f>IFERROR(INDEX(字典msg!B:B,MATCH(D219,字典msg!A:A,0)),"Error")</f>
        <v>正常</v>
      </c>
      <c r="M219" s="4" t="str">
        <f>IFERROR(_xlfn.IFS(H219="9",INDEX(字典1_34!C:C,MATCH(MID(F219,5,2),字典1_34!B:B,0)),H219="B00",INDEX(字典1_34!D:D,MATCH(MID(F219,5,2),字典1_34!B:B,0)),H219="B20",INDEX(字典1_34!E:E,MATCH(MID(F219,5,2),字典1_34!B:B,0)),H219="B48",INDEX(字典1_34!G:G,MATCH(MID(F219,5,2),字典1_34!B:B,0)),LEFT(H219,1)="B",INDEX(字典1_34!F:F,MATCH(MID(F219,5,2),字典1_34!B:B,0))),"-")</f>
        <v>-</v>
      </c>
      <c r="N219" s="4" t="str">
        <f>IFERROR(_xlfn.IFS(H219="9",INDEX(字典1_56!C:C,MATCH(MID(F219,7,2),字典1_56!B:B,0)),LEFT(H219,1)="B",INDEX(字典1_56!D:D,MATCH(MID(F219,7,2),字典1_56!B:B,0)),H219="C_B",INDEX(字典1_56!F:F,MATCH(MID(F219,7,2),字典1_56!B:B,0)),H219="C",INDEX(字典1_56!E:E,MATCH(MID(F219,7,2),字典1_56!B:B,0))),"-")</f>
        <v>-</v>
      </c>
      <c r="O219" s="4" t="str">
        <f>IFERROR(INDEX(字典1_78!C:C,MATCH(RIGHT(F219,2),字典1_78!B:B,0)),"Error")</f>
        <v>时钟</v>
      </c>
      <c r="P219" s="5">
        <f t="shared" si="12"/>
        <v>16.527999999999999</v>
      </c>
      <c r="Q219" s="5">
        <f t="shared" si="13"/>
        <v>4.9999999999997158E-2</v>
      </c>
      <c r="R219" s="5" t="str">
        <f>IF(H221="C_B",INDEX(音色一览表!A:A,MATCH(MID(F219,5,2)&amp;MID(F220,5,2)&amp;MID(F221,7,2),音色一览表!H:H,0))&amp;" "&amp;INDEX(音色一览表!G:G,MATCH(MID(F219,5,2)&amp;MID(F220,5,2)&amp;MID(F221,7,2),音色一览表!H:H,0)),"")</f>
        <v/>
      </c>
      <c r="S219" s="17"/>
      <c r="T219" s="17"/>
    </row>
    <row r="220" spans="1:20" ht="18" hidden="1" customHeight="1" x14ac:dyDescent="0.2">
      <c r="A220" s="16">
        <v>218</v>
      </c>
      <c r="B220" s="16">
        <v>1</v>
      </c>
      <c r="C220" s="10"/>
      <c r="D220" s="16" t="s">
        <v>49</v>
      </c>
      <c r="E220" s="16" t="s">
        <v>50</v>
      </c>
      <c r="F220" s="16" t="s">
        <v>51</v>
      </c>
      <c r="G220" s="16" t="s">
        <v>260</v>
      </c>
      <c r="H220" s="34" t="str">
        <f t="shared" si="15"/>
        <v>F8</v>
      </c>
      <c r="I220" s="34" t="str">
        <f>IFERROR(INDEX(数据分类!B:B,MATCH(数据!H220,数据分类!A:A,0)),"Error")</f>
        <v>时钟</v>
      </c>
      <c r="J220" s="34" t="str">
        <f>IFERROR(_xlfn.IFS(INDEX(数据分类!E:E,MATCH(数据!H220,数据分类!A:A,0))=3456,N220&amp;M220,INDEX(数据分类!E:E,MATCH(数据!H220,数据分类!A:A,0))=34,M220,INDEX(数据分类!E:E,MATCH(数据!H220,数据分类!A:A,0))=56,N220,INDEX(数据分类!E:E,MATCH(数据!H220,数据分类!A:A,0))="-","-"),"Error")</f>
        <v>-</v>
      </c>
      <c r="K220" s="34" t="str">
        <f t="shared" si="14"/>
        <v>-</v>
      </c>
      <c r="L220" s="4" t="str">
        <f>IFERROR(INDEX(字典msg!B:B,MATCH(D220,字典msg!A:A,0)),"Error")</f>
        <v>正常</v>
      </c>
      <c r="M220" s="4" t="str">
        <f>IFERROR(_xlfn.IFS(H220="9",INDEX(字典1_34!C:C,MATCH(MID(F220,5,2),字典1_34!B:B,0)),H220="B00",INDEX(字典1_34!D:D,MATCH(MID(F220,5,2),字典1_34!B:B,0)),H220="B20",INDEX(字典1_34!E:E,MATCH(MID(F220,5,2),字典1_34!B:B,0)),H220="B48",INDEX(字典1_34!G:G,MATCH(MID(F220,5,2),字典1_34!B:B,0)),LEFT(H220,1)="B",INDEX(字典1_34!F:F,MATCH(MID(F220,5,2),字典1_34!B:B,0))),"-")</f>
        <v>-</v>
      </c>
      <c r="N220" s="4" t="str">
        <f>IFERROR(_xlfn.IFS(H220="9",INDEX(字典1_56!C:C,MATCH(MID(F220,7,2),字典1_56!B:B,0)),LEFT(H220,1)="B",INDEX(字典1_56!D:D,MATCH(MID(F220,7,2),字典1_56!B:B,0)),H220="C_B",INDEX(字典1_56!F:F,MATCH(MID(F220,7,2),字典1_56!B:B,0)),H220="C",INDEX(字典1_56!E:E,MATCH(MID(F220,7,2),字典1_56!B:B,0))),"-")</f>
        <v>-</v>
      </c>
      <c r="O220" s="4" t="str">
        <f>IFERROR(INDEX(字典1_78!C:C,MATCH(RIGHT(F220,2),字典1_78!B:B,0)),"Error")</f>
        <v>时钟</v>
      </c>
      <c r="P220" s="5">
        <f t="shared" si="12"/>
        <v>16.577999999999999</v>
      </c>
      <c r="Q220" s="5">
        <f t="shared" si="13"/>
        <v>5.0000000000000711E-2</v>
      </c>
      <c r="R220" s="5" t="str">
        <f>IF(H222="C_B",INDEX(音色一览表!A:A,MATCH(MID(F220,5,2)&amp;MID(F221,5,2)&amp;MID(F222,7,2),音色一览表!H:H,0))&amp;" "&amp;INDEX(音色一览表!G:G,MATCH(MID(F220,5,2)&amp;MID(F221,5,2)&amp;MID(F222,7,2),音色一览表!H:H,0)),"")</f>
        <v/>
      </c>
      <c r="S220" s="17"/>
      <c r="T220" s="17"/>
    </row>
    <row r="221" spans="1:20" ht="18" hidden="1" customHeight="1" x14ac:dyDescent="0.2">
      <c r="A221" s="16">
        <v>219</v>
      </c>
      <c r="B221" s="16">
        <v>1</v>
      </c>
      <c r="C221" s="10"/>
      <c r="D221" s="16" t="s">
        <v>49</v>
      </c>
      <c r="E221" s="16" t="s">
        <v>50</v>
      </c>
      <c r="F221" s="16" t="s">
        <v>261</v>
      </c>
      <c r="G221" s="16" t="s">
        <v>262</v>
      </c>
      <c r="H221" s="34" t="str">
        <f t="shared" si="15"/>
        <v>9</v>
      </c>
      <c r="I221" s="34" t="str">
        <f>IFERROR(INDEX(数据分类!B:B,MATCH(数据!H221,数据分类!A:A,0)),"Error")</f>
        <v>音符打开</v>
      </c>
      <c r="J221" s="34" t="str">
        <f>IFERROR(_xlfn.IFS(INDEX(数据分类!E:E,MATCH(数据!H221,数据分类!A:A,0))=3456,N221&amp;M221,INDEX(数据分类!E:E,MATCH(数据!H221,数据分类!A:A,0))=34,M221,INDEX(数据分类!E:E,MATCH(数据!H221,数据分类!A:A,0))=56,N221,INDEX(数据分类!E:E,MATCH(数据!H221,数据分类!A:A,0))="-","-"),"Error")</f>
        <v>C3键按下(力度042)</v>
      </c>
      <c r="K221" s="34">
        <f t="shared" si="14"/>
        <v>1</v>
      </c>
      <c r="L221" s="4" t="str">
        <f>IFERROR(INDEX(字典msg!B:B,MATCH(D221,字典msg!A:A,0)),"Error")</f>
        <v>正常</v>
      </c>
      <c r="M221" s="4" t="str">
        <f>IFERROR(_xlfn.IFS(H221="9",INDEX(字典1_34!C:C,MATCH(MID(F221,5,2),字典1_34!B:B,0)),H221="B00",INDEX(字典1_34!D:D,MATCH(MID(F221,5,2),字典1_34!B:B,0)),H221="B20",INDEX(字典1_34!E:E,MATCH(MID(F221,5,2),字典1_34!B:B,0)),H221="B48",INDEX(字典1_34!G:G,MATCH(MID(F221,5,2),字典1_34!B:B,0)),LEFT(H221,1)="B",INDEX(字典1_34!F:F,MATCH(MID(F221,5,2),字典1_34!B:B,0))),"-")</f>
        <v>按下(力度042)</v>
      </c>
      <c r="N221" s="4" t="str">
        <f>IFERROR(_xlfn.IFS(H221="9",INDEX(字典1_56!C:C,MATCH(MID(F221,7,2),字典1_56!B:B,0)),LEFT(H221,1)="B",INDEX(字典1_56!D:D,MATCH(MID(F221,7,2),字典1_56!B:B,0)),H221="C_B",INDEX(字典1_56!F:F,MATCH(MID(F221,7,2),字典1_56!B:B,0)),H221="C",INDEX(字典1_56!E:E,MATCH(MID(F221,7,2),字典1_56!B:B,0))),"-")</f>
        <v>C3键</v>
      </c>
      <c r="O221" s="4" t="str">
        <f>IFERROR(INDEX(字典1_78!C:C,MATCH(RIGHT(F221,2),字典1_78!B:B,0)),"Error")</f>
        <v>音符打开(#01)</v>
      </c>
      <c r="P221" s="5">
        <f t="shared" si="12"/>
        <v>16.617999999999999</v>
      </c>
      <c r="Q221" s="5">
        <f t="shared" si="13"/>
        <v>3.9999999999999147E-2</v>
      </c>
      <c r="R221" s="5" t="str">
        <f>IF(H223="C_B",INDEX(音色一览表!A:A,MATCH(MID(F221,5,2)&amp;MID(F222,5,2)&amp;MID(F223,7,2),音色一览表!H:H,0))&amp;" "&amp;INDEX(音色一览表!G:G,MATCH(MID(F221,5,2)&amp;MID(F222,5,2)&amp;MID(F223,7,2),音色一览表!H:H,0)),"")</f>
        <v/>
      </c>
      <c r="S221" s="17"/>
      <c r="T221" s="17"/>
    </row>
    <row r="222" spans="1:20" ht="18" hidden="1" customHeight="1" x14ac:dyDescent="0.2">
      <c r="A222" s="16">
        <v>220</v>
      </c>
      <c r="B222" s="16">
        <v>1</v>
      </c>
      <c r="C222" s="10"/>
      <c r="D222" s="16" t="s">
        <v>49</v>
      </c>
      <c r="E222" s="16" t="s">
        <v>50</v>
      </c>
      <c r="F222" s="16" t="s">
        <v>51</v>
      </c>
      <c r="G222" s="16" t="s">
        <v>263</v>
      </c>
      <c r="H222" s="34" t="str">
        <f t="shared" si="15"/>
        <v>F8</v>
      </c>
      <c r="I222" s="34" t="str">
        <f>IFERROR(INDEX(数据分类!B:B,MATCH(数据!H222,数据分类!A:A,0)),"Error")</f>
        <v>时钟</v>
      </c>
      <c r="J222" s="34" t="str">
        <f>IFERROR(_xlfn.IFS(INDEX(数据分类!E:E,MATCH(数据!H222,数据分类!A:A,0))=3456,N222&amp;M222,INDEX(数据分类!E:E,MATCH(数据!H222,数据分类!A:A,0))=34,M222,INDEX(数据分类!E:E,MATCH(数据!H222,数据分类!A:A,0))=56,N222,INDEX(数据分类!E:E,MATCH(数据!H222,数据分类!A:A,0))="-","-"),"Error")</f>
        <v>-</v>
      </c>
      <c r="K222" s="34" t="str">
        <f t="shared" si="14"/>
        <v>-</v>
      </c>
      <c r="L222" s="4" t="str">
        <f>IFERROR(INDEX(字典msg!B:B,MATCH(D222,字典msg!A:A,0)),"Error")</f>
        <v>正常</v>
      </c>
      <c r="M222" s="4" t="str">
        <f>IFERROR(_xlfn.IFS(H222="9",INDEX(字典1_34!C:C,MATCH(MID(F222,5,2),字典1_34!B:B,0)),H222="B00",INDEX(字典1_34!D:D,MATCH(MID(F222,5,2),字典1_34!B:B,0)),H222="B20",INDEX(字典1_34!E:E,MATCH(MID(F222,5,2),字典1_34!B:B,0)),H222="B48",INDEX(字典1_34!G:G,MATCH(MID(F222,5,2),字典1_34!B:B,0)),LEFT(H222,1)="B",INDEX(字典1_34!F:F,MATCH(MID(F222,5,2),字典1_34!B:B,0))),"-")</f>
        <v>-</v>
      </c>
      <c r="N222" s="4" t="str">
        <f>IFERROR(_xlfn.IFS(H222="9",INDEX(字典1_56!C:C,MATCH(MID(F222,7,2),字典1_56!B:B,0)),LEFT(H222,1)="B",INDEX(字典1_56!D:D,MATCH(MID(F222,7,2),字典1_56!B:B,0)),H222="C_B",INDEX(字典1_56!F:F,MATCH(MID(F222,7,2),字典1_56!B:B,0)),H222="C",INDEX(字典1_56!E:E,MATCH(MID(F222,7,2),字典1_56!B:B,0))),"-")</f>
        <v>-</v>
      </c>
      <c r="O222" s="4" t="str">
        <f>IFERROR(INDEX(字典1_78!C:C,MATCH(RIGHT(F222,2),字典1_78!B:B,0)),"Error")</f>
        <v>时钟</v>
      </c>
      <c r="P222" s="5">
        <f t="shared" si="12"/>
        <v>16.667999999999999</v>
      </c>
      <c r="Q222" s="5">
        <f t="shared" si="13"/>
        <v>5.0000000000000711E-2</v>
      </c>
      <c r="R222" s="5" t="str">
        <f>IF(H224="C_B",INDEX(音色一览表!A:A,MATCH(MID(F222,5,2)&amp;MID(F223,5,2)&amp;MID(F224,7,2),音色一览表!H:H,0))&amp;" "&amp;INDEX(音色一览表!G:G,MATCH(MID(F222,5,2)&amp;MID(F223,5,2)&amp;MID(F224,7,2),音色一览表!H:H,0)),"")</f>
        <v/>
      </c>
      <c r="S222" s="17"/>
      <c r="T222" s="17"/>
    </row>
    <row r="223" spans="1:20" ht="18" hidden="1" customHeight="1" x14ac:dyDescent="0.2">
      <c r="A223" s="16">
        <v>221</v>
      </c>
      <c r="B223" s="16">
        <v>1</v>
      </c>
      <c r="C223" s="10"/>
      <c r="D223" s="16" t="s">
        <v>49</v>
      </c>
      <c r="E223" s="16" t="s">
        <v>50</v>
      </c>
      <c r="F223" s="16" t="s">
        <v>264</v>
      </c>
      <c r="G223" s="16" t="s">
        <v>265</v>
      </c>
      <c r="H223" s="34" t="str">
        <f t="shared" si="15"/>
        <v>9</v>
      </c>
      <c r="I223" s="34" t="str">
        <f>IFERROR(INDEX(数据分类!B:B,MATCH(数据!H223,数据分类!A:A,0)),"Error")</f>
        <v>音符打开</v>
      </c>
      <c r="J223" s="34" t="str">
        <f>IFERROR(_xlfn.IFS(INDEX(数据分类!E:E,MATCH(数据!H223,数据分类!A:A,0))=3456,N223&amp;M223,INDEX(数据分类!E:E,MATCH(数据!H223,数据分类!A:A,0))=34,M223,INDEX(数据分类!E:E,MATCH(数据!H223,数据分类!A:A,0))=56,N223,INDEX(数据分类!E:E,MATCH(数据!H223,数据分类!A:A,0))="-","-"),"Error")</f>
        <v>A2键按下(力度031)</v>
      </c>
      <c r="K223" s="34">
        <f t="shared" si="14"/>
        <v>1</v>
      </c>
      <c r="L223" s="4" t="str">
        <f>IFERROR(INDEX(字典msg!B:B,MATCH(D223,字典msg!A:A,0)),"Error")</f>
        <v>正常</v>
      </c>
      <c r="M223" s="4" t="str">
        <f>IFERROR(_xlfn.IFS(H223="9",INDEX(字典1_34!C:C,MATCH(MID(F223,5,2),字典1_34!B:B,0)),H223="B00",INDEX(字典1_34!D:D,MATCH(MID(F223,5,2),字典1_34!B:B,0)),H223="B20",INDEX(字典1_34!E:E,MATCH(MID(F223,5,2),字典1_34!B:B,0)),H223="B48",INDEX(字典1_34!G:G,MATCH(MID(F223,5,2),字典1_34!B:B,0)),LEFT(H223,1)="B",INDEX(字典1_34!F:F,MATCH(MID(F223,5,2),字典1_34!B:B,0))),"-")</f>
        <v>按下(力度031)</v>
      </c>
      <c r="N223" s="4" t="str">
        <f>IFERROR(_xlfn.IFS(H223="9",INDEX(字典1_56!C:C,MATCH(MID(F223,7,2),字典1_56!B:B,0)),LEFT(H223,1)="B",INDEX(字典1_56!D:D,MATCH(MID(F223,7,2),字典1_56!B:B,0)),H223="C_B",INDEX(字典1_56!F:F,MATCH(MID(F223,7,2),字典1_56!B:B,0)),H223="C",INDEX(字典1_56!E:E,MATCH(MID(F223,7,2),字典1_56!B:B,0))),"-")</f>
        <v>A2键</v>
      </c>
      <c r="O223" s="4" t="str">
        <f>IFERROR(INDEX(字典1_78!C:C,MATCH(RIGHT(F223,2),字典1_78!B:B,0)),"Error")</f>
        <v>音符打开(#01)</v>
      </c>
      <c r="P223" s="5">
        <f t="shared" si="12"/>
        <v>16.718</v>
      </c>
      <c r="Q223" s="5">
        <f t="shared" si="13"/>
        <v>5.0000000000000711E-2</v>
      </c>
      <c r="R223" s="5" t="str">
        <f>IF(H225="C_B",INDEX(音色一览表!A:A,MATCH(MID(F223,5,2)&amp;MID(F224,5,2)&amp;MID(F225,7,2),音色一览表!H:H,0))&amp;" "&amp;INDEX(音色一览表!G:G,MATCH(MID(F223,5,2)&amp;MID(F224,5,2)&amp;MID(F225,7,2),音色一览表!H:H,0)),"")</f>
        <v/>
      </c>
      <c r="S223" s="17"/>
      <c r="T223" s="17"/>
    </row>
    <row r="224" spans="1:20" ht="18" hidden="1" customHeight="1" x14ac:dyDescent="0.2">
      <c r="A224" s="16">
        <v>222</v>
      </c>
      <c r="B224" s="16">
        <v>1</v>
      </c>
      <c r="C224" s="10"/>
      <c r="D224" s="16" t="s">
        <v>49</v>
      </c>
      <c r="E224" s="16" t="s">
        <v>50</v>
      </c>
      <c r="F224" s="16" t="s">
        <v>266</v>
      </c>
      <c r="G224" s="16" t="s">
        <v>267</v>
      </c>
      <c r="H224" s="34" t="str">
        <f t="shared" si="15"/>
        <v>9</v>
      </c>
      <c r="I224" s="34" t="str">
        <f>IFERROR(INDEX(数据分类!B:B,MATCH(数据!H224,数据分类!A:A,0)),"Error")</f>
        <v>音符打开</v>
      </c>
      <c r="J224" s="34" t="str">
        <f>IFERROR(_xlfn.IFS(INDEX(数据分类!E:E,MATCH(数据!H224,数据分类!A:A,0))=3456,N224&amp;M224,INDEX(数据分类!E:E,MATCH(数据!H224,数据分类!A:A,0))=34,M224,INDEX(数据分类!E:E,MATCH(数据!H224,数据分类!A:A,0))=56,N224,INDEX(数据分类!E:E,MATCH(数据!H224,数据分类!A:A,0))="-","-"),"Error")</f>
        <v>B2键按下(力度030)</v>
      </c>
      <c r="K224" s="34">
        <f t="shared" si="14"/>
        <v>1</v>
      </c>
      <c r="L224" s="4" t="str">
        <f>IFERROR(INDEX(字典msg!B:B,MATCH(D224,字典msg!A:A,0)),"Error")</f>
        <v>正常</v>
      </c>
      <c r="M224" s="4" t="str">
        <f>IFERROR(_xlfn.IFS(H224="9",INDEX(字典1_34!C:C,MATCH(MID(F224,5,2),字典1_34!B:B,0)),H224="B00",INDEX(字典1_34!D:D,MATCH(MID(F224,5,2),字典1_34!B:B,0)),H224="B20",INDEX(字典1_34!E:E,MATCH(MID(F224,5,2),字典1_34!B:B,0)),H224="B48",INDEX(字典1_34!G:G,MATCH(MID(F224,5,2),字典1_34!B:B,0)),LEFT(H224,1)="B",INDEX(字典1_34!F:F,MATCH(MID(F224,5,2),字典1_34!B:B,0))),"-")</f>
        <v>按下(力度030)</v>
      </c>
      <c r="N224" s="4" t="str">
        <f>IFERROR(_xlfn.IFS(H224="9",INDEX(字典1_56!C:C,MATCH(MID(F224,7,2),字典1_56!B:B,0)),LEFT(H224,1)="B",INDEX(字典1_56!D:D,MATCH(MID(F224,7,2),字典1_56!B:B,0)),H224="C_B",INDEX(字典1_56!F:F,MATCH(MID(F224,7,2),字典1_56!B:B,0)),H224="C",INDEX(字典1_56!E:E,MATCH(MID(F224,7,2),字典1_56!B:B,0))),"-")</f>
        <v>B2键</v>
      </c>
      <c r="O224" s="4" t="str">
        <f>IFERROR(INDEX(字典1_78!C:C,MATCH(RIGHT(F224,2),字典1_78!B:B,0)),"Error")</f>
        <v>音符打开(#01)</v>
      </c>
      <c r="P224" s="5">
        <f t="shared" si="12"/>
        <v>16.768000000000001</v>
      </c>
      <c r="Q224" s="5">
        <f t="shared" si="13"/>
        <v>5.0000000000000711E-2</v>
      </c>
      <c r="R224" s="5" t="str">
        <f>IF(H226="C_B",INDEX(音色一览表!A:A,MATCH(MID(F224,5,2)&amp;MID(F225,5,2)&amp;MID(F226,7,2),音色一览表!H:H,0))&amp;" "&amp;INDEX(音色一览表!G:G,MATCH(MID(F224,5,2)&amp;MID(F225,5,2)&amp;MID(F226,7,2),音色一览表!H:H,0)),"")</f>
        <v/>
      </c>
      <c r="S224" s="17"/>
      <c r="T224" s="17"/>
    </row>
    <row r="225" spans="1:20" ht="18" hidden="1" customHeight="1" x14ac:dyDescent="0.2">
      <c r="A225" s="16">
        <v>223</v>
      </c>
      <c r="B225" s="16">
        <v>1</v>
      </c>
      <c r="C225" s="10"/>
      <c r="D225" s="16" t="s">
        <v>49</v>
      </c>
      <c r="E225" s="16" t="s">
        <v>50</v>
      </c>
      <c r="F225" s="16" t="s">
        <v>51</v>
      </c>
      <c r="G225" s="16" t="s">
        <v>268</v>
      </c>
      <c r="H225" s="34" t="str">
        <f t="shared" si="15"/>
        <v>F8</v>
      </c>
      <c r="I225" s="34" t="str">
        <f>IFERROR(INDEX(数据分类!B:B,MATCH(数据!H225,数据分类!A:A,0)),"Error")</f>
        <v>时钟</v>
      </c>
      <c r="J225" s="34" t="str">
        <f>IFERROR(_xlfn.IFS(INDEX(数据分类!E:E,MATCH(数据!H225,数据分类!A:A,0))=3456,N225&amp;M225,INDEX(数据分类!E:E,MATCH(数据!H225,数据分类!A:A,0))=34,M225,INDEX(数据分类!E:E,MATCH(数据!H225,数据分类!A:A,0))=56,N225,INDEX(数据分类!E:E,MATCH(数据!H225,数据分类!A:A,0))="-","-"),"Error")</f>
        <v>-</v>
      </c>
      <c r="K225" s="34" t="str">
        <f t="shared" si="14"/>
        <v>-</v>
      </c>
      <c r="L225" s="4" t="str">
        <f>IFERROR(INDEX(字典msg!B:B,MATCH(D225,字典msg!A:A,0)),"Error")</f>
        <v>正常</v>
      </c>
      <c r="M225" s="4" t="str">
        <f>IFERROR(_xlfn.IFS(H225="9",INDEX(字典1_34!C:C,MATCH(MID(F225,5,2),字典1_34!B:B,0)),H225="B00",INDEX(字典1_34!D:D,MATCH(MID(F225,5,2),字典1_34!B:B,0)),H225="B20",INDEX(字典1_34!E:E,MATCH(MID(F225,5,2),字典1_34!B:B,0)),H225="B48",INDEX(字典1_34!G:G,MATCH(MID(F225,5,2),字典1_34!B:B,0)),LEFT(H225,1)="B",INDEX(字典1_34!F:F,MATCH(MID(F225,5,2),字典1_34!B:B,0))),"-")</f>
        <v>-</v>
      </c>
      <c r="N225" s="4" t="str">
        <f>IFERROR(_xlfn.IFS(H225="9",INDEX(字典1_56!C:C,MATCH(MID(F225,7,2),字典1_56!B:B,0)),LEFT(H225,1)="B",INDEX(字典1_56!D:D,MATCH(MID(F225,7,2),字典1_56!B:B,0)),H225="C_B",INDEX(字典1_56!F:F,MATCH(MID(F225,7,2),字典1_56!B:B,0)),H225="C",INDEX(字典1_56!E:E,MATCH(MID(F225,7,2),字典1_56!B:B,0))),"-")</f>
        <v>-</v>
      </c>
      <c r="O225" s="4" t="str">
        <f>IFERROR(INDEX(字典1_78!C:C,MATCH(RIGHT(F225,2),字典1_78!B:B,0)),"Error")</f>
        <v>时钟</v>
      </c>
      <c r="P225" s="5">
        <f t="shared" si="12"/>
        <v>16.818000000000001</v>
      </c>
      <c r="Q225" s="5">
        <f t="shared" si="13"/>
        <v>5.0000000000000711E-2</v>
      </c>
      <c r="R225" s="5" t="str">
        <f>IF(H227="C_B",INDEX(音色一览表!A:A,MATCH(MID(F225,5,2)&amp;MID(F226,5,2)&amp;MID(F227,7,2),音色一览表!H:H,0))&amp;" "&amp;INDEX(音色一览表!G:G,MATCH(MID(F225,5,2)&amp;MID(F226,5,2)&amp;MID(F227,7,2),音色一览表!H:H,0)),"")</f>
        <v/>
      </c>
      <c r="S225" s="17"/>
      <c r="T225" s="17"/>
    </row>
    <row r="226" spans="1:20" ht="18" hidden="1" customHeight="1" x14ac:dyDescent="0.2">
      <c r="A226" s="16">
        <v>224</v>
      </c>
      <c r="B226" s="16">
        <v>1</v>
      </c>
      <c r="C226" s="10"/>
      <c r="D226" s="16" t="s">
        <v>49</v>
      </c>
      <c r="E226" s="16" t="s">
        <v>50</v>
      </c>
      <c r="F226" s="16" t="s">
        <v>59</v>
      </c>
      <c r="G226" s="16" t="s">
        <v>269</v>
      </c>
      <c r="H226" s="34" t="str">
        <f t="shared" si="15"/>
        <v>FE</v>
      </c>
      <c r="I226" s="34" t="str">
        <f>IFERROR(INDEX(数据分类!B:B,MATCH(数据!H226,数据分类!A:A,0)),"Error")</f>
        <v>主动传感</v>
      </c>
      <c r="J226" s="34" t="str">
        <f>IFERROR(_xlfn.IFS(INDEX(数据分类!E:E,MATCH(数据!H226,数据分类!A:A,0))=3456,N226&amp;M226,INDEX(数据分类!E:E,MATCH(数据!H226,数据分类!A:A,0))=34,M226,INDEX(数据分类!E:E,MATCH(数据!H226,数据分类!A:A,0))=56,N226,INDEX(数据分类!E:E,MATCH(数据!H226,数据分类!A:A,0))="-","-"),"Error")</f>
        <v>-</v>
      </c>
      <c r="K226" s="34" t="str">
        <f t="shared" si="14"/>
        <v>-</v>
      </c>
      <c r="L226" s="4" t="str">
        <f>IFERROR(INDEX(字典msg!B:B,MATCH(D226,字典msg!A:A,0)),"Error")</f>
        <v>正常</v>
      </c>
      <c r="M226" s="4" t="str">
        <f>IFERROR(_xlfn.IFS(H226="9",INDEX(字典1_34!C:C,MATCH(MID(F226,5,2),字典1_34!B:B,0)),H226="B00",INDEX(字典1_34!D:D,MATCH(MID(F226,5,2),字典1_34!B:B,0)),H226="B20",INDEX(字典1_34!E:E,MATCH(MID(F226,5,2),字典1_34!B:B,0)),H226="B48",INDEX(字典1_34!G:G,MATCH(MID(F226,5,2),字典1_34!B:B,0)),LEFT(H226,1)="B",INDEX(字典1_34!F:F,MATCH(MID(F226,5,2),字典1_34!B:B,0))),"-")</f>
        <v>-</v>
      </c>
      <c r="N226" s="4" t="str">
        <f>IFERROR(_xlfn.IFS(H226="9",INDEX(字典1_56!C:C,MATCH(MID(F226,7,2),字典1_56!B:B,0)),LEFT(H226,1)="B",INDEX(字典1_56!D:D,MATCH(MID(F226,7,2),字典1_56!B:B,0)),H226="C_B",INDEX(字典1_56!F:F,MATCH(MID(F226,7,2),字典1_56!B:B,0)),H226="C",INDEX(字典1_56!E:E,MATCH(MID(F226,7,2),字典1_56!B:B,0))),"-")</f>
        <v>-</v>
      </c>
      <c r="O226" s="4" t="str">
        <f>IFERROR(INDEX(字典1_78!C:C,MATCH(RIGHT(F226,2),字典1_78!B:B,0)),"Error")</f>
        <v>主动传感</v>
      </c>
      <c r="P226" s="5">
        <f t="shared" si="12"/>
        <v>16.856999999999999</v>
      </c>
      <c r="Q226" s="5">
        <f t="shared" si="13"/>
        <v>3.8999999999997925E-2</v>
      </c>
      <c r="R226" s="5" t="str">
        <f>IF(H228="C_B",INDEX(音色一览表!A:A,MATCH(MID(F226,5,2)&amp;MID(F227,5,2)&amp;MID(F228,7,2),音色一览表!H:H,0))&amp;" "&amp;INDEX(音色一览表!G:G,MATCH(MID(F226,5,2)&amp;MID(F227,5,2)&amp;MID(F228,7,2),音色一览表!H:H,0)),"")</f>
        <v/>
      </c>
      <c r="S226" s="17"/>
      <c r="T226" s="17"/>
    </row>
    <row r="227" spans="1:20" ht="18" hidden="1" customHeight="1" x14ac:dyDescent="0.2">
      <c r="A227" s="16">
        <v>225</v>
      </c>
      <c r="B227" s="16">
        <v>1</v>
      </c>
      <c r="C227" s="10"/>
      <c r="D227" s="16" t="s">
        <v>49</v>
      </c>
      <c r="E227" s="16" t="s">
        <v>50</v>
      </c>
      <c r="F227" s="16" t="s">
        <v>51</v>
      </c>
      <c r="G227" s="16" t="s">
        <v>270</v>
      </c>
      <c r="H227" s="34" t="str">
        <f t="shared" si="15"/>
        <v>F8</v>
      </c>
      <c r="I227" s="34" t="str">
        <f>IFERROR(INDEX(数据分类!B:B,MATCH(数据!H227,数据分类!A:A,0)),"Error")</f>
        <v>时钟</v>
      </c>
      <c r="J227" s="34" t="str">
        <f>IFERROR(_xlfn.IFS(INDEX(数据分类!E:E,MATCH(数据!H227,数据分类!A:A,0))=3456,N227&amp;M227,INDEX(数据分类!E:E,MATCH(数据!H227,数据分类!A:A,0))=34,M227,INDEX(数据分类!E:E,MATCH(数据!H227,数据分类!A:A,0))=56,N227,INDEX(数据分类!E:E,MATCH(数据!H227,数据分类!A:A,0))="-","-"),"Error")</f>
        <v>-</v>
      </c>
      <c r="K227" s="34" t="str">
        <f t="shared" si="14"/>
        <v>-</v>
      </c>
      <c r="L227" s="4" t="str">
        <f>IFERROR(INDEX(字典msg!B:B,MATCH(D227,字典msg!A:A,0)),"Error")</f>
        <v>正常</v>
      </c>
      <c r="M227" s="4" t="str">
        <f>IFERROR(_xlfn.IFS(H227="9",INDEX(字典1_34!C:C,MATCH(MID(F227,5,2),字典1_34!B:B,0)),H227="B00",INDEX(字典1_34!D:D,MATCH(MID(F227,5,2),字典1_34!B:B,0)),H227="B20",INDEX(字典1_34!E:E,MATCH(MID(F227,5,2),字典1_34!B:B,0)),H227="B48",INDEX(字典1_34!G:G,MATCH(MID(F227,5,2),字典1_34!B:B,0)),LEFT(H227,1)="B",INDEX(字典1_34!F:F,MATCH(MID(F227,5,2),字典1_34!B:B,0))),"-")</f>
        <v>-</v>
      </c>
      <c r="N227" s="4" t="str">
        <f>IFERROR(_xlfn.IFS(H227="9",INDEX(字典1_56!C:C,MATCH(MID(F227,7,2),字典1_56!B:B,0)),LEFT(H227,1)="B",INDEX(字典1_56!D:D,MATCH(MID(F227,7,2),字典1_56!B:B,0)),H227="C_B",INDEX(字典1_56!F:F,MATCH(MID(F227,7,2),字典1_56!B:B,0)),H227="C",INDEX(字典1_56!E:E,MATCH(MID(F227,7,2),字典1_56!B:B,0))),"-")</f>
        <v>-</v>
      </c>
      <c r="O227" s="4" t="str">
        <f>IFERROR(INDEX(字典1_78!C:C,MATCH(RIGHT(F227,2),字典1_78!B:B,0)),"Error")</f>
        <v>时钟</v>
      </c>
      <c r="P227" s="5">
        <f t="shared" si="12"/>
        <v>16.907</v>
      </c>
      <c r="Q227" s="5">
        <f t="shared" si="13"/>
        <v>5.0000000000000711E-2</v>
      </c>
      <c r="R227" s="5" t="str">
        <f>IF(H229="C_B",INDEX(音色一览表!A:A,MATCH(MID(F227,5,2)&amp;MID(F228,5,2)&amp;MID(F229,7,2),音色一览表!H:H,0))&amp;" "&amp;INDEX(音色一览表!G:G,MATCH(MID(F227,5,2)&amp;MID(F228,5,2)&amp;MID(F229,7,2),音色一览表!H:H,0)),"")</f>
        <v/>
      </c>
      <c r="S227" s="17"/>
      <c r="T227" s="17"/>
    </row>
    <row r="228" spans="1:20" ht="18" hidden="1" customHeight="1" x14ac:dyDescent="0.2">
      <c r="A228" s="16">
        <v>226</v>
      </c>
      <c r="B228" s="16">
        <v>1</v>
      </c>
      <c r="C228" s="10"/>
      <c r="D228" s="16" t="s">
        <v>49</v>
      </c>
      <c r="E228" s="16" t="s">
        <v>50</v>
      </c>
      <c r="F228" s="16" t="s">
        <v>51</v>
      </c>
      <c r="G228" s="16" t="s">
        <v>271</v>
      </c>
      <c r="H228" s="34" t="str">
        <f t="shared" si="15"/>
        <v>F8</v>
      </c>
      <c r="I228" s="34" t="str">
        <f>IFERROR(INDEX(数据分类!B:B,MATCH(数据!H228,数据分类!A:A,0)),"Error")</f>
        <v>时钟</v>
      </c>
      <c r="J228" s="34" t="str">
        <f>IFERROR(_xlfn.IFS(INDEX(数据分类!E:E,MATCH(数据!H228,数据分类!A:A,0))=3456,N228&amp;M228,INDEX(数据分类!E:E,MATCH(数据!H228,数据分类!A:A,0))=34,M228,INDEX(数据分类!E:E,MATCH(数据!H228,数据分类!A:A,0))=56,N228,INDEX(数据分类!E:E,MATCH(数据!H228,数据分类!A:A,0))="-","-"),"Error")</f>
        <v>-</v>
      </c>
      <c r="K228" s="34" t="str">
        <f t="shared" si="14"/>
        <v>-</v>
      </c>
      <c r="L228" s="4" t="str">
        <f>IFERROR(INDEX(字典msg!B:B,MATCH(D228,字典msg!A:A,0)),"Error")</f>
        <v>正常</v>
      </c>
      <c r="M228" s="4" t="str">
        <f>IFERROR(_xlfn.IFS(H228="9",INDEX(字典1_34!C:C,MATCH(MID(F228,5,2),字典1_34!B:B,0)),H228="B00",INDEX(字典1_34!D:D,MATCH(MID(F228,5,2),字典1_34!B:B,0)),H228="B20",INDEX(字典1_34!E:E,MATCH(MID(F228,5,2),字典1_34!B:B,0)),H228="B48",INDEX(字典1_34!G:G,MATCH(MID(F228,5,2),字典1_34!B:B,0)),LEFT(H228,1)="B",INDEX(字典1_34!F:F,MATCH(MID(F228,5,2),字典1_34!B:B,0))),"-")</f>
        <v>-</v>
      </c>
      <c r="N228" s="4" t="str">
        <f>IFERROR(_xlfn.IFS(H228="9",INDEX(字典1_56!C:C,MATCH(MID(F228,7,2),字典1_56!B:B,0)),LEFT(H228,1)="B",INDEX(字典1_56!D:D,MATCH(MID(F228,7,2),字典1_56!B:B,0)),H228="C_B",INDEX(字典1_56!F:F,MATCH(MID(F228,7,2),字典1_56!B:B,0)),H228="C",INDEX(字典1_56!E:E,MATCH(MID(F228,7,2),字典1_56!B:B,0))),"-")</f>
        <v>-</v>
      </c>
      <c r="O228" s="4" t="str">
        <f>IFERROR(INDEX(字典1_78!C:C,MATCH(RIGHT(F228,2),字典1_78!B:B,0)),"Error")</f>
        <v>时钟</v>
      </c>
      <c r="P228" s="5">
        <f t="shared" si="12"/>
        <v>16.957000000000001</v>
      </c>
      <c r="Q228" s="5">
        <f t="shared" si="13"/>
        <v>5.0000000000000711E-2</v>
      </c>
      <c r="R228" s="5" t="str">
        <f>IF(H230="C_B",INDEX(音色一览表!A:A,MATCH(MID(F228,5,2)&amp;MID(F229,5,2)&amp;MID(F230,7,2),音色一览表!H:H,0))&amp;" "&amp;INDEX(音色一览表!G:G,MATCH(MID(F228,5,2)&amp;MID(F229,5,2)&amp;MID(F230,7,2),音色一览表!H:H,0)),"")</f>
        <v/>
      </c>
      <c r="S228" s="17"/>
      <c r="T228" s="17"/>
    </row>
    <row r="229" spans="1:20" ht="18" hidden="1" customHeight="1" x14ac:dyDescent="0.2">
      <c r="A229" s="16">
        <v>227</v>
      </c>
      <c r="B229" s="16">
        <v>1</v>
      </c>
      <c r="C229" s="10"/>
      <c r="D229" s="16" t="s">
        <v>49</v>
      </c>
      <c r="E229" s="16" t="s">
        <v>50</v>
      </c>
      <c r="F229" s="16" t="s">
        <v>51</v>
      </c>
      <c r="G229" s="16" t="s">
        <v>272</v>
      </c>
      <c r="H229" s="34" t="str">
        <f t="shared" si="15"/>
        <v>F8</v>
      </c>
      <c r="I229" s="34" t="str">
        <f>IFERROR(INDEX(数据分类!B:B,MATCH(数据!H229,数据分类!A:A,0)),"Error")</f>
        <v>时钟</v>
      </c>
      <c r="J229" s="34" t="str">
        <f>IFERROR(_xlfn.IFS(INDEX(数据分类!E:E,MATCH(数据!H229,数据分类!A:A,0))=3456,N229&amp;M229,INDEX(数据分类!E:E,MATCH(数据!H229,数据分类!A:A,0))=34,M229,INDEX(数据分类!E:E,MATCH(数据!H229,数据分类!A:A,0))=56,N229,INDEX(数据分类!E:E,MATCH(数据!H229,数据分类!A:A,0))="-","-"),"Error")</f>
        <v>-</v>
      </c>
      <c r="K229" s="34" t="str">
        <f t="shared" si="14"/>
        <v>-</v>
      </c>
      <c r="L229" s="4" t="str">
        <f>IFERROR(INDEX(字典msg!B:B,MATCH(D229,字典msg!A:A,0)),"Error")</f>
        <v>正常</v>
      </c>
      <c r="M229" s="4" t="str">
        <f>IFERROR(_xlfn.IFS(H229="9",INDEX(字典1_34!C:C,MATCH(MID(F229,5,2),字典1_34!B:B,0)),H229="B00",INDEX(字典1_34!D:D,MATCH(MID(F229,5,2),字典1_34!B:B,0)),H229="B20",INDEX(字典1_34!E:E,MATCH(MID(F229,5,2),字典1_34!B:B,0)),H229="B48",INDEX(字典1_34!G:G,MATCH(MID(F229,5,2),字典1_34!B:B,0)),LEFT(H229,1)="B",INDEX(字典1_34!F:F,MATCH(MID(F229,5,2),字典1_34!B:B,0))),"-")</f>
        <v>-</v>
      </c>
      <c r="N229" s="4" t="str">
        <f>IFERROR(_xlfn.IFS(H229="9",INDEX(字典1_56!C:C,MATCH(MID(F229,7,2),字典1_56!B:B,0)),LEFT(H229,1)="B",INDEX(字典1_56!D:D,MATCH(MID(F229,7,2),字典1_56!B:B,0)),H229="C_B",INDEX(字典1_56!F:F,MATCH(MID(F229,7,2),字典1_56!B:B,0)),H229="C",INDEX(字典1_56!E:E,MATCH(MID(F229,7,2),字典1_56!B:B,0))),"-")</f>
        <v>-</v>
      </c>
      <c r="O229" s="4" t="str">
        <f>IFERROR(INDEX(字典1_78!C:C,MATCH(RIGHT(F229,2),字典1_78!B:B,0)),"Error")</f>
        <v>时钟</v>
      </c>
      <c r="P229" s="5">
        <f t="shared" si="12"/>
        <v>17.007000000000001</v>
      </c>
      <c r="Q229" s="5">
        <f t="shared" si="13"/>
        <v>5.0000000000000711E-2</v>
      </c>
      <c r="R229" s="5" t="str">
        <f>IF(H231="C_B",INDEX(音色一览表!A:A,MATCH(MID(F229,5,2)&amp;MID(F230,5,2)&amp;MID(F231,7,2),音色一览表!H:H,0))&amp;" "&amp;INDEX(音色一览表!G:G,MATCH(MID(F229,5,2)&amp;MID(F230,5,2)&amp;MID(F231,7,2),音色一览表!H:H,0)),"")</f>
        <v/>
      </c>
      <c r="S229" s="17"/>
      <c r="T229" s="17"/>
    </row>
    <row r="230" spans="1:20" ht="18" hidden="1" customHeight="1" x14ac:dyDescent="0.2">
      <c r="A230" s="16">
        <v>228</v>
      </c>
      <c r="B230" s="16">
        <v>1</v>
      </c>
      <c r="C230" s="10"/>
      <c r="D230" s="16" t="s">
        <v>49</v>
      </c>
      <c r="E230" s="16" t="s">
        <v>50</v>
      </c>
      <c r="F230" s="16" t="s">
        <v>51</v>
      </c>
      <c r="G230" s="16" t="s">
        <v>273</v>
      </c>
      <c r="H230" s="34" t="str">
        <f t="shared" si="15"/>
        <v>F8</v>
      </c>
      <c r="I230" s="34" t="str">
        <f>IFERROR(INDEX(数据分类!B:B,MATCH(数据!H230,数据分类!A:A,0)),"Error")</f>
        <v>时钟</v>
      </c>
      <c r="J230" s="34" t="str">
        <f>IFERROR(_xlfn.IFS(INDEX(数据分类!E:E,MATCH(数据!H230,数据分类!A:A,0))=3456,N230&amp;M230,INDEX(数据分类!E:E,MATCH(数据!H230,数据分类!A:A,0))=34,M230,INDEX(数据分类!E:E,MATCH(数据!H230,数据分类!A:A,0))=56,N230,INDEX(数据分类!E:E,MATCH(数据!H230,数据分类!A:A,0))="-","-"),"Error")</f>
        <v>-</v>
      </c>
      <c r="K230" s="34" t="str">
        <f t="shared" si="14"/>
        <v>-</v>
      </c>
      <c r="L230" s="4" t="str">
        <f>IFERROR(INDEX(字典msg!B:B,MATCH(D230,字典msg!A:A,0)),"Error")</f>
        <v>正常</v>
      </c>
      <c r="M230" s="4" t="str">
        <f>IFERROR(_xlfn.IFS(H230="9",INDEX(字典1_34!C:C,MATCH(MID(F230,5,2),字典1_34!B:B,0)),H230="B00",INDEX(字典1_34!D:D,MATCH(MID(F230,5,2),字典1_34!B:B,0)),H230="B20",INDEX(字典1_34!E:E,MATCH(MID(F230,5,2),字典1_34!B:B,0)),H230="B48",INDEX(字典1_34!G:G,MATCH(MID(F230,5,2),字典1_34!B:B,0)),LEFT(H230,1)="B",INDEX(字典1_34!F:F,MATCH(MID(F230,5,2),字典1_34!B:B,0))),"-")</f>
        <v>-</v>
      </c>
      <c r="N230" s="4" t="str">
        <f>IFERROR(_xlfn.IFS(H230="9",INDEX(字典1_56!C:C,MATCH(MID(F230,7,2),字典1_56!B:B,0)),LEFT(H230,1)="B",INDEX(字典1_56!D:D,MATCH(MID(F230,7,2),字典1_56!B:B,0)),H230="C_B",INDEX(字典1_56!F:F,MATCH(MID(F230,7,2),字典1_56!B:B,0)),H230="C",INDEX(字典1_56!E:E,MATCH(MID(F230,7,2),字典1_56!B:B,0))),"-")</f>
        <v>-</v>
      </c>
      <c r="O230" s="4" t="str">
        <f>IFERROR(INDEX(字典1_78!C:C,MATCH(RIGHT(F230,2),字典1_78!B:B,0)),"Error")</f>
        <v>时钟</v>
      </c>
      <c r="P230" s="5">
        <f t="shared" si="12"/>
        <v>17.056999999999999</v>
      </c>
      <c r="Q230" s="5">
        <f t="shared" si="13"/>
        <v>4.9999999999997158E-2</v>
      </c>
      <c r="R230" s="5" t="str">
        <f>IF(H232="C_B",INDEX(音色一览表!A:A,MATCH(MID(F230,5,2)&amp;MID(F231,5,2)&amp;MID(F232,7,2),音色一览表!H:H,0))&amp;" "&amp;INDEX(音色一览表!G:G,MATCH(MID(F230,5,2)&amp;MID(F231,5,2)&amp;MID(F232,7,2),音色一览表!H:H,0)),"")</f>
        <v/>
      </c>
      <c r="S230" s="17"/>
      <c r="T230" s="17"/>
    </row>
    <row r="231" spans="1:20" ht="18" hidden="1" customHeight="1" x14ac:dyDescent="0.2">
      <c r="A231" s="16">
        <v>229</v>
      </c>
      <c r="B231" s="16">
        <v>1</v>
      </c>
      <c r="C231" s="10"/>
      <c r="D231" s="16" t="s">
        <v>49</v>
      </c>
      <c r="E231" s="16" t="s">
        <v>50</v>
      </c>
      <c r="F231" s="16" t="s">
        <v>51</v>
      </c>
      <c r="G231" s="16" t="s">
        <v>274</v>
      </c>
      <c r="H231" s="34" t="str">
        <f t="shared" si="15"/>
        <v>F8</v>
      </c>
      <c r="I231" s="34" t="str">
        <f>IFERROR(INDEX(数据分类!B:B,MATCH(数据!H231,数据分类!A:A,0)),"Error")</f>
        <v>时钟</v>
      </c>
      <c r="J231" s="34" t="str">
        <f>IFERROR(_xlfn.IFS(INDEX(数据分类!E:E,MATCH(数据!H231,数据分类!A:A,0))=3456,N231&amp;M231,INDEX(数据分类!E:E,MATCH(数据!H231,数据分类!A:A,0))=34,M231,INDEX(数据分类!E:E,MATCH(数据!H231,数据分类!A:A,0))=56,N231,INDEX(数据分类!E:E,MATCH(数据!H231,数据分类!A:A,0))="-","-"),"Error")</f>
        <v>-</v>
      </c>
      <c r="K231" s="34" t="str">
        <f t="shared" si="14"/>
        <v>-</v>
      </c>
      <c r="L231" s="4" t="str">
        <f>IFERROR(INDEX(字典msg!B:B,MATCH(D231,字典msg!A:A,0)),"Error")</f>
        <v>正常</v>
      </c>
      <c r="M231" s="4" t="str">
        <f>IFERROR(_xlfn.IFS(H231="9",INDEX(字典1_34!C:C,MATCH(MID(F231,5,2),字典1_34!B:B,0)),H231="B00",INDEX(字典1_34!D:D,MATCH(MID(F231,5,2),字典1_34!B:B,0)),H231="B20",INDEX(字典1_34!E:E,MATCH(MID(F231,5,2),字典1_34!B:B,0)),H231="B48",INDEX(字典1_34!G:G,MATCH(MID(F231,5,2),字典1_34!B:B,0)),LEFT(H231,1)="B",INDEX(字典1_34!F:F,MATCH(MID(F231,5,2),字典1_34!B:B,0))),"-")</f>
        <v>-</v>
      </c>
      <c r="N231" s="4" t="str">
        <f>IFERROR(_xlfn.IFS(H231="9",INDEX(字典1_56!C:C,MATCH(MID(F231,7,2),字典1_56!B:B,0)),LEFT(H231,1)="B",INDEX(字典1_56!D:D,MATCH(MID(F231,7,2),字典1_56!B:B,0)),H231="C_B",INDEX(字典1_56!F:F,MATCH(MID(F231,7,2),字典1_56!B:B,0)),H231="C",INDEX(字典1_56!E:E,MATCH(MID(F231,7,2),字典1_56!B:B,0))),"-")</f>
        <v>-</v>
      </c>
      <c r="O231" s="4" t="str">
        <f>IFERROR(INDEX(字典1_78!C:C,MATCH(RIGHT(F231,2),字典1_78!B:B,0)),"Error")</f>
        <v>时钟</v>
      </c>
      <c r="P231" s="5">
        <f t="shared" si="12"/>
        <v>17.097000000000001</v>
      </c>
      <c r="Q231" s="5">
        <f t="shared" si="13"/>
        <v>4.00000000000027E-2</v>
      </c>
      <c r="R231" s="5" t="str">
        <f>IF(H233="C_B",INDEX(音色一览表!A:A,MATCH(MID(F231,5,2)&amp;MID(F232,5,2)&amp;MID(F233,7,2),音色一览表!H:H,0))&amp;" "&amp;INDEX(音色一览表!G:G,MATCH(MID(F231,5,2)&amp;MID(F232,5,2)&amp;MID(F233,7,2),音色一览表!H:H,0)),"")</f>
        <v/>
      </c>
      <c r="S231" s="17"/>
      <c r="T231" s="17"/>
    </row>
    <row r="232" spans="1:20" ht="18" hidden="1" customHeight="1" x14ac:dyDescent="0.2">
      <c r="A232" s="16">
        <v>230</v>
      </c>
      <c r="B232" s="16">
        <v>1</v>
      </c>
      <c r="C232" s="10"/>
      <c r="D232" s="16" t="s">
        <v>49</v>
      </c>
      <c r="E232" s="16" t="s">
        <v>50</v>
      </c>
      <c r="F232" s="16" t="s">
        <v>207</v>
      </c>
      <c r="G232" s="16" t="s">
        <v>275</v>
      </c>
      <c r="H232" s="34" t="str">
        <f t="shared" si="15"/>
        <v>9</v>
      </c>
      <c r="I232" s="34" t="str">
        <f>IFERROR(INDEX(数据分类!B:B,MATCH(数据!H232,数据分类!A:A,0)),"Error")</f>
        <v>音符打开</v>
      </c>
      <c r="J232" s="34" t="str">
        <f>IFERROR(_xlfn.IFS(INDEX(数据分类!E:E,MATCH(数据!H232,数据分类!A:A,0))=3456,N232&amp;M232,INDEX(数据分类!E:E,MATCH(数据!H232,数据分类!A:A,0))=34,M232,INDEX(数据分类!E:E,MATCH(数据!H232,数据分类!A:A,0))=56,N232,INDEX(数据分类!E:E,MATCH(数据!H232,数据分类!A:A,0))="-","-"),"Error")</f>
        <v>F3键松开</v>
      </c>
      <c r="K232" s="34">
        <f t="shared" si="14"/>
        <v>1</v>
      </c>
      <c r="L232" s="4" t="str">
        <f>IFERROR(INDEX(字典msg!B:B,MATCH(D232,字典msg!A:A,0)),"Error")</f>
        <v>正常</v>
      </c>
      <c r="M232" s="4" t="str">
        <f>IFERROR(_xlfn.IFS(H232="9",INDEX(字典1_34!C:C,MATCH(MID(F232,5,2),字典1_34!B:B,0)),H232="B00",INDEX(字典1_34!D:D,MATCH(MID(F232,5,2),字典1_34!B:B,0)),H232="B20",INDEX(字典1_34!E:E,MATCH(MID(F232,5,2),字典1_34!B:B,0)),H232="B48",INDEX(字典1_34!G:G,MATCH(MID(F232,5,2),字典1_34!B:B,0)),LEFT(H232,1)="B",INDEX(字典1_34!F:F,MATCH(MID(F232,5,2),字典1_34!B:B,0))),"-")</f>
        <v>松开</v>
      </c>
      <c r="N232" s="4" t="str">
        <f>IFERROR(_xlfn.IFS(H232="9",INDEX(字典1_56!C:C,MATCH(MID(F232,7,2),字典1_56!B:B,0)),LEFT(H232,1)="B",INDEX(字典1_56!D:D,MATCH(MID(F232,7,2),字典1_56!B:B,0)),H232="C_B",INDEX(字典1_56!F:F,MATCH(MID(F232,7,2),字典1_56!B:B,0)),H232="C",INDEX(字典1_56!E:E,MATCH(MID(F232,7,2),字典1_56!B:B,0))),"-")</f>
        <v>F3键</v>
      </c>
      <c r="O232" s="4" t="str">
        <f>IFERROR(INDEX(字典1_78!C:C,MATCH(RIGHT(F232,2),字典1_78!B:B,0)),"Error")</f>
        <v>音符打开(#01)</v>
      </c>
      <c r="P232" s="5">
        <f t="shared" si="12"/>
        <v>17.146999999999998</v>
      </c>
      <c r="Q232" s="5">
        <f t="shared" si="13"/>
        <v>4.9999999999997158E-2</v>
      </c>
      <c r="R232" s="5" t="str">
        <f>IF(H234="C_B",INDEX(音色一览表!A:A,MATCH(MID(F232,5,2)&amp;MID(F233,5,2)&amp;MID(F234,7,2),音色一览表!H:H,0))&amp;" "&amp;INDEX(音色一览表!G:G,MATCH(MID(F232,5,2)&amp;MID(F233,5,2)&amp;MID(F234,7,2),音色一览表!H:H,0)),"")</f>
        <v/>
      </c>
      <c r="S232" s="17"/>
      <c r="T232" s="17"/>
    </row>
    <row r="233" spans="1:20" ht="18" hidden="1" customHeight="1" x14ac:dyDescent="0.2">
      <c r="A233" s="16">
        <v>231</v>
      </c>
      <c r="B233" s="16">
        <v>1</v>
      </c>
      <c r="C233" s="10"/>
      <c r="D233" s="16" t="s">
        <v>49</v>
      </c>
      <c r="E233" s="16" t="s">
        <v>50</v>
      </c>
      <c r="F233" s="16" t="s">
        <v>166</v>
      </c>
      <c r="G233" s="16" t="s">
        <v>276</v>
      </c>
      <c r="H233" s="34" t="str">
        <f t="shared" si="15"/>
        <v>9</v>
      </c>
      <c r="I233" s="34" t="str">
        <f>IFERROR(INDEX(数据分类!B:B,MATCH(数据!H233,数据分类!A:A,0)),"Error")</f>
        <v>音符打开</v>
      </c>
      <c r="J233" s="34" t="str">
        <f>IFERROR(_xlfn.IFS(INDEX(数据分类!E:E,MATCH(数据!H233,数据分类!A:A,0))=3456,N233&amp;M233,INDEX(数据分类!E:E,MATCH(数据!H233,数据分类!A:A,0))=34,M233,INDEX(数据分类!E:E,MATCH(数据!H233,数据分类!A:A,0))=56,N233,INDEX(数据分类!E:E,MATCH(数据!H233,数据分类!A:A,0))="-","-"),"Error")</f>
        <v>C3键松开</v>
      </c>
      <c r="K233" s="34">
        <f t="shared" si="14"/>
        <v>1</v>
      </c>
      <c r="L233" s="4" t="str">
        <f>IFERROR(INDEX(字典msg!B:B,MATCH(D233,字典msg!A:A,0)),"Error")</f>
        <v>正常</v>
      </c>
      <c r="M233" s="4" t="str">
        <f>IFERROR(_xlfn.IFS(H233="9",INDEX(字典1_34!C:C,MATCH(MID(F233,5,2),字典1_34!B:B,0)),H233="B00",INDEX(字典1_34!D:D,MATCH(MID(F233,5,2),字典1_34!B:B,0)),H233="B20",INDEX(字典1_34!E:E,MATCH(MID(F233,5,2),字典1_34!B:B,0)),H233="B48",INDEX(字典1_34!G:G,MATCH(MID(F233,5,2),字典1_34!B:B,0)),LEFT(H233,1)="B",INDEX(字典1_34!F:F,MATCH(MID(F233,5,2),字典1_34!B:B,0))),"-")</f>
        <v>松开</v>
      </c>
      <c r="N233" s="4" t="str">
        <f>IFERROR(_xlfn.IFS(H233="9",INDEX(字典1_56!C:C,MATCH(MID(F233,7,2),字典1_56!B:B,0)),LEFT(H233,1)="B",INDEX(字典1_56!D:D,MATCH(MID(F233,7,2),字典1_56!B:B,0)),H233="C_B",INDEX(字典1_56!F:F,MATCH(MID(F233,7,2),字典1_56!B:B,0)),H233="C",INDEX(字典1_56!E:E,MATCH(MID(F233,7,2),字典1_56!B:B,0))),"-")</f>
        <v>C3键</v>
      </c>
      <c r="O233" s="4" t="str">
        <f>IFERROR(INDEX(字典1_78!C:C,MATCH(RIGHT(F233,2),字典1_78!B:B,0)),"Error")</f>
        <v>音符打开(#01)</v>
      </c>
      <c r="P233" s="5">
        <f t="shared" si="12"/>
        <v>17.196999999999999</v>
      </c>
      <c r="Q233" s="5">
        <f t="shared" si="13"/>
        <v>5.0000000000000711E-2</v>
      </c>
      <c r="R233" s="5" t="str">
        <f>IF(H235="C_B",INDEX(音色一览表!A:A,MATCH(MID(F233,5,2)&amp;MID(F234,5,2)&amp;MID(F235,7,2),音色一览表!H:H,0))&amp;" "&amp;INDEX(音色一览表!G:G,MATCH(MID(F233,5,2)&amp;MID(F234,5,2)&amp;MID(F235,7,2),音色一览表!H:H,0)),"")</f>
        <v/>
      </c>
      <c r="S233" s="17"/>
      <c r="T233" s="17"/>
    </row>
    <row r="234" spans="1:20" ht="18" hidden="1" customHeight="1" x14ac:dyDescent="0.2">
      <c r="A234" s="16">
        <v>232</v>
      </c>
      <c r="B234" s="16">
        <v>1</v>
      </c>
      <c r="C234" s="10"/>
      <c r="D234" s="16" t="s">
        <v>49</v>
      </c>
      <c r="E234" s="16" t="s">
        <v>50</v>
      </c>
      <c r="F234" s="16" t="s">
        <v>181</v>
      </c>
      <c r="G234" s="16" t="s">
        <v>277</v>
      </c>
      <c r="H234" s="34" t="str">
        <f t="shared" si="15"/>
        <v>9</v>
      </c>
      <c r="I234" s="34" t="str">
        <f>IFERROR(INDEX(数据分类!B:B,MATCH(数据!H234,数据分类!A:A,0)),"Error")</f>
        <v>音符打开</v>
      </c>
      <c r="J234" s="34" t="str">
        <f>IFERROR(_xlfn.IFS(INDEX(数据分类!E:E,MATCH(数据!H234,数据分类!A:A,0))=3456,N234&amp;M234,INDEX(数据分类!E:E,MATCH(数据!H234,数据分类!A:A,0))=34,M234,INDEX(数据分类!E:E,MATCH(数据!H234,数据分类!A:A,0))=56,N234,INDEX(数据分类!E:E,MATCH(数据!H234,数据分类!A:A,0))="-","-"),"Error")</f>
        <v>E3键松开</v>
      </c>
      <c r="K234" s="34">
        <f t="shared" si="14"/>
        <v>1</v>
      </c>
      <c r="L234" s="4" t="str">
        <f>IFERROR(INDEX(字典msg!B:B,MATCH(D234,字典msg!A:A,0)),"Error")</f>
        <v>正常</v>
      </c>
      <c r="M234" s="4" t="str">
        <f>IFERROR(_xlfn.IFS(H234="9",INDEX(字典1_34!C:C,MATCH(MID(F234,5,2),字典1_34!B:B,0)),H234="B00",INDEX(字典1_34!D:D,MATCH(MID(F234,5,2),字典1_34!B:B,0)),H234="B20",INDEX(字典1_34!E:E,MATCH(MID(F234,5,2),字典1_34!B:B,0)),H234="B48",INDEX(字典1_34!G:G,MATCH(MID(F234,5,2),字典1_34!B:B,0)),LEFT(H234,1)="B",INDEX(字典1_34!F:F,MATCH(MID(F234,5,2),字典1_34!B:B,0))),"-")</f>
        <v>松开</v>
      </c>
      <c r="N234" s="4" t="str">
        <f>IFERROR(_xlfn.IFS(H234="9",INDEX(字典1_56!C:C,MATCH(MID(F234,7,2),字典1_56!B:B,0)),LEFT(H234,1)="B",INDEX(字典1_56!D:D,MATCH(MID(F234,7,2),字典1_56!B:B,0)),H234="C_B",INDEX(字典1_56!F:F,MATCH(MID(F234,7,2),字典1_56!B:B,0)),H234="C",INDEX(字典1_56!E:E,MATCH(MID(F234,7,2),字典1_56!B:B,0))),"-")</f>
        <v>E3键</v>
      </c>
      <c r="O234" s="4" t="str">
        <f>IFERROR(INDEX(字典1_78!C:C,MATCH(RIGHT(F234,2),字典1_78!B:B,0)),"Error")</f>
        <v>音符打开(#01)</v>
      </c>
      <c r="P234" s="5">
        <f t="shared" si="12"/>
        <v>17.247</v>
      </c>
      <c r="Q234" s="5">
        <f t="shared" si="13"/>
        <v>5.0000000000000711E-2</v>
      </c>
      <c r="R234" s="5" t="str">
        <f>IF(H236="C_B",INDEX(音色一览表!A:A,MATCH(MID(F234,5,2)&amp;MID(F235,5,2)&amp;MID(F236,7,2),音色一览表!H:H,0))&amp;" "&amp;INDEX(音色一览表!G:G,MATCH(MID(F234,5,2)&amp;MID(F235,5,2)&amp;MID(F236,7,2),音色一览表!H:H,0)),"")</f>
        <v/>
      </c>
      <c r="S234" s="17"/>
      <c r="T234" s="17"/>
    </row>
    <row r="235" spans="1:20" ht="18" hidden="1" customHeight="1" x14ac:dyDescent="0.2">
      <c r="A235" s="16">
        <v>233</v>
      </c>
      <c r="B235" s="16">
        <v>1</v>
      </c>
      <c r="C235" s="10"/>
      <c r="D235" s="16" t="s">
        <v>49</v>
      </c>
      <c r="E235" s="16" t="s">
        <v>50</v>
      </c>
      <c r="F235" s="16" t="s">
        <v>51</v>
      </c>
      <c r="G235" s="16" t="s">
        <v>278</v>
      </c>
      <c r="H235" s="34" t="str">
        <f t="shared" si="15"/>
        <v>F8</v>
      </c>
      <c r="I235" s="34" t="str">
        <f>IFERROR(INDEX(数据分类!B:B,MATCH(数据!H235,数据分类!A:A,0)),"Error")</f>
        <v>时钟</v>
      </c>
      <c r="J235" s="34" t="str">
        <f>IFERROR(_xlfn.IFS(INDEX(数据分类!E:E,MATCH(数据!H235,数据分类!A:A,0))=3456,N235&amp;M235,INDEX(数据分类!E:E,MATCH(数据!H235,数据分类!A:A,0))=34,M235,INDEX(数据分类!E:E,MATCH(数据!H235,数据分类!A:A,0))=56,N235,INDEX(数据分类!E:E,MATCH(数据!H235,数据分类!A:A,0))="-","-"),"Error")</f>
        <v>-</v>
      </c>
      <c r="K235" s="34" t="str">
        <f t="shared" si="14"/>
        <v>-</v>
      </c>
      <c r="L235" s="4" t="str">
        <f>IFERROR(INDEX(字典msg!B:B,MATCH(D235,字典msg!A:A,0)),"Error")</f>
        <v>正常</v>
      </c>
      <c r="M235" s="4" t="str">
        <f>IFERROR(_xlfn.IFS(H235="9",INDEX(字典1_34!C:C,MATCH(MID(F235,5,2),字典1_34!B:B,0)),H235="B00",INDEX(字典1_34!D:D,MATCH(MID(F235,5,2),字典1_34!B:B,0)),H235="B20",INDEX(字典1_34!E:E,MATCH(MID(F235,5,2),字典1_34!B:B,0)),H235="B48",INDEX(字典1_34!G:G,MATCH(MID(F235,5,2),字典1_34!B:B,0)),LEFT(H235,1)="B",INDEX(字典1_34!F:F,MATCH(MID(F235,5,2),字典1_34!B:B,0))),"-")</f>
        <v>-</v>
      </c>
      <c r="N235" s="4" t="str">
        <f>IFERROR(_xlfn.IFS(H235="9",INDEX(字典1_56!C:C,MATCH(MID(F235,7,2),字典1_56!B:B,0)),LEFT(H235,1)="B",INDEX(字典1_56!D:D,MATCH(MID(F235,7,2),字典1_56!B:B,0)),H235="C_B",INDEX(字典1_56!F:F,MATCH(MID(F235,7,2),字典1_56!B:B,0)),H235="C",INDEX(字典1_56!E:E,MATCH(MID(F235,7,2),字典1_56!B:B,0))),"-")</f>
        <v>-</v>
      </c>
      <c r="O235" s="4" t="str">
        <f>IFERROR(INDEX(字典1_78!C:C,MATCH(RIGHT(F235,2),字典1_78!B:B,0)),"Error")</f>
        <v>时钟</v>
      </c>
      <c r="P235" s="5">
        <f t="shared" si="12"/>
        <v>17.286999999999999</v>
      </c>
      <c r="Q235" s="5">
        <f t="shared" si="13"/>
        <v>3.9999999999999147E-2</v>
      </c>
      <c r="R235" s="5" t="str">
        <f>IF(H237="C_B",INDEX(音色一览表!A:A,MATCH(MID(F235,5,2)&amp;MID(F236,5,2)&amp;MID(F237,7,2),音色一览表!H:H,0))&amp;" "&amp;INDEX(音色一览表!G:G,MATCH(MID(F235,5,2)&amp;MID(F236,5,2)&amp;MID(F237,7,2),音色一览表!H:H,0)),"")</f>
        <v/>
      </c>
      <c r="S235" s="17"/>
      <c r="T235" s="17"/>
    </row>
    <row r="236" spans="1:20" ht="18" hidden="1" customHeight="1" x14ac:dyDescent="0.2">
      <c r="A236" s="16">
        <v>234</v>
      </c>
      <c r="B236" s="16">
        <v>1</v>
      </c>
      <c r="C236" s="10"/>
      <c r="D236" s="16" t="s">
        <v>49</v>
      </c>
      <c r="E236" s="16" t="s">
        <v>50</v>
      </c>
      <c r="F236" s="16" t="s">
        <v>174</v>
      </c>
      <c r="G236" s="16" t="s">
        <v>279</v>
      </c>
      <c r="H236" s="34" t="str">
        <f t="shared" si="15"/>
        <v>9</v>
      </c>
      <c r="I236" s="34" t="str">
        <f>IFERROR(INDEX(数据分类!B:B,MATCH(数据!H236,数据分类!A:A,0)),"Error")</f>
        <v>音符打开</v>
      </c>
      <c r="J236" s="34" t="str">
        <f>IFERROR(_xlfn.IFS(INDEX(数据分类!E:E,MATCH(数据!H236,数据分类!A:A,0))=3456,N236&amp;M236,INDEX(数据分类!E:E,MATCH(数据!H236,数据分类!A:A,0))=34,M236,INDEX(数据分类!E:E,MATCH(数据!H236,数据分类!A:A,0))=56,N236,INDEX(数据分类!E:E,MATCH(数据!H236,数据分类!A:A,0))="-","-"),"Error")</f>
        <v>D3键松开</v>
      </c>
      <c r="K236" s="34">
        <f t="shared" si="14"/>
        <v>1</v>
      </c>
      <c r="L236" s="4" t="str">
        <f>IFERROR(INDEX(字典msg!B:B,MATCH(D236,字典msg!A:A,0)),"Error")</f>
        <v>正常</v>
      </c>
      <c r="M236" s="4" t="str">
        <f>IFERROR(_xlfn.IFS(H236="9",INDEX(字典1_34!C:C,MATCH(MID(F236,5,2),字典1_34!B:B,0)),H236="B00",INDEX(字典1_34!D:D,MATCH(MID(F236,5,2),字典1_34!B:B,0)),H236="B20",INDEX(字典1_34!E:E,MATCH(MID(F236,5,2),字典1_34!B:B,0)),H236="B48",INDEX(字典1_34!G:G,MATCH(MID(F236,5,2),字典1_34!B:B,0)),LEFT(H236,1)="B",INDEX(字典1_34!F:F,MATCH(MID(F236,5,2),字典1_34!B:B,0))),"-")</f>
        <v>松开</v>
      </c>
      <c r="N236" s="4" t="str">
        <f>IFERROR(_xlfn.IFS(H236="9",INDEX(字典1_56!C:C,MATCH(MID(F236,7,2),字典1_56!B:B,0)),LEFT(H236,1)="B",INDEX(字典1_56!D:D,MATCH(MID(F236,7,2),字典1_56!B:B,0)),H236="C_B",INDEX(字典1_56!F:F,MATCH(MID(F236,7,2),字典1_56!B:B,0)),H236="C",INDEX(字典1_56!E:E,MATCH(MID(F236,7,2),字典1_56!B:B,0))),"-")</f>
        <v>D3键</v>
      </c>
      <c r="O236" s="4" t="str">
        <f>IFERROR(INDEX(字典1_78!C:C,MATCH(RIGHT(F236,2),字典1_78!B:B,0)),"Error")</f>
        <v>音符打开(#01)</v>
      </c>
      <c r="P236" s="5">
        <f t="shared" si="12"/>
        <v>17.346</v>
      </c>
      <c r="Q236" s="5">
        <f t="shared" si="13"/>
        <v>5.9000000000001052E-2</v>
      </c>
      <c r="R236" s="5" t="str">
        <f>IF(H238="C_B",INDEX(音色一览表!A:A,MATCH(MID(F236,5,2)&amp;MID(F237,5,2)&amp;MID(F238,7,2),音色一览表!H:H,0))&amp;" "&amp;INDEX(音色一览表!G:G,MATCH(MID(F236,5,2)&amp;MID(F237,5,2)&amp;MID(F238,7,2),音色一览表!H:H,0)),"")</f>
        <v/>
      </c>
      <c r="S236" s="17"/>
      <c r="T236" s="17"/>
    </row>
    <row r="237" spans="1:20" ht="18" hidden="1" customHeight="1" x14ac:dyDescent="0.2">
      <c r="A237" s="16">
        <v>235</v>
      </c>
      <c r="B237" s="16">
        <v>1</v>
      </c>
      <c r="C237" s="10"/>
      <c r="D237" s="16" t="s">
        <v>49</v>
      </c>
      <c r="E237" s="16" t="s">
        <v>50</v>
      </c>
      <c r="F237" s="16" t="s">
        <v>27</v>
      </c>
      <c r="G237" s="16" t="s">
        <v>280</v>
      </c>
      <c r="H237" s="34" t="str">
        <f t="shared" si="15"/>
        <v>9</v>
      </c>
      <c r="I237" s="34" t="str">
        <f>IFERROR(INDEX(数据分类!B:B,MATCH(数据!H237,数据分类!A:A,0)),"Error")</f>
        <v>音符打开</v>
      </c>
      <c r="J237" s="34" t="str">
        <f>IFERROR(_xlfn.IFS(INDEX(数据分类!E:E,MATCH(数据!H237,数据分类!A:A,0))=3456,N237&amp;M237,INDEX(数据分类!E:E,MATCH(数据!H237,数据分类!A:A,0))=34,M237,INDEX(数据分类!E:E,MATCH(数据!H237,数据分类!A:A,0))=56,N237,INDEX(数据分类!E:E,MATCH(数据!H237,数据分类!A:A,0))="-","-"),"Error")</f>
        <v>B2键松开</v>
      </c>
      <c r="K237" s="34">
        <f t="shared" si="14"/>
        <v>1</v>
      </c>
      <c r="L237" s="4" t="str">
        <f>IFERROR(INDEX(字典msg!B:B,MATCH(D237,字典msg!A:A,0)),"Error")</f>
        <v>正常</v>
      </c>
      <c r="M237" s="4" t="str">
        <f>IFERROR(_xlfn.IFS(H237="9",INDEX(字典1_34!C:C,MATCH(MID(F237,5,2),字典1_34!B:B,0)),H237="B00",INDEX(字典1_34!D:D,MATCH(MID(F237,5,2),字典1_34!B:B,0)),H237="B20",INDEX(字典1_34!E:E,MATCH(MID(F237,5,2),字典1_34!B:B,0)),H237="B48",INDEX(字典1_34!G:G,MATCH(MID(F237,5,2),字典1_34!B:B,0)),LEFT(H237,1)="B",INDEX(字典1_34!F:F,MATCH(MID(F237,5,2),字典1_34!B:B,0))),"-")</f>
        <v>松开</v>
      </c>
      <c r="N237" s="4" t="str">
        <f>IFERROR(_xlfn.IFS(H237="9",INDEX(字典1_56!C:C,MATCH(MID(F237,7,2),字典1_56!B:B,0)),LEFT(H237,1)="B",INDEX(字典1_56!D:D,MATCH(MID(F237,7,2),字典1_56!B:B,0)),H237="C_B",INDEX(字典1_56!F:F,MATCH(MID(F237,7,2),字典1_56!B:B,0)),H237="C",INDEX(字典1_56!E:E,MATCH(MID(F237,7,2),字典1_56!B:B,0))),"-")</f>
        <v>B2键</v>
      </c>
      <c r="O237" s="4" t="str">
        <f>IFERROR(INDEX(字典1_78!C:C,MATCH(RIGHT(F237,2),字典1_78!B:B,0)),"Error")</f>
        <v>音符打开(#01)</v>
      </c>
      <c r="P237" s="5">
        <f t="shared" si="12"/>
        <v>17.395</v>
      </c>
      <c r="Q237" s="5">
        <f t="shared" si="13"/>
        <v>4.8999999999999488E-2</v>
      </c>
      <c r="R237" s="5" t="str">
        <f>IF(H239="C_B",INDEX(音色一览表!A:A,MATCH(MID(F237,5,2)&amp;MID(F238,5,2)&amp;MID(F239,7,2),音色一览表!H:H,0))&amp;" "&amp;INDEX(音色一览表!G:G,MATCH(MID(F237,5,2)&amp;MID(F238,5,2)&amp;MID(F239,7,2),音色一览表!H:H,0)),"")</f>
        <v/>
      </c>
      <c r="S237" s="17"/>
      <c r="T237" s="17"/>
    </row>
    <row r="238" spans="1:20" ht="18" hidden="1" customHeight="1" x14ac:dyDescent="0.2">
      <c r="A238" s="16">
        <v>236</v>
      </c>
      <c r="B238" s="16">
        <v>1</v>
      </c>
      <c r="C238" s="10"/>
      <c r="D238" s="16" t="s">
        <v>49</v>
      </c>
      <c r="E238" s="16" t="s">
        <v>50</v>
      </c>
      <c r="F238" s="16" t="s">
        <v>23</v>
      </c>
      <c r="G238" s="16" t="s">
        <v>281</v>
      </c>
      <c r="H238" s="34" t="str">
        <f t="shared" si="15"/>
        <v>9</v>
      </c>
      <c r="I238" s="34" t="str">
        <f>IFERROR(INDEX(数据分类!B:B,MATCH(数据!H238,数据分类!A:A,0)),"Error")</f>
        <v>音符打开</v>
      </c>
      <c r="J238" s="34" t="str">
        <f>IFERROR(_xlfn.IFS(INDEX(数据分类!E:E,MATCH(数据!H238,数据分类!A:A,0))=3456,N238&amp;M238,INDEX(数据分类!E:E,MATCH(数据!H238,数据分类!A:A,0))=34,M238,INDEX(数据分类!E:E,MATCH(数据!H238,数据分类!A:A,0))=56,N238,INDEX(数据分类!E:E,MATCH(数据!H238,数据分类!A:A,0))="-","-"),"Error")</f>
        <v>A2键松开</v>
      </c>
      <c r="K238" s="34">
        <f t="shared" si="14"/>
        <v>1</v>
      </c>
      <c r="L238" s="4" t="str">
        <f>IFERROR(INDEX(字典msg!B:B,MATCH(D238,字典msg!A:A,0)),"Error")</f>
        <v>正常</v>
      </c>
      <c r="M238" s="4" t="str">
        <f>IFERROR(_xlfn.IFS(H238="9",INDEX(字典1_34!C:C,MATCH(MID(F238,5,2),字典1_34!B:B,0)),H238="B00",INDEX(字典1_34!D:D,MATCH(MID(F238,5,2),字典1_34!B:B,0)),H238="B20",INDEX(字典1_34!E:E,MATCH(MID(F238,5,2),字典1_34!B:B,0)),H238="B48",INDEX(字典1_34!G:G,MATCH(MID(F238,5,2),字典1_34!B:B,0)),LEFT(H238,1)="B",INDEX(字典1_34!F:F,MATCH(MID(F238,5,2),字典1_34!B:B,0))),"-")</f>
        <v>松开</v>
      </c>
      <c r="N238" s="4" t="str">
        <f>IFERROR(_xlfn.IFS(H238="9",INDEX(字典1_56!C:C,MATCH(MID(F238,7,2),字典1_56!B:B,0)),LEFT(H238,1)="B",INDEX(字典1_56!D:D,MATCH(MID(F238,7,2),字典1_56!B:B,0)),H238="C_B",INDEX(字典1_56!F:F,MATCH(MID(F238,7,2),字典1_56!B:B,0)),H238="C",INDEX(字典1_56!E:E,MATCH(MID(F238,7,2),字典1_56!B:B,0))),"-")</f>
        <v>A2键</v>
      </c>
      <c r="O238" s="4" t="str">
        <f>IFERROR(INDEX(字典1_78!C:C,MATCH(RIGHT(F238,2),字典1_78!B:B,0)),"Error")</f>
        <v>音符打开(#01)</v>
      </c>
      <c r="P238" s="5">
        <f t="shared" si="12"/>
        <v>17.445</v>
      </c>
      <c r="Q238" s="5">
        <f t="shared" si="13"/>
        <v>5.0000000000000711E-2</v>
      </c>
      <c r="R238" s="5" t="str">
        <f>IF(H240="C_B",INDEX(音色一览表!A:A,MATCH(MID(F238,5,2)&amp;MID(F239,5,2)&amp;MID(F240,7,2),音色一览表!H:H,0))&amp;" "&amp;INDEX(音色一览表!G:G,MATCH(MID(F238,5,2)&amp;MID(F239,5,2)&amp;MID(F240,7,2),音色一览表!H:H,0)),"")</f>
        <v/>
      </c>
      <c r="S238" s="17"/>
      <c r="T238" s="17"/>
    </row>
    <row r="239" spans="1:20" ht="18" hidden="1" customHeight="1" x14ac:dyDescent="0.2">
      <c r="A239" s="16">
        <v>237</v>
      </c>
      <c r="B239" s="16">
        <v>1</v>
      </c>
      <c r="C239" s="10"/>
      <c r="D239" s="16" t="s">
        <v>49</v>
      </c>
      <c r="E239" s="16" t="s">
        <v>50</v>
      </c>
      <c r="F239" s="16" t="s">
        <v>51</v>
      </c>
      <c r="G239" s="16" t="s">
        <v>282</v>
      </c>
      <c r="H239" s="34" t="str">
        <f t="shared" si="15"/>
        <v>F8</v>
      </c>
      <c r="I239" s="34" t="str">
        <f>IFERROR(INDEX(数据分类!B:B,MATCH(数据!H239,数据分类!A:A,0)),"Error")</f>
        <v>时钟</v>
      </c>
      <c r="J239" s="34" t="str">
        <f>IFERROR(_xlfn.IFS(INDEX(数据分类!E:E,MATCH(数据!H239,数据分类!A:A,0))=3456,N239&amp;M239,INDEX(数据分类!E:E,MATCH(数据!H239,数据分类!A:A,0))=34,M239,INDEX(数据分类!E:E,MATCH(数据!H239,数据分类!A:A,0))=56,N239,INDEX(数据分类!E:E,MATCH(数据!H239,数据分类!A:A,0))="-","-"),"Error")</f>
        <v>-</v>
      </c>
      <c r="K239" s="34" t="str">
        <f t="shared" si="14"/>
        <v>-</v>
      </c>
      <c r="L239" s="4" t="str">
        <f>IFERROR(INDEX(字典msg!B:B,MATCH(D239,字典msg!A:A,0)),"Error")</f>
        <v>正常</v>
      </c>
      <c r="M239" s="4" t="str">
        <f>IFERROR(_xlfn.IFS(H239="9",INDEX(字典1_34!C:C,MATCH(MID(F239,5,2),字典1_34!B:B,0)),H239="B00",INDEX(字典1_34!D:D,MATCH(MID(F239,5,2),字典1_34!B:B,0)),H239="B20",INDEX(字典1_34!E:E,MATCH(MID(F239,5,2),字典1_34!B:B,0)),H239="B48",INDEX(字典1_34!G:G,MATCH(MID(F239,5,2),字典1_34!B:B,0)),LEFT(H239,1)="B",INDEX(字典1_34!F:F,MATCH(MID(F239,5,2),字典1_34!B:B,0))),"-")</f>
        <v>-</v>
      </c>
      <c r="N239" s="4" t="str">
        <f>IFERROR(_xlfn.IFS(H239="9",INDEX(字典1_56!C:C,MATCH(MID(F239,7,2),字典1_56!B:B,0)),LEFT(H239,1)="B",INDEX(字典1_56!D:D,MATCH(MID(F239,7,2),字典1_56!B:B,0)),H239="C_B",INDEX(字典1_56!F:F,MATCH(MID(F239,7,2),字典1_56!B:B,0)),H239="C",INDEX(字典1_56!E:E,MATCH(MID(F239,7,2),字典1_56!B:B,0))),"-")</f>
        <v>-</v>
      </c>
      <c r="O239" s="4" t="str">
        <f>IFERROR(INDEX(字典1_78!C:C,MATCH(RIGHT(F239,2),字典1_78!B:B,0)),"Error")</f>
        <v>时钟</v>
      </c>
      <c r="P239" s="5">
        <f t="shared" si="12"/>
        <v>17.495000000000001</v>
      </c>
      <c r="Q239" s="5">
        <f t="shared" si="13"/>
        <v>5.0000000000000711E-2</v>
      </c>
      <c r="R239" s="5" t="str">
        <f>IF(H241="C_B",INDEX(音色一览表!A:A,MATCH(MID(F239,5,2)&amp;MID(F240,5,2)&amp;MID(F241,7,2),音色一览表!H:H,0))&amp;" "&amp;INDEX(音色一览表!G:G,MATCH(MID(F239,5,2)&amp;MID(F240,5,2)&amp;MID(F241,7,2),音色一览表!H:H,0)),"")</f>
        <v/>
      </c>
      <c r="S239" s="17"/>
      <c r="T239" s="17"/>
    </row>
    <row r="240" spans="1:20" ht="18" hidden="1" customHeight="1" x14ac:dyDescent="0.2">
      <c r="A240" s="16">
        <v>238</v>
      </c>
      <c r="B240" s="16">
        <v>1</v>
      </c>
      <c r="C240" s="10"/>
      <c r="D240" s="16" t="s">
        <v>49</v>
      </c>
      <c r="E240" s="16" t="s">
        <v>50</v>
      </c>
      <c r="F240" s="16" t="s">
        <v>51</v>
      </c>
      <c r="G240" s="16" t="s">
        <v>283</v>
      </c>
      <c r="H240" s="34" t="str">
        <f t="shared" si="15"/>
        <v>F8</v>
      </c>
      <c r="I240" s="34" t="str">
        <f>IFERROR(INDEX(数据分类!B:B,MATCH(数据!H240,数据分类!A:A,0)),"Error")</f>
        <v>时钟</v>
      </c>
      <c r="J240" s="34" t="str">
        <f>IFERROR(_xlfn.IFS(INDEX(数据分类!E:E,MATCH(数据!H240,数据分类!A:A,0))=3456,N240&amp;M240,INDEX(数据分类!E:E,MATCH(数据!H240,数据分类!A:A,0))=34,M240,INDEX(数据分类!E:E,MATCH(数据!H240,数据分类!A:A,0))=56,N240,INDEX(数据分类!E:E,MATCH(数据!H240,数据分类!A:A,0))="-","-"),"Error")</f>
        <v>-</v>
      </c>
      <c r="K240" s="34" t="str">
        <f t="shared" si="14"/>
        <v>-</v>
      </c>
      <c r="L240" s="4" t="str">
        <f>IFERROR(INDEX(字典msg!B:B,MATCH(D240,字典msg!A:A,0)),"Error")</f>
        <v>正常</v>
      </c>
      <c r="M240" s="4" t="str">
        <f>IFERROR(_xlfn.IFS(H240="9",INDEX(字典1_34!C:C,MATCH(MID(F240,5,2),字典1_34!B:B,0)),H240="B00",INDEX(字典1_34!D:D,MATCH(MID(F240,5,2),字典1_34!B:B,0)),H240="B20",INDEX(字典1_34!E:E,MATCH(MID(F240,5,2),字典1_34!B:B,0)),H240="B48",INDEX(字典1_34!G:G,MATCH(MID(F240,5,2),字典1_34!B:B,0)),LEFT(H240,1)="B",INDEX(字典1_34!F:F,MATCH(MID(F240,5,2),字典1_34!B:B,0))),"-")</f>
        <v>-</v>
      </c>
      <c r="N240" s="4" t="str">
        <f>IFERROR(_xlfn.IFS(H240="9",INDEX(字典1_56!C:C,MATCH(MID(F240,7,2),字典1_56!B:B,0)),LEFT(H240,1)="B",INDEX(字典1_56!D:D,MATCH(MID(F240,7,2),字典1_56!B:B,0)),H240="C_B",INDEX(字典1_56!F:F,MATCH(MID(F240,7,2),字典1_56!B:B,0)),H240="C",INDEX(字典1_56!E:E,MATCH(MID(F240,7,2),字典1_56!B:B,0))),"-")</f>
        <v>-</v>
      </c>
      <c r="O240" s="4" t="str">
        <f>IFERROR(INDEX(字典1_78!C:C,MATCH(RIGHT(F240,2),字典1_78!B:B,0)),"Error")</f>
        <v>时钟</v>
      </c>
      <c r="P240" s="5">
        <f t="shared" si="12"/>
        <v>17.545000000000002</v>
      </c>
      <c r="Q240" s="5">
        <f t="shared" si="13"/>
        <v>5.0000000000000711E-2</v>
      </c>
      <c r="R240" s="5" t="str">
        <f>IF(H242="C_B",INDEX(音色一览表!A:A,MATCH(MID(F240,5,2)&amp;MID(F241,5,2)&amp;MID(F242,7,2),音色一览表!H:H,0))&amp;" "&amp;INDEX(音色一览表!G:G,MATCH(MID(F240,5,2)&amp;MID(F241,5,2)&amp;MID(F242,7,2),音色一览表!H:H,0)),"")</f>
        <v/>
      </c>
      <c r="S240" s="17"/>
      <c r="T240" s="17"/>
    </row>
    <row r="241" spans="1:20" ht="18" hidden="1" customHeight="1" x14ac:dyDescent="0.2">
      <c r="A241" s="16">
        <v>239</v>
      </c>
      <c r="B241" s="16">
        <v>1</v>
      </c>
      <c r="C241" s="10"/>
      <c r="D241" s="16" t="s">
        <v>49</v>
      </c>
      <c r="E241" s="16" t="s">
        <v>50</v>
      </c>
      <c r="F241" s="16" t="s">
        <v>51</v>
      </c>
      <c r="G241" s="16" t="s">
        <v>284</v>
      </c>
      <c r="H241" s="34" t="str">
        <f t="shared" si="15"/>
        <v>F8</v>
      </c>
      <c r="I241" s="34" t="str">
        <f>IFERROR(INDEX(数据分类!B:B,MATCH(数据!H241,数据分类!A:A,0)),"Error")</f>
        <v>时钟</v>
      </c>
      <c r="J241" s="34" t="str">
        <f>IFERROR(_xlfn.IFS(INDEX(数据分类!E:E,MATCH(数据!H241,数据分类!A:A,0))=3456,N241&amp;M241,INDEX(数据分类!E:E,MATCH(数据!H241,数据分类!A:A,0))=34,M241,INDEX(数据分类!E:E,MATCH(数据!H241,数据分类!A:A,0))=56,N241,INDEX(数据分类!E:E,MATCH(数据!H241,数据分类!A:A,0))="-","-"),"Error")</f>
        <v>-</v>
      </c>
      <c r="K241" s="34" t="str">
        <f t="shared" si="14"/>
        <v>-</v>
      </c>
      <c r="L241" s="4" t="str">
        <f>IFERROR(INDEX(字典msg!B:B,MATCH(D241,字典msg!A:A,0)),"Error")</f>
        <v>正常</v>
      </c>
      <c r="M241" s="4" t="str">
        <f>IFERROR(_xlfn.IFS(H241="9",INDEX(字典1_34!C:C,MATCH(MID(F241,5,2),字典1_34!B:B,0)),H241="B00",INDEX(字典1_34!D:D,MATCH(MID(F241,5,2),字典1_34!B:B,0)),H241="B20",INDEX(字典1_34!E:E,MATCH(MID(F241,5,2),字典1_34!B:B,0)),H241="B48",INDEX(字典1_34!G:G,MATCH(MID(F241,5,2),字典1_34!B:B,0)),LEFT(H241,1)="B",INDEX(字典1_34!F:F,MATCH(MID(F241,5,2),字典1_34!B:B,0))),"-")</f>
        <v>-</v>
      </c>
      <c r="N241" s="4" t="str">
        <f>IFERROR(_xlfn.IFS(H241="9",INDEX(字典1_56!C:C,MATCH(MID(F241,7,2),字典1_56!B:B,0)),LEFT(H241,1)="B",INDEX(字典1_56!D:D,MATCH(MID(F241,7,2),字典1_56!B:B,0)),H241="C_B",INDEX(字典1_56!F:F,MATCH(MID(F241,7,2),字典1_56!B:B,0)),H241="C",INDEX(字典1_56!E:E,MATCH(MID(F241,7,2),字典1_56!B:B,0))),"-")</f>
        <v>-</v>
      </c>
      <c r="O241" s="4" t="str">
        <f>IFERROR(INDEX(字典1_78!C:C,MATCH(RIGHT(F241,2),字典1_78!B:B,0)),"Error")</f>
        <v>时钟</v>
      </c>
      <c r="P241" s="5">
        <f t="shared" si="12"/>
        <v>17.594999999999999</v>
      </c>
      <c r="Q241" s="5">
        <f t="shared" si="13"/>
        <v>4.9999999999997158E-2</v>
      </c>
      <c r="R241" s="5" t="str">
        <f>IF(H243="C_B",INDEX(音色一览表!A:A,MATCH(MID(F241,5,2)&amp;MID(F242,5,2)&amp;MID(F243,7,2),音色一览表!H:H,0))&amp;" "&amp;INDEX(音色一览表!G:G,MATCH(MID(F241,5,2)&amp;MID(F242,5,2)&amp;MID(F243,7,2),音色一览表!H:H,0)),"")</f>
        <v/>
      </c>
      <c r="S241" s="17"/>
      <c r="T241" s="17"/>
    </row>
    <row r="242" spans="1:20" ht="18" hidden="1" customHeight="1" x14ac:dyDescent="0.2">
      <c r="A242" s="16">
        <v>240</v>
      </c>
      <c r="B242" s="16">
        <v>1</v>
      </c>
      <c r="C242" s="10"/>
      <c r="D242" s="16" t="s">
        <v>49</v>
      </c>
      <c r="E242" s="16" t="s">
        <v>50</v>
      </c>
      <c r="F242" s="16" t="s">
        <v>59</v>
      </c>
      <c r="G242" s="16" t="s">
        <v>285</v>
      </c>
      <c r="H242" s="34" t="str">
        <f t="shared" si="15"/>
        <v>FE</v>
      </c>
      <c r="I242" s="34" t="str">
        <f>IFERROR(INDEX(数据分类!B:B,MATCH(数据!H242,数据分类!A:A,0)),"Error")</f>
        <v>主动传感</v>
      </c>
      <c r="J242" s="34" t="str">
        <f>IFERROR(_xlfn.IFS(INDEX(数据分类!E:E,MATCH(数据!H242,数据分类!A:A,0))=3456,N242&amp;M242,INDEX(数据分类!E:E,MATCH(数据!H242,数据分类!A:A,0))=34,M242,INDEX(数据分类!E:E,MATCH(数据!H242,数据分类!A:A,0))=56,N242,INDEX(数据分类!E:E,MATCH(数据!H242,数据分类!A:A,0))="-","-"),"Error")</f>
        <v>-</v>
      </c>
      <c r="K242" s="34" t="str">
        <f t="shared" si="14"/>
        <v>-</v>
      </c>
      <c r="L242" s="4" t="str">
        <f>IFERROR(INDEX(字典msg!B:B,MATCH(D242,字典msg!A:A,0)),"Error")</f>
        <v>正常</v>
      </c>
      <c r="M242" s="4" t="str">
        <f>IFERROR(_xlfn.IFS(H242="9",INDEX(字典1_34!C:C,MATCH(MID(F242,5,2),字典1_34!B:B,0)),H242="B00",INDEX(字典1_34!D:D,MATCH(MID(F242,5,2),字典1_34!B:B,0)),H242="B20",INDEX(字典1_34!E:E,MATCH(MID(F242,5,2),字典1_34!B:B,0)),H242="B48",INDEX(字典1_34!G:G,MATCH(MID(F242,5,2),字典1_34!B:B,0)),LEFT(H242,1)="B",INDEX(字典1_34!F:F,MATCH(MID(F242,5,2),字典1_34!B:B,0))),"-")</f>
        <v>-</v>
      </c>
      <c r="N242" s="4" t="str">
        <f>IFERROR(_xlfn.IFS(H242="9",INDEX(字典1_56!C:C,MATCH(MID(F242,7,2),字典1_56!B:B,0)),LEFT(H242,1)="B",INDEX(字典1_56!D:D,MATCH(MID(F242,7,2),字典1_56!B:B,0)),H242="C_B",INDEX(字典1_56!F:F,MATCH(MID(F242,7,2),字典1_56!B:B,0)),H242="C",INDEX(字典1_56!E:E,MATCH(MID(F242,7,2),字典1_56!B:B,0))),"-")</f>
        <v>-</v>
      </c>
      <c r="O242" s="4" t="str">
        <f>IFERROR(INDEX(字典1_78!C:C,MATCH(RIGHT(F242,2),字典1_78!B:B,0)),"Error")</f>
        <v>主动传感</v>
      </c>
      <c r="P242" s="5">
        <f t="shared" si="12"/>
        <v>17.645</v>
      </c>
      <c r="Q242" s="5">
        <f t="shared" si="13"/>
        <v>5.0000000000000711E-2</v>
      </c>
      <c r="R242" s="5" t="str">
        <f>IF(H244="C_B",INDEX(音色一览表!A:A,MATCH(MID(F242,5,2)&amp;MID(F243,5,2)&amp;MID(F244,7,2),音色一览表!H:H,0))&amp;" "&amp;INDEX(音色一览表!G:G,MATCH(MID(F242,5,2)&amp;MID(F243,5,2)&amp;MID(F244,7,2),音色一览表!H:H,0)),"")</f>
        <v/>
      </c>
      <c r="S242" s="17"/>
      <c r="T242" s="17"/>
    </row>
    <row r="243" spans="1:20" ht="18" hidden="1" customHeight="1" x14ac:dyDescent="0.2">
      <c r="A243" s="16">
        <v>241</v>
      </c>
      <c r="B243" s="16">
        <v>1</v>
      </c>
      <c r="C243" s="10"/>
      <c r="D243" s="16" t="s">
        <v>49</v>
      </c>
      <c r="E243" s="16" t="s">
        <v>50</v>
      </c>
      <c r="F243" s="16" t="s">
        <v>51</v>
      </c>
      <c r="G243" s="16" t="s">
        <v>286</v>
      </c>
      <c r="H243" s="34" t="str">
        <f t="shared" si="15"/>
        <v>F8</v>
      </c>
      <c r="I243" s="34" t="str">
        <f>IFERROR(INDEX(数据分类!B:B,MATCH(数据!H243,数据分类!A:A,0)),"Error")</f>
        <v>时钟</v>
      </c>
      <c r="J243" s="34" t="str">
        <f>IFERROR(_xlfn.IFS(INDEX(数据分类!E:E,MATCH(数据!H243,数据分类!A:A,0))=3456,N243&amp;M243,INDEX(数据分类!E:E,MATCH(数据!H243,数据分类!A:A,0))=34,M243,INDEX(数据分类!E:E,MATCH(数据!H243,数据分类!A:A,0))=56,N243,INDEX(数据分类!E:E,MATCH(数据!H243,数据分类!A:A,0))="-","-"),"Error")</f>
        <v>-</v>
      </c>
      <c r="K243" s="34" t="str">
        <f t="shared" si="14"/>
        <v>-</v>
      </c>
      <c r="L243" s="4" t="str">
        <f>IFERROR(INDEX(字典msg!B:B,MATCH(D243,字典msg!A:A,0)),"Error")</f>
        <v>正常</v>
      </c>
      <c r="M243" s="4" t="str">
        <f>IFERROR(_xlfn.IFS(H243="9",INDEX(字典1_34!C:C,MATCH(MID(F243,5,2),字典1_34!B:B,0)),H243="B00",INDEX(字典1_34!D:D,MATCH(MID(F243,5,2),字典1_34!B:B,0)),H243="B20",INDEX(字典1_34!E:E,MATCH(MID(F243,5,2),字典1_34!B:B,0)),H243="B48",INDEX(字典1_34!G:G,MATCH(MID(F243,5,2),字典1_34!B:B,0)),LEFT(H243,1)="B",INDEX(字典1_34!F:F,MATCH(MID(F243,5,2),字典1_34!B:B,0))),"-")</f>
        <v>-</v>
      </c>
      <c r="N243" s="4" t="str">
        <f>IFERROR(_xlfn.IFS(H243="9",INDEX(字典1_56!C:C,MATCH(MID(F243,7,2),字典1_56!B:B,0)),LEFT(H243,1)="B",INDEX(字典1_56!D:D,MATCH(MID(F243,7,2),字典1_56!B:B,0)),H243="C_B",INDEX(字典1_56!F:F,MATCH(MID(F243,7,2),字典1_56!B:B,0)),H243="C",INDEX(字典1_56!E:E,MATCH(MID(F243,7,2),字典1_56!B:B,0))),"-")</f>
        <v>-</v>
      </c>
      <c r="O243" s="4" t="str">
        <f>IFERROR(INDEX(字典1_78!C:C,MATCH(RIGHT(F243,2),字典1_78!B:B,0)),"Error")</f>
        <v>时钟</v>
      </c>
      <c r="P243" s="5">
        <f t="shared" si="12"/>
        <v>17.695</v>
      </c>
      <c r="Q243" s="5">
        <f t="shared" si="13"/>
        <v>5.0000000000000711E-2</v>
      </c>
      <c r="R243" s="5" t="str">
        <f>IF(H245="C_B",INDEX(音色一览表!A:A,MATCH(MID(F243,5,2)&amp;MID(F244,5,2)&amp;MID(F245,7,2),音色一览表!H:H,0))&amp;" "&amp;INDEX(音色一览表!G:G,MATCH(MID(F243,5,2)&amp;MID(F244,5,2)&amp;MID(F245,7,2),音色一览表!H:H,0)),"")</f>
        <v/>
      </c>
      <c r="S243" s="17"/>
      <c r="T243" s="17"/>
    </row>
    <row r="244" spans="1:20" ht="18" hidden="1" customHeight="1" x14ac:dyDescent="0.2">
      <c r="A244" s="16">
        <v>242</v>
      </c>
      <c r="B244" s="16">
        <v>1</v>
      </c>
      <c r="C244" s="10"/>
      <c r="D244" s="16" t="s">
        <v>49</v>
      </c>
      <c r="E244" s="16" t="s">
        <v>50</v>
      </c>
      <c r="F244" s="16" t="s">
        <v>51</v>
      </c>
      <c r="G244" s="16" t="s">
        <v>287</v>
      </c>
      <c r="H244" s="34" t="str">
        <f t="shared" si="15"/>
        <v>F8</v>
      </c>
      <c r="I244" s="34" t="str">
        <f>IFERROR(INDEX(数据分类!B:B,MATCH(数据!H244,数据分类!A:A,0)),"Error")</f>
        <v>时钟</v>
      </c>
      <c r="J244" s="34" t="str">
        <f>IFERROR(_xlfn.IFS(INDEX(数据分类!E:E,MATCH(数据!H244,数据分类!A:A,0))=3456,N244&amp;M244,INDEX(数据分类!E:E,MATCH(数据!H244,数据分类!A:A,0))=34,M244,INDEX(数据分类!E:E,MATCH(数据!H244,数据分类!A:A,0))=56,N244,INDEX(数据分类!E:E,MATCH(数据!H244,数据分类!A:A,0))="-","-"),"Error")</f>
        <v>-</v>
      </c>
      <c r="K244" s="34" t="str">
        <f t="shared" si="14"/>
        <v>-</v>
      </c>
      <c r="L244" s="4" t="str">
        <f>IFERROR(INDEX(字典msg!B:B,MATCH(D244,字典msg!A:A,0)),"Error")</f>
        <v>正常</v>
      </c>
      <c r="M244" s="4" t="str">
        <f>IFERROR(_xlfn.IFS(H244="9",INDEX(字典1_34!C:C,MATCH(MID(F244,5,2),字典1_34!B:B,0)),H244="B00",INDEX(字典1_34!D:D,MATCH(MID(F244,5,2),字典1_34!B:B,0)),H244="B20",INDEX(字典1_34!E:E,MATCH(MID(F244,5,2),字典1_34!B:B,0)),H244="B48",INDEX(字典1_34!G:G,MATCH(MID(F244,5,2),字典1_34!B:B,0)),LEFT(H244,1)="B",INDEX(字典1_34!F:F,MATCH(MID(F244,5,2),字典1_34!B:B,0))),"-")</f>
        <v>-</v>
      </c>
      <c r="N244" s="4" t="str">
        <f>IFERROR(_xlfn.IFS(H244="9",INDEX(字典1_56!C:C,MATCH(MID(F244,7,2),字典1_56!B:B,0)),LEFT(H244,1)="B",INDEX(字典1_56!D:D,MATCH(MID(F244,7,2),字典1_56!B:B,0)),H244="C_B",INDEX(字典1_56!F:F,MATCH(MID(F244,7,2),字典1_56!B:B,0)),H244="C",INDEX(字典1_56!E:E,MATCH(MID(F244,7,2),字典1_56!B:B,0))),"-")</f>
        <v>-</v>
      </c>
      <c r="O244" s="4" t="str">
        <f>IFERROR(INDEX(字典1_78!C:C,MATCH(RIGHT(F244,2),字典1_78!B:B,0)),"Error")</f>
        <v>时钟</v>
      </c>
      <c r="P244" s="5">
        <f t="shared" si="12"/>
        <v>17.745000000000001</v>
      </c>
      <c r="Q244" s="5">
        <f t="shared" si="13"/>
        <v>5.0000000000000711E-2</v>
      </c>
      <c r="R244" s="5" t="str">
        <f>IF(H246="C_B",INDEX(音色一览表!A:A,MATCH(MID(F244,5,2)&amp;MID(F245,5,2)&amp;MID(F246,7,2),音色一览表!H:H,0))&amp;" "&amp;INDEX(音色一览表!G:G,MATCH(MID(F244,5,2)&amp;MID(F245,5,2)&amp;MID(F246,7,2),音色一览表!H:H,0)),"")</f>
        <v/>
      </c>
      <c r="S244" s="17"/>
      <c r="T244" s="17"/>
    </row>
    <row r="245" spans="1:20" ht="18" hidden="1" customHeight="1" x14ac:dyDescent="0.2">
      <c r="A245" s="16">
        <v>243</v>
      </c>
      <c r="B245" s="16">
        <v>1</v>
      </c>
      <c r="C245" s="10"/>
      <c r="D245" s="16" t="s">
        <v>49</v>
      </c>
      <c r="E245" s="16" t="s">
        <v>50</v>
      </c>
      <c r="F245" s="16" t="s">
        <v>51</v>
      </c>
      <c r="G245" s="16" t="s">
        <v>288</v>
      </c>
      <c r="H245" s="34" t="str">
        <f t="shared" si="15"/>
        <v>F8</v>
      </c>
      <c r="I245" s="34" t="str">
        <f>IFERROR(INDEX(数据分类!B:B,MATCH(数据!H245,数据分类!A:A,0)),"Error")</f>
        <v>时钟</v>
      </c>
      <c r="J245" s="34" t="str">
        <f>IFERROR(_xlfn.IFS(INDEX(数据分类!E:E,MATCH(数据!H245,数据分类!A:A,0))=3456,N245&amp;M245,INDEX(数据分类!E:E,MATCH(数据!H245,数据分类!A:A,0))=34,M245,INDEX(数据分类!E:E,MATCH(数据!H245,数据分类!A:A,0))=56,N245,INDEX(数据分类!E:E,MATCH(数据!H245,数据分类!A:A,0))="-","-"),"Error")</f>
        <v>-</v>
      </c>
      <c r="K245" s="34" t="str">
        <f t="shared" si="14"/>
        <v>-</v>
      </c>
      <c r="L245" s="4" t="str">
        <f>IFERROR(INDEX(字典msg!B:B,MATCH(D245,字典msg!A:A,0)),"Error")</f>
        <v>正常</v>
      </c>
      <c r="M245" s="4" t="str">
        <f>IFERROR(_xlfn.IFS(H245="9",INDEX(字典1_34!C:C,MATCH(MID(F245,5,2),字典1_34!B:B,0)),H245="B00",INDEX(字典1_34!D:D,MATCH(MID(F245,5,2),字典1_34!B:B,0)),H245="B20",INDEX(字典1_34!E:E,MATCH(MID(F245,5,2),字典1_34!B:B,0)),H245="B48",INDEX(字典1_34!G:G,MATCH(MID(F245,5,2),字典1_34!B:B,0)),LEFT(H245,1)="B",INDEX(字典1_34!F:F,MATCH(MID(F245,5,2),字典1_34!B:B,0))),"-")</f>
        <v>-</v>
      </c>
      <c r="N245" s="4" t="str">
        <f>IFERROR(_xlfn.IFS(H245="9",INDEX(字典1_56!C:C,MATCH(MID(F245,7,2),字典1_56!B:B,0)),LEFT(H245,1)="B",INDEX(字典1_56!D:D,MATCH(MID(F245,7,2),字典1_56!B:B,0)),H245="C_B",INDEX(字典1_56!F:F,MATCH(MID(F245,7,2),字典1_56!B:B,0)),H245="C",INDEX(字典1_56!E:E,MATCH(MID(F245,7,2),字典1_56!B:B,0))),"-")</f>
        <v>-</v>
      </c>
      <c r="O245" s="4" t="str">
        <f>IFERROR(INDEX(字典1_78!C:C,MATCH(RIGHT(F245,2),字典1_78!B:B,0)),"Error")</f>
        <v>时钟</v>
      </c>
      <c r="P245" s="5">
        <f t="shared" si="12"/>
        <v>17.795000000000002</v>
      </c>
      <c r="Q245" s="5">
        <f t="shared" si="13"/>
        <v>5.0000000000000711E-2</v>
      </c>
      <c r="R245" s="5" t="str">
        <f>IF(H247="C_B",INDEX(音色一览表!A:A,MATCH(MID(F245,5,2)&amp;MID(F246,5,2)&amp;MID(F247,7,2),音色一览表!H:H,0))&amp;" "&amp;INDEX(音色一览表!G:G,MATCH(MID(F245,5,2)&amp;MID(F246,5,2)&amp;MID(F247,7,2),音色一览表!H:H,0)),"")</f>
        <v/>
      </c>
      <c r="S245" s="17"/>
      <c r="T245" s="17"/>
    </row>
    <row r="246" spans="1:20" ht="18" hidden="1" customHeight="1" x14ac:dyDescent="0.2">
      <c r="A246" s="16">
        <v>244</v>
      </c>
      <c r="B246" s="16">
        <v>1</v>
      </c>
      <c r="C246" s="10"/>
      <c r="D246" s="16" t="s">
        <v>49</v>
      </c>
      <c r="E246" s="16" t="s">
        <v>50</v>
      </c>
      <c r="F246" s="16" t="s">
        <v>51</v>
      </c>
      <c r="G246" s="16" t="s">
        <v>289</v>
      </c>
      <c r="H246" s="34" t="str">
        <f t="shared" si="15"/>
        <v>F8</v>
      </c>
      <c r="I246" s="34" t="str">
        <f>IFERROR(INDEX(数据分类!B:B,MATCH(数据!H246,数据分类!A:A,0)),"Error")</f>
        <v>时钟</v>
      </c>
      <c r="J246" s="34" t="str">
        <f>IFERROR(_xlfn.IFS(INDEX(数据分类!E:E,MATCH(数据!H246,数据分类!A:A,0))=3456,N246&amp;M246,INDEX(数据分类!E:E,MATCH(数据!H246,数据分类!A:A,0))=34,M246,INDEX(数据分类!E:E,MATCH(数据!H246,数据分类!A:A,0))=56,N246,INDEX(数据分类!E:E,MATCH(数据!H246,数据分类!A:A,0))="-","-"),"Error")</f>
        <v>-</v>
      </c>
      <c r="K246" s="34" t="str">
        <f t="shared" si="14"/>
        <v>-</v>
      </c>
      <c r="L246" s="4" t="str">
        <f>IFERROR(INDEX(字典msg!B:B,MATCH(D246,字典msg!A:A,0)),"Error")</f>
        <v>正常</v>
      </c>
      <c r="M246" s="4" t="str">
        <f>IFERROR(_xlfn.IFS(H246="9",INDEX(字典1_34!C:C,MATCH(MID(F246,5,2),字典1_34!B:B,0)),H246="B00",INDEX(字典1_34!D:D,MATCH(MID(F246,5,2),字典1_34!B:B,0)),H246="B20",INDEX(字典1_34!E:E,MATCH(MID(F246,5,2),字典1_34!B:B,0)),H246="B48",INDEX(字典1_34!G:G,MATCH(MID(F246,5,2),字典1_34!B:B,0)),LEFT(H246,1)="B",INDEX(字典1_34!F:F,MATCH(MID(F246,5,2),字典1_34!B:B,0))),"-")</f>
        <v>-</v>
      </c>
      <c r="N246" s="4" t="str">
        <f>IFERROR(_xlfn.IFS(H246="9",INDEX(字典1_56!C:C,MATCH(MID(F246,7,2),字典1_56!B:B,0)),LEFT(H246,1)="B",INDEX(字典1_56!D:D,MATCH(MID(F246,7,2),字典1_56!B:B,0)),H246="C_B",INDEX(字典1_56!F:F,MATCH(MID(F246,7,2),字典1_56!B:B,0)),H246="C",INDEX(字典1_56!E:E,MATCH(MID(F246,7,2),字典1_56!B:B,0))),"-")</f>
        <v>-</v>
      </c>
      <c r="O246" s="4" t="str">
        <f>IFERROR(INDEX(字典1_78!C:C,MATCH(RIGHT(F246,2),字典1_78!B:B,0)),"Error")</f>
        <v>时钟</v>
      </c>
      <c r="P246" s="5">
        <f t="shared" si="12"/>
        <v>17.850999999999999</v>
      </c>
      <c r="Q246" s="5">
        <f t="shared" si="13"/>
        <v>5.5999999999997385E-2</v>
      </c>
      <c r="R246" s="5" t="str">
        <f>IF(H248="C_B",INDEX(音色一览表!A:A,MATCH(MID(F246,5,2)&amp;MID(F247,5,2)&amp;MID(F248,7,2),音色一览表!H:H,0))&amp;" "&amp;INDEX(音色一览表!G:G,MATCH(MID(F246,5,2)&amp;MID(F247,5,2)&amp;MID(F248,7,2),音色一览表!H:H,0)),"")</f>
        <v/>
      </c>
      <c r="S246" s="17"/>
      <c r="T246" s="17"/>
    </row>
    <row r="247" spans="1:20" ht="18" hidden="1" customHeight="1" x14ac:dyDescent="0.2">
      <c r="A247" s="16">
        <v>245</v>
      </c>
      <c r="B247" s="16">
        <v>1</v>
      </c>
      <c r="C247" s="10"/>
      <c r="D247" s="16" t="s">
        <v>49</v>
      </c>
      <c r="E247" s="16" t="s">
        <v>50</v>
      </c>
      <c r="F247" s="16" t="s">
        <v>51</v>
      </c>
      <c r="G247" s="16" t="s">
        <v>290</v>
      </c>
      <c r="H247" s="34" t="str">
        <f t="shared" si="15"/>
        <v>F8</v>
      </c>
      <c r="I247" s="34" t="str">
        <f>IFERROR(INDEX(数据分类!B:B,MATCH(数据!H247,数据分类!A:A,0)),"Error")</f>
        <v>时钟</v>
      </c>
      <c r="J247" s="34" t="str">
        <f>IFERROR(_xlfn.IFS(INDEX(数据分类!E:E,MATCH(数据!H247,数据分类!A:A,0))=3456,N247&amp;M247,INDEX(数据分类!E:E,MATCH(数据!H247,数据分类!A:A,0))=34,M247,INDEX(数据分类!E:E,MATCH(数据!H247,数据分类!A:A,0))=56,N247,INDEX(数据分类!E:E,MATCH(数据!H247,数据分类!A:A,0))="-","-"),"Error")</f>
        <v>-</v>
      </c>
      <c r="K247" s="34" t="str">
        <f t="shared" si="14"/>
        <v>-</v>
      </c>
      <c r="L247" s="4" t="str">
        <f>IFERROR(INDEX(字典msg!B:B,MATCH(D247,字典msg!A:A,0)),"Error")</f>
        <v>正常</v>
      </c>
      <c r="M247" s="4" t="str">
        <f>IFERROR(_xlfn.IFS(H247="9",INDEX(字典1_34!C:C,MATCH(MID(F247,5,2),字典1_34!B:B,0)),H247="B00",INDEX(字典1_34!D:D,MATCH(MID(F247,5,2),字典1_34!B:B,0)),H247="B20",INDEX(字典1_34!E:E,MATCH(MID(F247,5,2),字典1_34!B:B,0)),H247="B48",INDEX(字典1_34!G:G,MATCH(MID(F247,5,2),字典1_34!B:B,0)),LEFT(H247,1)="B",INDEX(字典1_34!F:F,MATCH(MID(F247,5,2),字典1_34!B:B,0))),"-")</f>
        <v>-</v>
      </c>
      <c r="N247" s="4" t="str">
        <f>IFERROR(_xlfn.IFS(H247="9",INDEX(字典1_56!C:C,MATCH(MID(F247,7,2),字典1_56!B:B,0)),LEFT(H247,1)="B",INDEX(字典1_56!D:D,MATCH(MID(F247,7,2),字典1_56!B:B,0)),H247="C_B",INDEX(字典1_56!F:F,MATCH(MID(F247,7,2),字典1_56!B:B,0)),H247="C",INDEX(字典1_56!E:E,MATCH(MID(F247,7,2),字典1_56!B:B,0))),"-")</f>
        <v>-</v>
      </c>
      <c r="O247" s="4" t="str">
        <f>IFERROR(INDEX(字典1_78!C:C,MATCH(RIGHT(F247,2),字典1_78!B:B,0)),"Error")</f>
        <v>时钟</v>
      </c>
      <c r="P247" s="5">
        <f t="shared" si="12"/>
        <v>17.904</v>
      </c>
      <c r="Q247" s="5">
        <f t="shared" si="13"/>
        <v>5.3000000000000824E-2</v>
      </c>
      <c r="R247" s="5" t="str">
        <f>IF(H249="C_B",INDEX(音色一览表!A:A,MATCH(MID(F247,5,2)&amp;MID(F248,5,2)&amp;MID(F249,7,2),音色一览表!H:H,0))&amp;" "&amp;INDEX(音色一览表!G:G,MATCH(MID(F247,5,2)&amp;MID(F248,5,2)&amp;MID(F249,7,2),音色一览表!H:H,0)),"")</f>
        <v/>
      </c>
      <c r="S247" s="17"/>
      <c r="T247" s="17"/>
    </row>
    <row r="248" spans="1:20" ht="18" hidden="1" customHeight="1" x14ac:dyDescent="0.2">
      <c r="A248" s="16">
        <v>246</v>
      </c>
      <c r="B248" s="16">
        <v>1</v>
      </c>
      <c r="C248" s="10"/>
      <c r="D248" s="16" t="s">
        <v>49</v>
      </c>
      <c r="E248" s="16" t="s">
        <v>50</v>
      </c>
      <c r="F248" s="16" t="s">
        <v>51</v>
      </c>
      <c r="G248" s="16" t="s">
        <v>291</v>
      </c>
      <c r="H248" s="34" t="str">
        <f t="shared" si="15"/>
        <v>F8</v>
      </c>
      <c r="I248" s="34" t="str">
        <f>IFERROR(INDEX(数据分类!B:B,MATCH(数据!H248,数据分类!A:A,0)),"Error")</f>
        <v>时钟</v>
      </c>
      <c r="J248" s="34" t="str">
        <f>IFERROR(_xlfn.IFS(INDEX(数据分类!E:E,MATCH(数据!H248,数据分类!A:A,0))=3456,N248&amp;M248,INDEX(数据分类!E:E,MATCH(数据!H248,数据分类!A:A,0))=34,M248,INDEX(数据分类!E:E,MATCH(数据!H248,数据分类!A:A,0))=56,N248,INDEX(数据分类!E:E,MATCH(数据!H248,数据分类!A:A,0))="-","-"),"Error")</f>
        <v>-</v>
      </c>
      <c r="K248" s="34" t="str">
        <f t="shared" si="14"/>
        <v>-</v>
      </c>
      <c r="L248" s="4" t="str">
        <f>IFERROR(INDEX(字典msg!B:B,MATCH(D248,字典msg!A:A,0)),"Error")</f>
        <v>正常</v>
      </c>
      <c r="M248" s="4" t="str">
        <f>IFERROR(_xlfn.IFS(H248="9",INDEX(字典1_34!C:C,MATCH(MID(F248,5,2),字典1_34!B:B,0)),H248="B00",INDEX(字典1_34!D:D,MATCH(MID(F248,5,2),字典1_34!B:B,0)),H248="B20",INDEX(字典1_34!E:E,MATCH(MID(F248,5,2),字典1_34!B:B,0)),H248="B48",INDEX(字典1_34!G:G,MATCH(MID(F248,5,2),字典1_34!B:B,0)),LEFT(H248,1)="B",INDEX(字典1_34!F:F,MATCH(MID(F248,5,2),字典1_34!B:B,0))),"-")</f>
        <v>-</v>
      </c>
      <c r="N248" s="4" t="str">
        <f>IFERROR(_xlfn.IFS(H248="9",INDEX(字典1_56!C:C,MATCH(MID(F248,7,2),字典1_56!B:B,0)),LEFT(H248,1)="B",INDEX(字典1_56!D:D,MATCH(MID(F248,7,2),字典1_56!B:B,0)),H248="C_B",INDEX(字典1_56!F:F,MATCH(MID(F248,7,2),字典1_56!B:B,0)),H248="C",INDEX(字典1_56!E:E,MATCH(MID(F248,7,2),字典1_56!B:B,0))),"-")</f>
        <v>-</v>
      </c>
      <c r="O248" s="4" t="str">
        <f>IFERROR(INDEX(字典1_78!C:C,MATCH(RIGHT(F248,2),字典1_78!B:B,0)),"Error")</f>
        <v>时钟</v>
      </c>
      <c r="P248" s="5">
        <f t="shared" si="12"/>
        <v>17.954000000000001</v>
      </c>
      <c r="Q248" s="5">
        <f t="shared" si="13"/>
        <v>5.0000000000000711E-2</v>
      </c>
      <c r="R248" s="5" t="str">
        <f>IF(H250="C_B",INDEX(音色一览表!A:A,MATCH(MID(F248,5,2)&amp;MID(F249,5,2)&amp;MID(F250,7,2),音色一览表!H:H,0))&amp;" "&amp;INDEX(音色一览表!G:G,MATCH(MID(F248,5,2)&amp;MID(F249,5,2)&amp;MID(F250,7,2),音色一览表!H:H,0)),"")</f>
        <v/>
      </c>
      <c r="S248" s="17"/>
      <c r="T248" s="17"/>
    </row>
    <row r="249" spans="1:20" ht="18" hidden="1" customHeight="1" x14ac:dyDescent="0.2">
      <c r="A249" s="16">
        <v>247</v>
      </c>
      <c r="B249" s="16">
        <v>1</v>
      </c>
      <c r="C249" s="10"/>
      <c r="D249" s="16" t="s">
        <v>49</v>
      </c>
      <c r="E249" s="16" t="s">
        <v>50</v>
      </c>
      <c r="F249" s="16" t="s">
        <v>51</v>
      </c>
      <c r="G249" s="16" t="s">
        <v>292</v>
      </c>
      <c r="H249" s="34" t="str">
        <f t="shared" si="15"/>
        <v>F8</v>
      </c>
      <c r="I249" s="34" t="str">
        <f>IFERROR(INDEX(数据分类!B:B,MATCH(数据!H249,数据分类!A:A,0)),"Error")</f>
        <v>时钟</v>
      </c>
      <c r="J249" s="34" t="str">
        <f>IFERROR(_xlfn.IFS(INDEX(数据分类!E:E,MATCH(数据!H249,数据分类!A:A,0))=3456,N249&amp;M249,INDEX(数据分类!E:E,MATCH(数据!H249,数据分类!A:A,0))=34,M249,INDEX(数据分类!E:E,MATCH(数据!H249,数据分类!A:A,0))=56,N249,INDEX(数据分类!E:E,MATCH(数据!H249,数据分类!A:A,0))="-","-"),"Error")</f>
        <v>-</v>
      </c>
      <c r="K249" s="34" t="str">
        <f t="shared" si="14"/>
        <v>-</v>
      </c>
      <c r="L249" s="4" t="str">
        <f>IFERROR(INDEX(字典msg!B:B,MATCH(D249,字典msg!A:A,0)),"Error")</f>
        <v>正常</v>
      </c>
      <c r="M249" s="4" t="str">
        <f>IFERROR(_xlfn.IFS(H249="9",INDEX(字典1_34!C:C,MATCH(MID(F249,5,2),字典1_34!B:B,0)),H249="B00",INDEX(字典1_34!D:D,MATCH(MID(F249,5,2),字典1_34!B:B,0)),H249="B20",INDEX(字典1_34!E:E,MATCH(MID(F249,5,2),字典1_34!B:B,0)),H249="B48",INDEX(字典1_34!G:G,MATCH(MID(F249,5,2),字典1_34!B:B,0)),LEFT(H249,1)="B",INDEX(字典1_34!F:F,MATCH(MID(F249,5,2),字典1_34!B:B,0))),"-")</f>
        <v>-</v>
      </c>
      <c r="N249" s="4" t="str">
        <f>IFERROR(_xlfn.IFS(H249="9",INDEX(字典1_56!C:C,MATCH(MID(F249,7,2),字典1_56!B:B,0)),LEFT(H249,1)="B",INDEX(字典1_56!D:D,MATCH(MID(F249,7,2),字典1_56!B:B,0)),H249="C_B",INDEX(字典1_56!F:F,MATCH(MID(F249,7,2),字典1_56!B:B,0)),H249="C",INDEX(字典1_56!E:E,MATCH(MID(F249,7,2),字典1_56!B:B,0))),"-")</f>
        <v>-</v>
      </c>
      <c r="O249" s="4" t="str">
        <f>IFERROR(INDEX(字典1_78!C:C,MATCH(RIGHT(F249,2),字典1_78!B:B,0)),"Error")</f>
        <v>时钟</v>
      </c>
      <c r="P249" s="5">
        <f t="shared" si="12"/>
        <v>18.004000000000001</v>
      </c>
      <c r="Q249" s="5">
        <f t="shared" si="13"/>
        <v>5.0000000000000711E-2</v>
      </c>
      <c r="R249" s="5" t="str">
        <f>IF(H251="C_B",INDEX(音色一览表!A:A,MATCH(MID(F249,5,2)&amp;MID(F250,5,2)&amp;MID(F251,7,2),音色一览表!H:H,0))&amp;" "&amp;INDEX(音色一览表!G:G,MATCH(MID(F249,5,2)&amp;MID(F250,5,2)&amp;MID(F251,7,2),音色一览表!H:H,0)),"")</f>
        <v/>
      </c>
      <c r="S249" s="17"/>
      <c r="T249" s="17"/>
    </row>
    <row r="250" spans="1:20" ht="18" hidden="1" customHeight="1" x14ac:dyDescent="0.2">
      <c r="A250" s="16">
        <v>248</v>
      </c>
      <c r="B250" s="16">
        <v>1</v>
      </c>
      <c r="C250" s="10"/>
      <c r="D250" s="16" t="s">
        <v>49</v>
      </c>
      <c r="E250" s="16" t="s">
        <v>50</v>
      </c>
      <c r="F250" s="16" t="s">
        <v>51</v>
      </c>
      <c r="G250" s="16" t="s">
        <v>293</v>
      </c>
      <c r="H250" s="34" t="str">
        <f t="shared" si="15"/>
        <v>F8</v>
      </c>
      <c r="I250" s="34" t="str">
        <f>IFERROR(INDEX(数据分类!B:B,MATCH(数据!H250,数据分类!A:A,0)),"Error")</f>
        <v>时钟</v>
      </c>
      <c r="J250" s="34" t="str">
        <f>IFERROR(_xlfn.IFS(INDEX(数据分类!E:E,MATCH(数据!H250,数据分类!A:A,0))=3456,N250&amp;M250,INDEX(数据分类!E:E,MATCH(数据!H250,数据分类!A:A,0))=34,M250,INDEX(数据分类!E:E,MATCH(数据!H250,数据分类!A:A,0))=56,N250,INDEX(数据分类!E:E,MATCH(数据!H250,数据分类!A:A,0))="-","-"),"Error")</f>
        <v>-</v>
      </c>
      <c r="K250" s="34" t="str">
        <f t="shared" si="14"/>
        <v>-</v>
      </c>
      <c r="L250" s="4" t="str">
        <f>IFERROR(INDEX(字典msg!B:B,MATCH(D250,字典msg!A:A,0)),"Error")</f>
        <v>正常</v>
      </c>
      <c r="M250" s="4" t="str">
        <f>IFERROR(_xlfn.IFS(H250="9",INDEX(字典1_34!C:C,MATCH(MID(F250,5,2),字典1_34!B:B,0)),H250="B00",INDEX(字典1_34!D:D,MATCH(MID(F250,5,2),字典1_34!B:B,0)),H250="B20",INDEX(字典1_34!E:E,MATCH(MID(F250,5,2),字典1_34!B:B,0)),H250="B48",INDEX(字典1_34!G:G,MATCH(MID(F250,5,2),字典1_34!B:B,0)),LEFT(H250,1)="B",INDEX(字典1_34!F:F,MATCH(MID(F250,5,2),字典1_34!B:B,0))),"-")</f>
        <v>-</v>
      </c>
      <c r="N250" s="4" t="str">
        <f>IFERROR(_xlfn.IFS(H250="9",INDEX(字典1_56!C:C,MATCH(MID(F250,7,2),字典1_56!B:B,0)),LEFT(H250,1)="B",INDEX(字典1_56!D:D,MATCH(MID(F250,7,2),字典1_56!B:B,0)),H250="C_B",INDEX(字典1_56!F:F,MATCH(MID(F250,7,2),字典1_56!B:B,0)),H250="C",INDEX(字典1_56!E:E,MATCH(MID(F250,7,2),字典1_56!B:B,0))),"-")</f>
        <v>-</v>
      </c>
      <c r="O250" s="4" t="str">
        <f>IFERROR(INDEX(字典1_78!C:C,MATCH(RIGHT(F250,2),字典1_78!B:B,0)),"Error")</f>
        <v>时钟</v>
      </c>
      <c r="P250" s="5">
        <f t="shared" si="12"/>
        <v>18.064</v>
      </c>
      <c r="Q250" s="5">
        <f t="shared" si="13"/>
        <v>5.9999999999998721E-2</v>
      </c>
      <c r="R250" s="5" t="str">
        <f>IF(H252="C_B",INDEX(音色一览表!A:A,MATCH(MID(F250,5,2)&amp;MID(F251,5,2)&amp;MID(F252,7,2),音色一览表!H:H,0))&amp;" "&amp;INDEX(音色一览表!G:G,MATCH(MID(F250,5,2)&amp;MID(F251,5,2)&amp;MID(F252,7,2),音色一览表!H:H,0)),"")</f>
        <v/>
      </c>
      <c r="S250" s="17"/>
      <c r="T250" s="17"/>
    </row>
    <row r="251" spans="1:20" ht="18" hidden="1" customHeight="1" x14ac:dyDescent="0.2">
      <c r="A251" s="16">
        <v>249</v>
      </c>
      <c r="B251" s="16">
        <v>1</v>
      </c>
      <c r="C251" s="10"/>
      <c r="D251" s="16" t="s">
        <v>49</v>
      </c>
      <c r="E251" s="16" t="s">
        <v>50</v>
      </c>
      <c r="F251" s="16" t="s">
        <v>51</v>
      </c>
      <c r="G251" s="16" t="s">
        <v>294</v>
      </c>
      <c r="H251" s="34" t="str">
        <f t="shared" si="15"/>
        <v>F8</v>
      </c>
      <c r="I251" s="34" t="str">
        <f>IFERROR(INDEX(数据分类!B:B,MATCH(数据!H251,数据分类!A:A,0)),"Error")</f>
        <v>时钟</v>
      </c>
      <c r="J251" s="34" t="str">
        <f>IFERROR(_xlfn.IFS(INDEX(数据分类!E:E,MATCH(数据!H251,数据分类!A:A,0))=3456,N251&amp;M251,INDEX(数据分类!E:E,MATCH(数据!H251,数据分类!A:A,0))=34,M251,INDEX(数据分类!E:E,MATCH(数据!H251,数据分类!A:A,0))=56,N251,INDEX(数据分类!E:E,MATCH(数据!H251,数据分类!A:A,0))="-","-"),"Error")</f>
        <v>-</v>
      </c>
      <c r="K251" s="34" t="str">
        <f t="shared" si="14"/>
        <v>-</v>
      </c>
      <c r="L251" s="4" t="str">
        <f>IFERROR(INDEX(字典msg!B:B,MATCH(D251,字典msg!A:A,0)),"Error")</f>
        <v>正常</v>
      </c>
      <c r="M251" s="4" t="str">
        <f>IFERROR(_xlfn.IFS(H251="9",INDEX(字典1_34!C:C,MATCH(MID(F251,5,2),字典1_34!B:B,0)),H251="B00",INDEX(字典1_34!D:D,MATCH(MID(F251,5,2),字典1_34!B:B,0)),H251="B20",INDEX(字典1_34!E:E,MATCH(MID(F251,5,2),字典1_34!B:B,0)),H251="B48",INDEX(字典1_34!G:G,MATCH(MID(F251,5,2),字典1_34!B:B,0)),LEFT(H251,1)="B",INDEX(字典1_34!F:F,MATCH(MID(F251,5,2),字典1_34!B:B,0))),"-")</f>
        <v>-</v>
      </c>
      <c r="N251" s="4" t="str">
        <f>IFERROR(_xlfn.IFS(H251="9",INDEX(字典1_56!C:C,MATCH(MID(F251,7,2),字典1_56!B:B,0)),LEFT(H251,1)="B",INDEX(字典1_56!D:D,MATCH(MID(F251,7,2),字典1_56!B:B,0)),H251="C_B",INDEX(字典1_56!F:F,MATCH(MID(F251,7,2),字典1_56!B:B,0)),H251="C",INDEX(字典1_56!E:E,MATCH(MID(F251,7,2),字典1_56!B:B,0))),"-")</f>
        <v>-</v>
      </c>
      <c r="O251" s="4" t="str">
        <f>IFERROR(INDEX(字典1_78!C:C,MATCH(RIGHT(F251,2),字典1_78!B:B,0)),"Error")</f>
        <v>时钟</v>
      </c>
      <c r="P251" s="5">
        <f t="shared" si="12"/>
        <v>18.114000000000001</v>
      </c>
      <c r="Q251" s="5">
        <f t="shared" si="13"/>
        <v>5.0000000000000711E-2</v>
      </c>
      <c r="R251" s="5" t="str">
        <f>IF(H253="C_B",INDEX(音色一览表!A:A,MATCH(MID(F251,5,2)&amp;MID(F252,5,2)&amp;MID(F253,7,2),音色一览表!H:H,0))&amp;" "&amp;INDEX(音色一览表!G:G,MATCH(MID(F251,5,2)&amp;MID(F252,5,2)&amp;MID(F253,7,2),音色一览表!H:H,0)),"")</f>
        <v/>
      </c>
      <c r="S251" s="17"/>
      <c r="T251" s="17"/>
    </row>
    <row r="252" spans="1:20" ht="18" hidden="1" customHeight="1" x14ac:dyDescent="0.2">
      <c r="A252" s="16">
        <v>250</v>
      </c>
      <c r="B252" s="16">
        <v>1</v>
      </c>
      <c r="C252" s="10"/>
      <c r="D252" s="16" t="s">
        <v>49</v>
      </c>
      <c r="E252" s="16" t="s">
        <v>50</v>
      </c>
      <c r="F252" s="16" t="s">
        <v>295</v>
      </c>
      <c r="G252" s="16" t="s">
        <v>296</v>
      </c>
      <c r="H252" s="34" t="str">
        <f t="shared" si="15"/>
        <v>9</v>
      </c>
      <c r="I252" s="34" t="str">
        <f>IFERROR(INDEX(数据分类!B:B,MATCH(数据!H252,数据分类!A:A,0)),"Error")</f>
        <v>音符打开</v>
      </c>
      <c r="J252" s="34" t="str">
        <f>IFERROR(_xlfn.IFS(INDEX(数据分类!E:E,MATCH(数据!H252,数据分类!A:A,0))=3456,N252&amp;M252,INDEX(数据分类!E:E,MATCH(数据!H252,数据分类!A:A,0))=34,M252,INDEX(数据分类!E:E,MATCH(数据!H252,数据分类!A:A,0))=56,N252,INDEX(数据分类!E:E,MATCH(数据!H252,数据分类!A:A,0))="-","-"),"Error")</f>
        <v>A2键按下(力度073)</v>
      </c>
      <c r="K252" s="34">
        <f t="shared" si="14"/>
        <v>1</v>
      </c>
      <c r="L252" s="4" t="str">
        <f>IFERROR(INDEX(字典msg!B:B,MATCH(D252,字典msg!A:A,0)),"Error")</f>
        <v>正常</v>
      </c>
      <c r="M252" s="4" t="str">
        <f>IFERROR(_xlfn.IFS(H252="9",INDEX(字典1_34!C:C,MATCH(MID(F252,5,2),字典1_34!B:B,0)),H252="B00",INDEX(字典1_34!D:D,MATCH(MID(F252,5,2),字典1_34!B:B,0)),H252="B20",INDEX(字典1_34!E:E,MATCH(MID(F252,5,2),字典1_34!B:B,0)),H252="B48",INDEX(字典1_34!G:G,MATCH(MID(F252,5,2),字典1_34!B:B,0)),LEFT(H252,1)="B",INDEX(字典1_34!F:F,MATCH(MID(F252,5,2),字典1_34!B:B,0))),"-")</f>
        <v>按下(力度073)</v>
      </c>
      <c r="N252" s="4" t="str">
        <f>IFERROR(_xlfn.IFS(H252="9",INDEX(字典1_56!C:C,MATCH(MID(F252,7,2),字典1_56!B:B,0)),LEFT(H252,1)="B",INDEX(字典1_56!D:D,MATCH(MID(F252,7,2),字典1_56!B:B,0)),H252="C_B",INDEX(字典1_56!F:F,MATCH(MID(F252,7,2),字典1_56!B:B,0)),H252="C",INDEX(字典1_56!E:E,MATCH(MID(F252,7,2),字典1_56!B:B,0))),"-")</f>
        <v>A2键</v>
      </c>
      <c r="O252" s="4" t="str">
        <f>IFERROR(INDEX(字典1_78!C:C,MATCH(RIGHT(F252,2),字典1_78!B:B,0)),"Error")</f>
        <v>音符打开(#01)</v>
      </c>
      <c r="P252" s="5">
        <f t="shared" si="12"/>
        <v>18.164000000000001</v>
      </c>
      <c r="Q252" s="5">
        <f t="shared" si="13"/>
        <v>5.0000000000000711E-2</v>
      </c>
      <c r="R252" s="5" t="str">
        <f>IF(H254="C_B",INDEX(音色一览表!A:A,MATCH(MID(F252,5,2)&amp;MID(F253,5,2)&amp;MID(F254,7,2),音色一览表!H:H,0))&amp;" "&amp;INDEX(音色一览表!G:G,MATCH(MID(F252,5,2)&amp;MID(F253,5,2)&amp;MID(F254,7,2),音色一览表!H:H,0)),"")</f>
        <v/>
      </c>
      <c r="S252" s="17"/>
      <c r="T252" s="17"/>
    </row>
    <row r="253" spans="1:20" ht="18" hidden="1" customHeight="1" x14ac:dyDescent="0.2">
      <c r="A253" s="16">
        <v>251</v>
      </c>
      <c r="B253" s="16">
        <v>1</v>
      </c>
      <c r="C253" s="10"/>
      <c r="D253" s="16" t="s">
        <v>49</v>
      </c>
      <c r="E253" s="16" t="s">
        <v>50</v>
      </c>
      <c r="F253" s="16" t="s">
        <v>59</v>
      </c>
      <c r="G253" s="16" t="s">
        <v>297</v>
      </c>
      <c r="H253" s="34" t="str">
        <f t="shared" si="15"/>
        <v>FE</v>
      </c>
      <c r="I253" s="34" t="str">
        <f>IFERROR(INDEX(数据分类!B:B,MATCH(数据!H253,数据分类!A:A,0)),"Error")</f>
        <v>主动传感</v>
      </c>
      <c r="J253" s="34" t="str">
        <f>IFERROR(_xlfn.IFS(INDEX(数据分类!E:E,MATCH(数据!H253,数据分类!A:A,0))=3456,N253&amp;M253,INDEX(数据分类!E:E,MATCH(数据!H253,数据分类!A:A,0))=34,M253,INDEX(数据分类!E:E,MATCH(数据!H253,数据分类!A:A,0))=56,N253,INDEX(数据分类!E:E,MATCH(数据!H253,数据分类!A:A,0))="-","-"),"Error")</f>
        <v>-</v>
      </c>
      <c r="K253" s="34" t="str">
        <f t="shared" si="14"/>
        <v>-</v>
      </c>
      <c r="L253" s="4" t="str">
        <f>IFERROR(INDEX(字典msg!B:B,MATCH(D253,字典msg!A:A,0)),"Error")</f>
        <v>正常</v>
      </c>
      <c r="M253" s="4" t="str">
        <f>IFERROR(_xlfn.IFS(H253="9",INDEX(字典1_34!C:C,MATCH(MID(F253,5,2),字典1_34!B:B,0)),H253="B00",INDEX(字典1_34!D:D,MATCH(MID(F253,5,2),字典1_34!B:B,0)),H253="B20",INDEX(字典1_34!E:E,MATCH(MID(F253,5,2),字典1_34!B:B,0)),H253="B48",INDEX(字典1_34!G:G,MATCH(MID(F253,5,2),字典1_34!B:B,0)),LEFT(H253,1)="B",INDEX(字典1_34!F:F,MATCH(MID(F253,5,2),字典1_34!B:B,0))),"-")</f>
        <v>-</v>
      </c>
      <c r="N253" s="4" t="str">
        <f>IFERROR(_xlfn.IFS(H253="9",INDEX(字典1_56!C:C,MATCH(MID(F253,7,2),字典1_56!B:B,0)),LEFT(H253,1)="B",INDEX(字典1_56!D:D,MATCH(MID(F253,7,2),字典1_56!B:B,0)),H253="C_B",INDEX(字典1_56!F:F,MATCH(MID(F253,7,2),字典1_56!B:B,0)),H253="C",INDEX(字典1_56!E:E,MATCH(MID(F253,7,2),字典1_56!B:B,0))),"-")</f>
        <v>-</v>
      </c>
      <c r="O253" s="4" t="str">
        <f>IFERROR(INDEX(字典1_78!C:C,MATCH(RIGHT(F253,2),字典1_78!B:B,0)),"Error")</f>
        <v>主动传感</v>
      </c>
      <c r="P253" s="5">
        <f t="shared" si="12"/>
        <v>18.213999999999999</v>
      </c>
      <c r="Q253" s="5">
        <f t="shared" si="13"/>
        <v>4.9999999999997158E-2</v>
      </c>
      <c r="R253" s="5" t="str">
        <f>IF(H255="C_B",INDEX(音色一览表!A:A,MATCH(MID(F253,5,2)&amp;MID(F254,5,2)&amp;MID(F255,7,2),音色一览表!H:H,0))&amp;" "&amp;INDEX(音色一览表!G:G,MATCH(MID(F253,5,2)&amp;MID(F254,5,2)&amp;MID(F255,7,2),音色一览表!H:H,0)),"")</f>
        <v/>
      </c>
      <c r="S253" s="17"/>
      <c r="T253" s="17"/>
    </row>
    <row r="254" spans="1:20" ht="18" hidden="1" customHeight="1" x14ac:dyDescent="0.2">
      <c r="A254" s="16">
        <v>252</v>
      </c>
      <c r="B254" s="16">
        <v>1</v>
      </c>
      <c r="C254" s="10"/>
      <c r="D254" s="16" t="s">
        <v>49</v>
      </c>
      <c r="E254" s="16" t="s">
        <v>50</v>
      </c>
      <c r="F254" s="16" t="s">
        <v>51</v>
      </c>
      <c r="G254" s="16" t="s">
        <v>298</v>
      </c>
      <c r="H254" s="34" t="str">
        <f t="shared" si="15"/>
        <v>F8</v>
      </c>
      <c r="I254" s="34" t="str">
        <f>IFERROR(INDEX(数据分类!B:B,MATCH(数据!H254,数据分类!A:A,0)),"Error")</f>
        <v>时钟</v>
      </c>
      <c r="J254" s="34" t="str">
        <f>IFERROR(_xlfn.IFS(INDEX(数据分类!E:E,MATCH(数据!H254,数据分类!A:A,0))=3456,N254&amp;M254,INDEX(数据分类!E:E,MATCH(数据!H254,数据分类!A:A,0))=34,M254,INDEX(数据分类!E:E,MATCH(数据!H254,数据分类!A:A,0))=56,N254,INDEX(数据分类!E:E,MATCH(数据!H254,数据分类!A:A,0))="-","-"),"Error")</f>
        <v>-</v>
      </c>
      <c r="K254" s="34" t="str">
        <f t="shared" si="14"/>
        <v>-</v>
      </c>
      <c r="L254" s="4" t="str">
        <f>IFERROR(INDEX(字典msg!B:B,MATCH(D254,字典msg!A:A,0)),"Error")</f>
        <v>正常</v>
      </c>
      <c r="M254" s="4" t="str">
        <f>IFERROR(_xlfn.IFS(H254="9",INDEX(字典1_34!C:C,MATCH(MID(F254,5,2),字典1_34!B:B,0)),H254="B00",INDEX(字典1_34!D:D,MATCH(MID(F254,5,2),字典1_34!B:B,0)),H254="B20",INDEX(字典1_34!E:E,MATCH(MID(F254,5,2),字典1_34!B:B,0)),H254="B48",INDEX(字典1_34!G:G,MATCH(MID(F254,5,2),字典1_34!B:B,0)),LEFT(H254,1)="B",INDEX(字典1_34!F:F,MATCH(MID(F254,5,2),字典1_34!B:B,0))),"-")</f>
        <v>-</v>
      </c>
      <c r="N254" s="4" t="str">
        <f>IFERROR(_xlfn.IFS(H254="9",INDEX(字典1_56!C:C,MATCH(MID(F254,7,2),字典1_56!B:B,0)),LEFT(H254,1)="B",INDEX(字典1_56!D:D,MATCH(MID(F254,7,2),字典1_56!B:B,0)),H254="C_B",INDEX(字典1_56!F:F,MATCH(MID(F254,7,2),字典1_56!B:B,0)),H254="C",INDEX(字典1_56!E:E,MATCH(MID(F254,7,2),字典1_56!B:B,0))),"-")</f>
        <v>-</v>
      </c>
      <c r="O254" s="4" t="str">
        <f>IFERROR(INDEX(字典1_78!C:C,MATCH(RIGHT(F254,2),字典1_78!B:B,0)),"Error")</f>
        <v>时钟</v>
      </c>
      <c r="P254" s="5">
        <f t="shared" si="12"/>
        <v>18.274000000000001</v>
      </c>
      <c r="Q254" s="5">
        <f t="shared" si="13"/>
        <v>6.0000000000002274E-2</v>
      </c>
      <c r="R254" s="5" t="str">
        <f>IF(H256="C_B",INDEX(音色一览表!A:A,MATCH(MID(F254,5,2)&amp;MID(F255,5,2)&amp;MID(F256,7,2),音色一览表!H:H,0))&amp;" "&amp;INDEX(音色一览表!G:G,MATCH(MID(F254,5,2)&amp;MID(F255,5,2)&amp;MID(F256,7,2),音色一览表!H:H,0)),"")</f>
        <v/>
      </c>
      <c r="S254" s="17"/>
      <c r="T254" s="17"/>
    </row>
    <row r="255" spans="1:20" ht="18" hidden="1" customHeight="1" x14ac:dyDescent="0.2">
      <c r="A255" s="16">
        <v>253</v>
      </c>
      <c r="B255" s="16">
        <v>1</v>
      </c>
      <c r="C255" s="10"/>
      <c r="D255" s="16" t="s">
        <v>49</v>
      </c>
      <c r="E255" s="16" t="s">
        <v>50</v>
      </c>
      <c r="F255" s="16" t="s">
        <v>51</v>
      </c>
      <c r="G255" s="16" t="s">
        <v>299</v>
      </c>
      <c r="H255" s="34" t="str">
        <f t="shared" si="15"/>
        <v>F8</v>
      </c>
      <c r="I255" s="34" t="str">
        <f>IFERROR(INDEX(数据分类!B:B,MATCH(数据!H255,数据分类!A:A,0)),"Error")</f>
        <v>时钟</v>
      </c>
      <c r="J255" s="34" t="str">
        <f>IFERROR(_xlfn.IFS(INDEX(数据分类!E:E,MATCH(数据!H255,数据分类!A:A,0))=3456,N255&amp;M255,INDEX(数据分类!E:E,MATCH(数据!H255,数据分类!A:A,0))=34,M255,INDEX(数据分类!E:E,MATCH(数据!H255,数据分类!A:A,0))=56,N255,INDEX(数据分类!E:E,MATCH(数据!H255,数据分类!A:A,0))="-","-"),"Error")</f>
        <v>-</v>
      </c>
      <c r="K255" s="34" t="str">
        <f t="shared" si="14"/>
        <v>-</v>
      </c>
      <c r="L255" s="4" t="str">
        <f>IFERROR(INDEX(字典msg!B:B,MATCH(D255,字典msg!A:A,0)),"Error")</f>
        <v>正常</v>
      </c>
      <c r="M255" s="4" t="str">
        <f>IFERROR(_xlfn.IFS(H255="9",INDEX(字典1_34!C:C,MATCH(MID(F255,5,2),字典1_34!B:B,0)),H255="B00",INDEX(字典1_34!D:D,MATCH(MID(F255,5,2),字典1_34!B:B,0)),H255="B20",INDEX(字典1_34!E:E,MATCH(MID(F255,5,2),字典1_34!B:B,0)),H255="B48",INDEX(字典1_34!G:G,MATCH(MID(F255,5,2),字典1_34!B:B,0)),LEFT(H255,1)="B",INDEX(字典1_34!F:F,MATCH(MID(F255,5,2),字典1_34!B:B,0))),"-")</f>
        <v>-</v>
      </c>
      <c r="N255" s="4" t="str">
        <f>IFERROR(_xlfn.IFS(H255="9",INDEX(字典1_56!C:C,MATCH(MID(F255,7,2),字典1_56!B:B,0)),LEFT(H255,1)="B",INDEX(字典1_56!D:D,MATCH(MID(F255,7,2),字典1_56!B:B,0)),H255="C_B",INDEX(字典1_56!F:F,MATCH(MID(F255,7,2),字典1_56!B:B,0)),H255="C",INDEX(字典1_56!E:E,MATCH(MID(F255,7,2),字典1_56!B:B,0))),"-")</f>
        <v>-</v>
      </c>
      <c r="O255" s="4" t="str">
        <f>IFERROR(INDEX(字典1_78!C:C,MATCH(RIGHT(F255,2),字典1_78!B:B,0)),"Error")</f>
        <v>时钟</v>
      </c>
      <c r="P255" s="5">
        <f t="shared" si="12"/>
        <v>18.324000000000002</v>
      </c>
      <c r="Q255" s="5">
        <f t="shared" si="13"/>
        <v>5.0000000000000711E-2</v>
      </c>
      <c r="R255" s="5" t="str">
        <f>IF(H257="C_B",INDEX(音色一览表!A:A,MATCH(MID(F255,5,2)&amp;MID(F256,5,2)&amp;MID(F257,7,2),音色一览表!H:H,0))&amp;" "&amp;INDEX(音色一览表!G:G,MATCH(MID(F255,5,2)&amp;MID(F256,5,2)&amp;MID(F257,7,2),音色一览表!H:H,0)),"")</f>
        <v/>
      </c>
      <c r="S255" s="17"/>
      <c r="T255" s="17"/>
    </row>
    <row r="256" spans="1:20" ht="18" hidden="1" customHeight="1" x14ac:dyDescent="0.2">
      <c r="A256" s="16">
        <v>254</v>
      </c>
      <c r="B256" s="16">
        <v>1</v>
      </c>
      <c r="C256" s="10"/>
      <c r="D256" s="16" t="s">
        <v>49</v>
      </c>
      <c r="E256" s="16" t="s">
        <v>50</v>
      </c>
      <c r="F256" s="16" t="s">
        <v>51</v>
      </c>
      <c r="G256" s="16" t="s">
        <v>300</v>
      </c>
      <c r="H256" s="34" t="str">
        <f t="shared" si="15"/>
        <v>F8</v>
      </c>
      <c r="I256" s="34" t="str">
        <f>IFERROR(INDEX(数据分类!B:B,MATCH(数据!H256,数据分类!A:A,0)),"Error")</f>
        <v>时钟</v>
      </c>
      <c r="J256" s="34" t="str">
        <f>IFERROR(_xlfn.IFS(INDEX(数据分类!E:E,MATCH(数据!H256,数据分类!A:A,0))=3456,N256&amp;M256,INDEX(数据分类!E:E,MATCH(数据!H256,数据分类!A:A,0))=34,M256,INDEX(数据分类!E:E,MATCH(数据!H256,数据分类!A:A,0))=56,N256,INDEX(数据分类!E:E,MATCH(数据!H256,数据分类!A:A,0))="-","-"),"Error")</f>
        <v>-</v>
      </c>
      <c r="K256" s="34" t="str">
        <f t="shared" si="14"/>
        <v>-</v>
      </c>
      <c r="L256" s="4" t="str">
        <f>IFERROR(INDEX(字典msg!B:B,MATCH(D256,字典msg!A:A,0)),"Error")</f>
        <v>正常</v>
      </c>
      <c r="M256" s="4" t="str">
        <f>IFERROR(_xlfn.IFS(H256="9",INDEX(字典1_34!C:C,MATCH(MID(F256,5,2),字典1_34!B:B,0)),H256="B00",INDEX(字典1_34!D:D,MATCH(MID(F256,5,2),字典1_34!B:B,0)),H256="B20",INDEX(字典1_34!E:E,MATCH(MID(F256,5,2),字典1_34!B:B,0)),H256="B48",INDEX(字典1_34!G:G,MATCH(MID(F256,5,2),字典1_34!B:B,0)),LEFT(H256,1)="B",INDEX(字典1_34!F:F,MATCH(MID(F256,5,2),字典1_34!B:B,0))),"-")</f>
        <v>-</v>
      </c>
      <c r="N256" s="4" t="str">
        <f>IFERROR(_xlfn.IFS(H256="9",INDEX(字典1_56!C:C,MATCH(MID(F256,7,2),字典1_56!B:B,0)),LEFT(H256,1)="B",INDEX(字典1_56!D:D,MATCH(MID(F256,7,2),字典1_56!B:B,0)),H256="C_B",INDEX(字典1_56!F:F,MATCH(MID(F256,7,2),字典1_56!B:B,0)),H256="C",INDEX(字典1_56!E:E,MATCH(MID(F256,7,2),字典1_56!B:B,0))),"-")</f>
        <v>-</v>
      </c>
      <c r="O256" s="4" t="str">
        <f>IFERROR(INDEX(字典1_78!C:C,MATCH(RIGHT(F256,2),字典1_78!B:B,0)),"Error")</f>
        <v>时钟</v>
      </c>
      <c r="P256" s="5">
        <f t="shared" si="12"/>
        <v>18.379000000000001</v>
      </c>
      <c r="Q256" s="5">
        <f t="shared" si="13"/>
        <v>5.4999999999999716E-2</v>
      </c>
      <c r="R256" s="5" t="str">
        <f>IF(H258="C_B",INDEX(音色一览表!A:A,MATCH(MID(F256,5,2)&amp;MID(F257,5,2)&amp;MID(F258,7,2),音色一览表!H:H,0))&amp;" "&amp;INDEX(音色一览表!G:G,MATCH(MID(F256,5,2)&amp;MID(F257,5,2)&amp;MID(F258,7,2),音色一览表!H:H,0)),"")</f>
        <v/>
      </c>
      <c r="S256" s="17"/>
      <c r="T256" s="17"/>
    </row>
    <row r="257" spans="1:20" ht="18" hidden="1" customHeight="1" x14ac:dyDescent="0.2">
      <c r="A257" s="16">
        <v>255</v>
      </c>
      <c r="B257" s="16">
        <v>1</v>
      </c>
      <c r="C257" s="10"/>
      <c r="D257" s="16" t="s">
        <v>49</v>
      </c>
      <c r="E257" s="16" t="s">
        <v>50</v>
      </c>
      <c r="F257" s="16" t="s">
        <v>51</v>
      </c>
      <c r="G257" s="16" t="s">
        <v>301</v>
      </c>
      <c r="H257" s="34" t="str">
        <f t="shared" si="15"/>
        <v>F8</v>
      </c>
      <c r="I257" s="34" t="str">
        <f>IFERROR(INDEX(数据分类!B:B,MATCH(数据!H257,数据分类!A:A,0)),"Error")</f>
        <v>时钟</v>
      </c>
      <c r="J257" s="34" t="str">
        <f>IFERROR(_xlfn.IFS(INDEX(数据分类!E:E,MATCH(数据!H257,数据分类!A:A,0))=3456,N257&amp;M257,INDEX(数据分类!E:E,MATCH(数据!H257,数据分类!A:A,0))=34,M257,INDEX(数据分类!E:E,MATCH(数据!H257,数据分类!A:A,0))=56,N257,INDEX(数据分类!E:E,MATCH(数据!H257,数据分类!A:A,0))="-","-"),"Error")</f>
        <v>-</v>
      </c>
      <c r="K257" s="34" t="str">
        <f t="shared" si="14"/>
        <v>-</v>
      </c>
      <c r="L257" s="4" t="str">
        <f>IFERROR(INDEX(字典msg!B:B,MATCH(D257,字典msg!A:A,0)),"Error")</f>
        <v>正常</v>
      </c>
      <c r="M257" s="4" t="str">
        <f>IFERROR(_xlfn.IFS(H257="9",INDEX(字典1_34!C:C,MATCH(MID(F257,5,2),字典1_34!B:B,0)),H257="B00",INDEX(字典1_34!D:D,MATCH(MID(F257,5,2),字典1_34!B:B,0)),H257="B20",INDEX(字典1_34!E:E,MATCH(MID(F257,5,2),字典1_34!B:B,0)),H257="B48",INDEX(字典1_34!G:G,MATCH(MID(F257,5,2),字典1_34!B:B,0)),LEFT(H257,1)="B",INDEX(字典1_34!F:F,MATCH(MID(F257,5,2),字典1_34!B:B,0))),"-")</f>
        <v>-</v>
      </c>
      <c r="N257" s="4" t="str">
        <f>IFERROR(_xlfn.IFS(H257="9",INDEX(字典1_56!C:C,MATCH(MID(F257,7,2),字典1_56!B:B,0)),LEFT(H257,1)="B",INDEX(字典1_56!D:D,MATCH(MID(F257,7,2),字典1_56!B:B,0)),H257="C_B",INDEX(字典1_56!F:F,MATCH(MID(F257,7,2),字典1_56!B:B,0)),H257="C",INDEX(字典1_56!E:E,MATCH(MID(F257,7,2),字典1_56!B:B,0))),"-")</f>
        <v>-</v>
      </c>
      <c r="O257" s="4" t="str">
        <f>IFERROR(INDEX(字典1_78!C:C,MATCH(RIGHT(F257,2),字典1_78!B:B,0)),"Error")</f>
        <v>时钟</v>
      </c>
      <c r="P257" s="5">
        <f t="shared" si="12"/>
        <v>18.431000000000001</v>
      </c>
      <c r="Q257" s="5">
        <f t="shared" si="13"/>
        <v>5.1999999999999602E-2</v>
      </c>
      <c r="R257" s="5" t="str">
        <f>IF(H259="C_B",INDEX(音色一览表!A:A,MATCH(MID(F257,5,2)&amp;MID(F258,5,2)&amp;MID(F259,7,2),音色一览表!H:H,0))&amp;" "&amp;INDEX(音色一览表!G:G,MATCH(MID(F257,5,2)&amp;MID(F258,5,2)&amp;MID(F259,7,2),音色一览表!H:H,0)),"")</f>
        <v/>
      </c>
      <c r="S257" s="17"/>
      <c r="T257" s="17"/>
    </row>
    <row r="258" spans="1:20" ht="18" hidden="1" customHeight="1" x14ac:dyDescent="0.2">
      <c r="A258" s="16">
        <v>256</v>
      </c>
      <c r="B258" s="16">
        <v>1</v>
      </c>
      <c r="C258" s="10"/>
      <c r="D258" s="16" t="s">
        <v>49</v>
      </c>
      <c r="E258" s="16" t="s">
        <v>50</v>
      </c>
      <c r="F258" s="16" t="s">
        <v>51</v>
      </c>
      <c r="G258" s="16" t="s">
        <v>302</v>
      </c>
      <c r="H258" s="34" t="str">
        <f t="shared" si="15"/>
        <v>F8</v>
      </c>
      <c r="I258" s="34" t="str">
        <f>IFERROR(INDEX(数据分类!B:B,MATCH(数据!H258,数据分类!A:A,0)),"Error")</f>
        <v>时钟</v>
      </c>
      <c r="J258" s="34" t="str">
        <f>IFERROR(_xlfn.IFS(INDEX(数据分类!E:E,MATCH(数据!H258,数据分类!A:A,0))=3456,N258&amp;M258,INDEX(数据分类!E:E,MATCH(数据!H258,数据分类!A:A,0))=34,M258,INDEX(数据分类!E:E,MATCH(数据!H258,数据分类!A:A,0))=56,N258,INDEX(数据分类!E:E,MATCH(数据!H258,数据分类!A:A,0))="-","-"),"Error")</f>
        <v>-</v>
      </c>
      <c r="K258" s="34" t="str">
        <f t="shared" si="14"/>
        <v>-</v>
      </c>
      <c r="L258" s="4" t="str">
        <f>IFERROR(INDEX(字典msg!B:B,MATCH(D258,字典msg!A:A,0)),"Error")</f>
        <v>正常</v>
      </c>
      <c r="M258" s="4" t="str">
        <f>IFERROR(_xlfn.IFS(H258="9",INDEX(字典1_34!C:C,MATCH(MID(F258,5,2),字典1_34!B:B,0)),H258="B00",INDEX(字典1_34!D:D,MATCH(MID(F258,5,2),字典1_34!B:B,0)),H258="B20",INDEX(字典1_34!E:E,MATCH(MID(F258,5,2),字典1_34!B:B,0)),H258="B48",INDEX(字典1_34!G:G,MATCH(MID(F258,5,2),字典1_34!B:B,0)),LEFT(H258,1)="B",INDEX(字典1_34!F:F,MATCH(MID(F258,5,2),字典1_34!B:B,0))),"-")</f>
        <v>-</v>
      </c>
      <c r="N258" s="4" t="str">
        <f>IFERROR(_xlfn.IFS(H258="9",INDEX(字典1_56!C:C,MATCH(MID(F258,7,2),字典1_56!B:B,0)),LEFT(H258,1)="B",INDEX(字典1_56!D:D,MATCH(MID(F258,7,2),字典1_56!B:B,0)),H258="C_B",INDEX(字典1_56!F:F,MATCH(MID(F258,7,2),字典1_56!B:B,0)),H258="C",INDEX(字典1_56!E:E,MATCH(MID(F258,7,2),字典1_56!B:B,0))),"-")</f>
        <v>-</v>
      </c>
      <c r="O258" s="4" t="str">
        <f>IFERROR(INDEX(字典1_78!C:C,MATCH(RIGHT(F258,2),字典1_78!B:B,0)),"Error")</f>
        <v>时钟</v>
      </c>
      <c r="P258" s="5">
        <f t="shared" si="12"/>
        <v>18.481000000000002</v>
      </c>
      <c r="Q258" s="5">
        <f t="shared" si="13"/>
        <v>5.0000000000000711E-2</v>
      </c>
      <c r="R258" s="5" t="str">
        <f>IF(H260="C_B",INDEX(音色一览表!A:A,MATCH(MID(F258,5,2)&amp;MID(F259,5,2)&amp;MID(F260,7,2),音色一览表!H:H,0))&amp;" "&amp;INDEX(音色一览表!G:G,MATCH(MID(F258,5,2)&amp;MID(F259,5,2)&amp;MID(F260,7,2),音色一览表!H:H,0)),"")</f>
        <v/>
      </c>
      <c r="S258" s="17"/>
      <c r="T258" s="17"/>
    </row>
    <row r="259" spans="1:20" ht="18" hidden="1" customHeight="1" x14ac:dyDescent="0.2">
      <c r="A259" s="16">
        <v>257</v>
      </c>
      <c r="B259" s="16">
        <v>1</v>
      </c>
      <c r="C259" s="10"/>
      <c r="D259" s="16" t="s">
        <v>49</v>
      </c>
      <c r="E259" s="16" t="s">
        <v>50</v>
      </c>
      <c r="F259" s="16" t="s">
        <v>51</v>
      </c>
      <c r="G259" s="16" t="s">
        <v>303</v>
      </c>
      <c r="H259" s="34" t="str">
        <f t="shared" si="15"/>
        <v>F8</v>
      </c>
      <c r="I259" s="34" t="str">
        <f>IFERROR(INDEX(数据分类!B:B,MATCH(数据!H259,数据分类!A:A,0)),"Error")</f>
        <v>时钟</v>
      </c>
      <c r="J259" s="34" t="str">
        <f>IFERROR(_xlfn.IFS(INDEX(数据分类!E:E,MATCH(数据!H259,数据分类!A:A,0))=3456,N259&amp;M259,INDEX(数据分类!E:E,MATCH(数据!H259,数据分类!A:A,0))=34,M259,INDEX(数据分类!E:E,MATCH(数据!H259,数据分类!A:A,0))=56,N259,INDEX(数据分类!E:E,MATCH(数据!H259,数据分类!A:A,0))="-","-"),"Error")</f>
        <v>-</v>
      </c>
      <c r="K259" s="34" t="str">
        <f t="shared" si="14"/>
        <v>-</v>
      </c>
      <c r="L259" s="4" t="str">
        <f>IFERROR(INDEX(字典msg!B:B,MATCH(D259,字典msg!A:A,0)),"Error")</f>
        <v>正常</v>
      </c>
      <c r="M259" s="4" t="str">
        <f>IFERROR(_xlfn.IFS(H259="9",INDEX(字典1_34!C:C,MATCH(MID(F259,5,2),字典1_34!B:B,0)),H259="B00",INDEX(字典1_34!D:D,MATCH(MID(F259,5,2),字典1_34!B:B,0)),H259="B20",INDEX(字典1_34!E:E,MATCH(MID(F259,5,2),字典1_34!B:B,0)),H259="B48",INDEX(字典1_34!G:G,MATCH(MID(F259,5,2),字典1_34!B:B,0)),LEFT(H259,1)="B",INDEX(字典1_34!F:F,MATCH(MID(F259,5,2),字典1_34!B:B,0))),"-")</f>
        <v>-</v>
      </c>
      <c r="N259" s="4" t="str">
        <f>IFERROR(_xlfn.IFS(H259="9",INDEX(字典1_56!C:C,MATCH(MID(F259,7,2),字典1_56!B:B,0)),LEFT(H259,1)="B",INDEX(字典1_56!D:D,MATCH(MID(F259,7,2),字典1_56!B:B,0)),H259="C_B",INDEX(字典1_56!F:F,MATCH(MID(F259,7,2),字典1_56!B:B,0)),H259="C",INDEX(字典1_56!E:E,MATCH(MID(F259,7,2),字典1_56!B:B,0))),"-")</f>
        <v>-</v>
      </c>
      <c r="O259" s="4" t="str">
        <f>IFERROR(INDEX(字典1_78!C:C,MATCH(RIGHT(F259,2),字典1_78!B:B,0)),"Error")</f>
        <v>时钟</v>
      </c>
      <c r="P259" s="5">
        <f t="shared" ref="P259:P322" si="16">HEX2DEC(RIGHT(G259,6))/1000</f>
        <v>18.530999999999999</v>
      </c>
      <c r="Q259" s="5">
        <f t="shared" ref="Q259:Q322" si="17">IFERROR(IF(B259=B258,P259-P258,0),"")</f>
        <v>4.9999999999997158E-2</v>
      </c>
      <c r="R259" s="5" t="str">
        <f>IF(H261="C_B",INDEX(音色一览表!A:A,MATCH(MID(F259,5,2)&amp;MID(F260,5,2)&amp;MID(F261,7,2),音色一览表!H:H,0))&amp;" "&amp;INDEX(音色一览表!G:G,MATCH(MID(F259,5,2)&amp;MID(F260,5,2)&amp;MID(F261,7,2),音色一览表!H:H,0)),"")</f>
        <v/>
      </c>
      <c r="S259" s="17"/>
      <c r="T259" s="17"/>
    </row>
    <row r="260" spans="1:20" ht="18" hidden="1" customHeight="1" x14ac:dyDescent="0.2">
      <c r="A260" s="16">
        <v>258</v>
      </c>
      <c r="B260" s="16">
        <v>1</v>
      </c>
      <c r="C260" s="10"/>
      <c r="D260" s="16" t="s">
        <v>49</v>
      </c>
      <c r="E260" s="16" t="s">
        <v>50</v>
      </c>
      <c r="F260" s="16" t="s">
        <v>51</v>
      </c>
      <c r="G260" s="16" t="s">
        <v>304</v>
      </c>
      <c r="H260" s="34" t="str">
        <f t="shared" si="15"/>
        <v>F8</v>
      </c>
      <c r="I260" s="34" t="str">
        <f>IFERROR(INDEX(数据分类!B:B,MATCH(数据!H260,数据分类!A:A,0)),"Error")</f>
        <v>时钟</v>
      </c>
      <c r="J260" s="34" t="str">
        <f>IFERROR(_xlfn.IFS(INDEX(数据分类!E:E,MATCH(数据!H260,数据分类!A:A,0))=3456,N260&amp;M260,INDEX(数据分类!E:E,MATCH(数据!H260,数据分类!A:A,0))=34,M260,INDEX(数据分类!E:E,MATCH(数据!H260,数据分类!A:A,0))=56,N260,INDEX(数据分类!E:E,MATCH(数据!H260,数据分类!A:A,0))="-","-"),"Error")</f>
        <v>-</v>
      </c>
      <c r="K260" s="34" t="str">
        <f t="shared" ref="K260:K323" si="18">IF(OR(H260="9",LEFT(H260,1)="B",LEFT(H260,1)="C"),RIGHT(F260,1)+1,"-")</f>
        <v>-</v>
      </c>
      <c r="L260" s="4" t="str">
        <f>IFERROR(INDEX(字典msg!B:B,MATCH(D260,字典msg!A:A,0)),"Error")</f>
        <v>正常</v>
      </c>
      <c r="M260" s="4" t="str">
        <f>IFERROR(_xlfn.IFS(H260="9",INDEX(字典1_34!C:C,MATCH(MID(F260,5,2),字典1_34!B:B,0)),H260="B00",INDEX(字典1_34!D:D,MATCH(MID(F260,5,2),字典1_34!B:B,0)),H260="B20",INDEX(字典1_34!E:E,MATCH(MID(F260,5,2),字典1_34!B:B,0)),H260="B48",INDEX(字典1_34!G:G,MATCH(MID(F260,5,2),字典1_34!B:B,0)),LEFT(H260,1)="B",INDEX(字典1_34!F:F,MATCH(MID(F260,5,2),字典1_34!B:B,0))),"-")</f>
        <v>-</v>
      </c>
      <c r="N260" s="4" t="str">
        <f>IFERROR(_xlfn.IFS(H260="9",INDEX(字典1_56!C:C,MATCH(MID(F260,7,2),字典1_56!B:B,0)),LEFT(H260,1)="B",INDEX(字典1_56!D:D,MATCH(MID(F260,7,2),字典1_56!B:B,0)),H260="C_B",INDEX(字典1_56!F:F,MATCH(MID(F260,7,2),字典1_56!B:B,0)),H260="C",INDEX(字典1_56!E:E,MATCH(MID(F260,7,2),字典1_56!B:B,0))),"-")</f>
        <v>-</v>
      </c>
      <c r="O260" s="4" t="str">
        <f>IFERROR(INDEX(字典1_78!C:C,MATCH(RIGHT(F260,2),字典1_78!B:B,0)),"Error")</f>
        <v>时钟</v>
      </c>
      <c r="P260" s="5">
        <f t="shared" si="16"/>
        <v>18.581</v>
      </c>
      <c r="Q260" s="5">
        <f t="shared" si="17"/>
        <v>5.0000000000000711E-2</v>
      </c>
      <c r="R260" s="5" t="str">
        <f>IF(H262="C_B",INDEX(音色一览表!A:A,MATCH(MID(F260,5,2)&amp;MID(F261,5,2)&amp;MID(F262,7,2),音色一览表!H:H,0))&amp;" "&amp;INDEX(音色一览表!G:G,MATCH(MID(F260,5,2)&amp;MID(F261,5,2)&amp;MID(F262,7,2),音色一览表!H:H,0)),"")</f>
        <v/>
      </c>
      <c r="S260" s="17"/>
      <c r="T260" s="17"/>
    </row>
    <row r="261" spans="1:20" ht="18" hidden="1" customHeight="1" x14ac:dyDescent="0.2">
      <c r="A261" s="16">
        <v>259</v>
      </c>
      <c r="B261" s="16">
        <v>1</v>
      </c>
      <c r="C261" s="10"/>
      <c r="D261" s="16" t="s">
        <v>49</v>
      </c>
      <c r="E261" s="16" t="s">
        <v>50</v>
      </c>
      <c r="F261" s="16" t="s">
        <v>305</v>
      </c>
      <c r="G261" s="16" t="s">
        <v>306</v>
      </c>
      <c r="H261" s="34" t="str">
        <f t="shared" ref="H261:H324" si="19">IFERROR(_xlfn.IFS(MID(F261,9,1)="B",MID(F261,9,1)&amp;MID(F261,7,2),MID(F261,9,1)="F",RIGHT(F261,2),AND(MID(F261,9,1)="C",H259="B00",H260="B20"),"C_B"),MID(F261,9,1))</f>
        <v>9</v>
      </c>
      <c r="I261" s="34" t="str">
        <f>IFERROR(INDEX(数据分类!B:B,MATCH(数据!H261,数据分类!A:A,0)),"Error")</f>
        <v>音符打开</v>
      </c>
      <c r="J261" s="34" t="str">
        <f>IFERROR(_xlfn.IFS(INDEX(数据分类!E:E,MATCH(数据!H261,数据分类!A:A,0))=3456,N261&amp;M261,INDEX(数据分类!E:E,MATCH(数据!H261,数据分类!A:A,0))=34,M261,INDEX(数据分类!E:E,MATCH(数据!H261,数据分类!A:A,0))=56,N261,INDEX(数据分类!E:E,MATCH(数据!H261,数据分类!A:A,0))="-","-"),"Error")</f>
        <v>B2键按下(力度054)</v>
      </c>
      <c r="K261" s="34">
        <f t="shared" si="18"/>
        <v>1</v>
      </c>
      <c r="L261" s="4" t="str">
        <f>IFERROR(INDEX(字典msg!B:B,MATCH(D261,字典msg!A:A,0)),"Error")</f>
        <v>正常</v>
      </c>
      <c r="M261" s="4" t="str">
        <f>IFERROR(_xlfn.IFS(H261="9",INDEX(字典1_34!C:C,MATCH(MID(F261,5,2),字典1_34!B:B,0)),H261="B00",INDEX(字典1_34!D:D,MATCH(MID(F261,5,2),字典1_34!B:B,0)),H261="B20",INDEX(字典1_34!E:E,MATCH(MID(F261,5,2),字典1_34!B:B,0)),H261="B48",INDEX(字典1_34!G:G,MATCH(MID(F261,5,2),字典1_34!B:B,0)),LEFT(H261,1)="B",INDEX(字典1_34!F:F,MATCH(MID(F261,5,2),字典1_34!B:B,0))),"-")</f>
        <v>按下(力度054)</v>
      </c>
      <c r="N261" s="4" t="str">
        <f>IFERROR(_xlfn.IFS(H261="9",INDEX(字典1_56!C:C,MATCH(MID(F261,7,2),字典1_56!B:B,0)),LEFT(H261,1)="B",INDEX(字典1_56!D:D,MATCH(MID(F261,7,2),字典1_56!B:B,0)),H261="C_B",INDEX(字典1_56!F:F,MATCH(MID(F261,7,2),字典1_56!B:B,0)),H261="C",INDEX(字典1_56!E:E,MATCH(MID(F261,7,2),字典1_56!B:B,0))),"-")</f>
        <v>B2键</v>
      </c>
      <c r="O261" s="4" t="str">
        <f>IFERROR(INDEX(字典1_78!C:C,MATCH(RIGHT(F261,2),字典1_78!B:B,0)),"Error")</f>
        <v>音符打开(#01)</v>
      </c>
      <c r="P261" s="5">
        <f t="shared" si="16"/>
        <v>18.640999999999998</v>
      </c>
      <c r="Q261" s="5">
        <f t="shared" si="17"/>
        <v>5.9999999999998721E-2</v>
      </c>
      <c r="R261" s="5" t="str">
        <f>IF(H263="C_B",INDEX(音色一览表!A:A,MATCH(MID(F261,5,2)&amp;MID(F262,5,2)&amp;MID(F263,7,2),音色一览表!H:H,0))&amp;" "&amp;INDEX(音色一览表!G:G,MATCH(MID(F261,5,2)&amp;MID(F262,5,2)&amp;MID(F263,7,2),音色一览表!H:H,0)),"")</f>
        <v/>
      </c>
      <c r="S261" s="17"/>
      <c r="T261" s="17"/>
    </row>
    <row r="262" spans="1:20" ht="18" hidden="1" customHeight="1" x14ac:dyDescent="0.2">
      <c r="A262" s="16">
        <v>260</v>
      </c>
      <c r="B262" s="16">
        <v>1</v>
      </c>
      <c r="C262" s="10"/>
      <c r="D262" s="16" t="s">
        <v>49</v>
      </c>
      <c r="E262" s="16" t="s">
        <v>50</v>
      </c>
      <c r="F262" s="16" t="s">
        <v>51</v>
      </c>
      <c r="G262" s="16" t="s">
        <v>307</v>
      </c>
      <c r="H262" s="34" t="str">
        <f t="shared" si="19"/>
        <v>F8</v>
      </c>
      <c r="I262" s="34" t="str">
        <f>IFERROR(INDEX(数据分类!B:B,MATCH(数据!H262,数据分类!A:A,0)),"Error")</f>
        <v>时钟</v>
      </c>
      <c r="J262" s="34" t="str">
        <f>IFERROR(_xlfn.IFS(INDEX(数据分类!E:E,MATCH(数据!H262,数据分类!A:A,0))=3456,N262&amp;M262,INDEX(数据分类!E:E,MATCH(数据!H262,数据分类!A:A,0))=34,M262,INDEX(数据分类!E:E,MATCH(数据!H262,数据分类!A:A,0))=56,N262,INDEX(数据分类!E:E,MATCH(数据!H262,数据分类!A:A,0))="-","-"),"Error")</f>
        <v>-</v>
      </c>
      <c r="K262" s="34" t="str">
        <f t="shared" si="18"/>
        <v>-</v>
      </c>
      <c r="L262" s="4" t="str">
        <f>IFERROR(INDEX(字典msg!B:B,MATCH(D262,字典msg!A:A,0)),"Error")</f>
        <v>正常</v>
      </c>
      <c r="M262" s="4" t="str">
        <f>IFERROR(_xlfn.IFS(H262="9",INDEX(字典1_34!C:C,MATCH(MID(F262,5,2),字典1_34!B:B,0)),H262="B00",INDEX(字典1_34!D:D,MATCH(MID(F262,5,2),字典1_34!B:B,0)),H262="B20",INDEX(字典1_34!E:E,MATCH(MID(F262,5,2),字典1_34!B:B,0)),H262="B48",INDEX(字典1_34!G:G,MATCH(MID(F262,5,2),字典1_34!B:B,0)),LEFT(H262,1)="B",INDEX(字典1_34!F:F,MATCH(MID(F262,5,2),字典1_34!B:B,0))),"-")</f>
        <v>-</v>
      </c>
      <c r="N262" s="4" t="str">
        <f>IFERROR(_xlfn.IFS(H262="9",INDEX(字典1_56!C:C,MATCH(MID(F262,7,2),字典1_56!B:B,0)),LEFT(H262,1)="B",INDEX(字典1_56!D:D,MATCH(MID(F262,7,2),字典1_56!B:B,0)),H262="C_B",INDEX(字典1_56!F:F,MATCH(MID(F262,7,2),字典1_56!B:B,0)),H262="C",INDEX(字典1_56!E:E,MATCH(MID(F262,7,2),字典1_56!B:B,0))),"-")</f>
        <v>-</v>
      </c>
      <c r="O262" s="4" t="str">
        <f>IFERROR(INDEX(字典1_78!C:C,MATCH(RIGHT(F262,2),字典1_78!B:B,0)),"Error")</f>
        <v>时钟</v>
      </c>
      <c r="P262" s="5">
        <f t="shared" si="16"/>
        <v>18.701000000000001</v>
      </c>
      <c r="Q262" s="5">
        <f t="shared" si="17"/>
        <v>6.0000000000002274E-2</v>
      </c>
      <c r="R262" s="5" t="str">
        <f>IF(H264="C_B",INDEX(音色一览表!A:A,MATCH(MID(F262,5,2)&amp;MID(F263,5,2)&amp;MID(F264,7,2),音色一览表!H:H,0))&amp;" "&amp;INDEX(音色一览表!G:G,MATCH(MID(F262,5,2)&amp;MID(F263,5,2)&amp;MID(F264,7,2),音色一览表!H:H,0)),"")</f>
        <v/>
      </c>
      <c r="S262" s="17"/>
      <c r="T262" s="17"/>
    </row>
    <row r="263" spans="1:20" ht="18" hidden="1" customHeight="1" x14ac:dyDescent="0.2">
      <c r="A263" s="16">
        <v>261</v>
      </c>
      <c r="B263" s="16">
        <v>1</v>
      </c>
      <c r="C263" s="10"/>
      <c r="D263" s="16" t="s">
        <v>49</v>
      </c>
      <c r="E263" s="16" t="s">
        <v>50</v>
      </c>
      <c r="F263" s="16" t="s">
        <v>51</v>
      </c>
      <c r="G263" s="16" t="s">
        <v>308</v>
      </c>
      <c r="H263" s="34" t="str">
        <f t="shared" si="19"/>
        <v>F8</v>
      </c>
      <c r="I263" s="34" t="str">
        <f>IFERROR(INDEX(数据分类!B:B,MATCH(数据!H263,数据分类!A:A,0)),"Error")</f>
        <v>时钟</v>
      </c>
      <c r="J263" s="34" t="str">
        <f>IFERROR(_xlfn.IFS(INDEX(数据分类!E:E,MATCH(数据!H263,数据分类!A:A,0))=3456,N263&amp;M263,INDEX(数据分类!E:E,MATCH(数据!H263,数据分类!A:A,0))=34,M263,INDEX(数据分类!E:E,MATCH(数据!H263,数据分类!A:A,0))=56,N263,INDEX(数据分类!E:E,MATCH(数据!H263,数据分类!A:A,0))="-","-"),"Error")</f>
        <v>-</v>
      </c>
      <c r="K263" s="34" t="str">
        <f t="shared" si="18"/>
        <v>-</v>
      </c>
      <c r="L263" s="4" t="str">
        <f>IFERROR(INDEX(字典msg!B:B,MATCH(D263,字典msg!A:A,0)),"Error")</f>
        <v>正常</v>
      </c>
      <c r="M263" s="4" t="str">
        <f>IFERROR(_xlfn.IFS(H263="9",INDEX(字典1_34!C:C,MATCH(MID(F263,5,2),字典1_34!B:B,0)),H263="B00",INDEX(字典1_34!D:D,MATCH(MID(F263,5,2),字典1_34!B:B,0)),H263="B20",INDEX(字典1_34!E:E,MATCH(MID(F263,5,2),字典1_34!B:B,0)),H263="B48",INDEX(字典1_34!G:G,MATCH(MID(F263,5,2),字典1_34!B:B,0)),LEFT(H263,1)="B",INDEX(字典1_34!F:F,MATCH(MID(F263,5,2),字典1_34!B:B,0))),"-")</f>
        <v>-</v>
      </c>
      <c r="N263" s="4" t="str">
        <f>IFERROR(_xlfn.IFS(H263="9",INDEX(字典1_56!C:C,MATCH(MID(F263,7,2),字典1_56!B:B,0)),LEFT(H263,1)="B",INDEX(字典1_56!D:D,MATCH(MID(F263,7,2),字典1_56!B:B,0)),H263="C_B",INDEX(字典1_56!F:F,MATCH(MID(F263,7,2),字典1_56!B:B,0)),H263="C",INDEX(字典1_56!E:E,MATCH(MID(F263,7,2),字典1_56!B:B,0))),"-")</f>
        <v>-</v>
      </c>
      <c r="O263" s="4" t="str">
        <f>IFERROR(INDEX(字典1_78!C:C,MATCH(RIGHT(F263,2),字典1_78!B:B,0)),"Error")</f>
        <v>时钟</v>
      </c>
      <c r="P263" s="5">
        <f t="shared" si="16"/>
        <v>18.751000000000001</v>
      </c>
      <c r="Q263" s="5">
        <f t="shared" si="17"/>
        <v>5.0000000000000711E-2</v>
      </c>
      <c r="R263" s="5" t="str">
        <f>IF(H265="C_B",INDEX(音色一览表!A:A,MATCH(MID(F263,5,2)&amp;MID(F264,5,2)&amp;MID(F265,7,2),音色一览表!H:H,0))&amp;" "&amp;INDEX(音色一览表!G:G,MATCH(MID(F263,5,2)&amp;MID(F264,5,2)&amp;MID(F265,7,2),音色一览表!H:H,0)),"")</f>
        <v/>
      </c>
      <c r="S263" s="17"/>
      <c r="T263" s="17"/>
    </row>
    <row r="264" spans="1:20" ht="18" hidden="1" customHeight="1" x14ac:dyDescent="0.2">
      <c r="A264" s="16">
        <v>262</v>
      </c>
      <c r="B264" s="16">
        <v>1</v>
      </c>
      <c r="C264" s="10"/>
      <c r="D264" s="16" t="s">
        <v>49</v>
      </c>
      <c r="E264" s="16" t="s">
        <v>50</v>
      </c>
      <c r="F264" s="16" t="s">
        <v>59</v>
      </c>
      <c r="G264" s="16" t="s">
        <v>309</v>
      </c>
      <c r="H264" s="34" t="str">
        <f t="shared" si="19"/>
        <v>FE</v>
      </c>
      <c r="I264" s="34" t="str">
        <f>IFERROR(INDEX(数据分类!B:B,MATCH(数据!H264,数据分类!A:A,0)),"Error")</f>
        <v>主动传感</v>
      </c>
      <c r="J264" s="34" t="str">
        <f>IFERROR(_xlfn.IFS(INDEX(数据分类!E:E,MATCH(数据!H264,数据分类!A:A,0))=3456,N264&amp;M264,INDEX(数据分类!E:E,MATCH(数据!H264,数据分类!A:A,0))=34,M264,INDEX(数据分类!E:E,MATCH(数据!H264,数据分类!A:A,0))=56,N264,INDEX(数据分类!E:E,MATCH(数据!H264,数据分类!A:A,0))="-","-"),"Error")</f>
        <v>-</v>
      </c>
      <c r="K264" s="34" t="str">
        <f t="shared" si="18"/>
        <v>-</v>
      </c>
      <c r="L264" s="4" t="str">
        <f>IFERROR(INDEX(字典msg!B:B,MATCH(D264,字典msg!A:A,0)),"Error")</f>
        <v>正常</v>
      </c>
      <c r="M264" s="4" t="str">
        <f>IFERROR(_xlfn.IFS(H264="9",INDEX(字典1_34!C:C,MATCH(MID(F264,5,2),字典1_34!B:B,0)),H264="B00",INDEX(字典1_34!D:D,MATCH(MID(F264,5,2),字典1_34!B:B,0)),H264="B20",INDEX(字典1_34!E:E,MATCH(MID(F264,5,2),字典1_34!B:B,0)),H264="B48",INDEX(字典1_34!G:G,MATCH(MID(F264,5,2),字典1_34!B:B,0)),LEFT(H264,1)="B",INDEX(字典1_34!F:F,MATCH(MID(F264,5,2),字典1_34!B:B,0))),"-")</f>
        <v>-</v>
      </c>
      <c r="N264" s="4" t="str">
        <f>IFERROR(_xlfn.IFS(H264="9",INDEX(字典1_56!C:C,MATCH(MID(F264,7,2),字典1_56!B:B,0)),LEFT(H264,1)="B",INDEX(字典1_56!D:D,MATCH(MID(F264,7,2),字典1_56!B:B,0)),H264="C_B",INDEX(字典1_56!F:F,MATCH(MID(F264,7,2),字典1_56!B:B,0)),H264="C",INDEX(字典1_56!E:E,MATCH(MID(F264,7,2),字典1_56!B:B,0))),"-")</f>
        <v>-</v>
      </c>
      <c r="O264" s="4" t="str">
        <f>IFERROR(INDEX(字典1_78!C:C,MATCH(RIGHT(F264,2),字典1_78!B:B,0)),"Error")</f>
        <v>主动传感</v>
      </c>
      <c r="P264" s="5">
        <f t="shared" si="16"/>
        <v>18.800999999999998</v>
      </c>
      <c r="Q264" s="5">
        <f t="shared" si="17"/>
        <v>4.9999999999997158E-2</v>
      </c>
      <c r="R264" s="5" t="str">
        <f>IF(H266="C_B",INDEX(音色一览表!A:A,MATCH(MID(F264,5,2)&amp;MID(F265,5,2)&amp;MID(F266,7,2),音色一览表!H:H,0))&amp;" "&amp;INDEX(音色一览表!G:G,MATCH(MID(F264,5,2)&amp;MID(F265,5,2)&amp;MID(F266,7,2),音色一览表!H:H,0)),"")</f>
        <v/>
      </c>
      <c r="S264" s="17"/>
      <c r="T264" s="17"/>
    </row>
    <row r="265" spans="1:20" ht="18" hidden="1" customHeight="1" x14ac:dyDescent="0.2">
      <c r="A265" s="16">
        <v>263</v>
      </c>
      <c r="B265" s="16">
        <v>1</v>
      </c>
      <c r="C265" s="10"/>
      <c r="D265" s="16" t="s">
        <v>49</v>
      </c>
      <c r="E265" s="16" t="s">
        <v>50</v>
      </c>
      <c r="F265" s="16" t="s">
        <v>23</v>
      </c>
      <c r="G265" s="16" t="s">
        <v>310</v>
      </c>
      <c r="H265" s="34" t="str">
        <f t="shared" si="19"/>
        <v>9</v>
      </c>
      <c r="I265" s="34" t="str">
        <f>IFERROR(INDEX(数据分类!B:B,MATCH(数据!H265,数据分类!A:A,0)),"Error")</f>
        <v>音符打开</v>
      </c>
      <c r="J265" s="34" t="str">
        <f>IFERROR(_xlfn.IFS(INDEX(数据分类!E:E,MATCH(数据!H265,数据分类!A:A,0))=3456,N265&amp;M265,INDEX(数据分类!E:E,MATCH(数据!H265,数据分类!A:A,0))=34,M265,INDEX(数据分类!E:E,MATCH(数据!H265,数据分类!A:A,0))=56,N265,INDEX(数据分类!E:E,MATCH(数据!H265,数据分类!A:A,0))="-","-"),"Error")</f>
        <v>A2键松开</v>
      </c>
      <c r="K265" s="34">
        <f t="shared" si="18"/>
        <v>1</v>
      </c>
      <c r="L265" s="4" t="str">
        <f>IFERROR(INDEX(字典msg!B:B,MATCH(D265,字典msg!A:A,0)),"Error")</f>
        <v>正常</v>
      </c>
      <c r="M265" s="4" t="str">
        <f>IFERROR(_xlfn.IFS(H265="9",INDEX(字典1_34!C:C,MATCH(MID(F265,5,2),字典1_34!B:B,0)),H265="B00",INDEX(字典1_34!D:D,MATCH(MID(F265,5,2),字典1_34!B:B,0)),H265="B20",INDEX(字典1_34!E:E,MATCH(MID(F265,5,2),字典1_34!B:B,0)),H265="B48",INDEX(字典1_34!G:G,MATCH(MID(F265,5,2),字典1_34!B:B,0)),LEFT(H265,1)="B",INDEX(字典1_34!F:F,MATCH(MID(F265,5,2),字典1_34!B:B,0))),"-")</f>
        <v>松开</v>
      </c>
      <c r="N265" s="4" t="str">
        <f>IFERROR(_xlfn.IFS(H265="9",INDEX(字典1_56!C:C,MATCH(MID(F265,7,2),字典1_56!B:B,0)),LEFT(H265,1)="B",INDEX(字典1_56!D:D,MATCH(MID(F265,7,2),字典1_56!B:B,0)),H265="C_B",INDEX(字典1_56!F:F,MATCH(MID(F265,7,2),字典1_56!B:B,0)),H265="C",INDEX(字典1_56!E:E,MATCH(MID(F265,7,2),字典1_56!B:B,0))),"-")</f>
        <v>A2键</v>
      </c>
      <c r="O265" s="4" t="str">
        <f>IFERROR(INDEX(字典1_78!C:C,MATCH(RIGHT(F265,2),字典1_78!B:B,0)),"Error")</f>
        <v>音符打开(#01)</v>
      </c>
      <c r="P265" s="5">
        <f t="shared" si="16"/>
        <v>18.866</v>
      </c>
      <c r="Q265" s="5">
        <f t="shared" si="17"/>
        <v>6.5000000000001279E-2</v>
      </c>
      <c r="R265" s="5" t="str">
        <f>IF(H267="C_B",INDEX(音色一览表!A:A,MATCH(MID(F265,5,2)&amp;MID(F266,5,2)&amp;MID(F267,7,2),音色一览表!H:H,0))&amp;" "&amp;INDEX(音色一览表!G:G,MATCH(MID(F265,5,2)&amp;MID(F266,5,2)&amp;MID(F267,7,2),音色一览表!H:H,0)),"")</f>
        <v/>
      </c>
      <c r="S265" s="17"/>
      <c r="T265" s="17"/>
    </row>
    <row r="266" spans="1:20" ht="18" hidden="1" customHeight="1" x14ac:dyDescent="0.2">
      <c r="A266" s="16">
        <v>264</v>
      </c>
      <c r="B266" s="16">
        <v>1</v>
      </c>
      <c r="C266" s="10"/>
      <c r="D266" s="16" t="s">
        <v>49</v>
      </c>
      <c r="E266" s="16" t="s">
        <v>50</v>
      </c>
      <c r="F266" s="16" t="s">
        <v>51</v>
      </c>
      <c r="G266" s="16" t="s">
        <v>311</v>
      </c>
      <c r="H266" s="34" t="str">
        <f t="shared" si="19"/>
        <v>F8</v>
      </c>
      <c r="I266" s="34" t="str">
        <f>IFERROR(INDEX(数据分类!B:B,MATCH(数据!H266,数据分类!A:A,0)),"Error")</f>
        <v>时钟</v>
      </c>
      <c r="J266" s="34" t="str">
        <f>IFERROR(_xlfn.IFS(INDEX(数据分类!E:E,MATCH(数据!H266,数据分类!A:A,0))=3456,N266&amp;M266,INDEX(数据分类!E:E,MATCH(数据!H266,数据分类!A:A,0))=34,M266,INDEX(数据分类!E:E,MATCH(数据!H266,数据分类!A:A,0))=56,N266,INDEX(数据分类!E:E,MATCH(数据!H266,数据分类!A:A,0))="-","-"),"Error")</f>
        <v>-</v>
      </c>
      <c r="K266" s="34" t="str">
        <f t="shared" si="18"/>
        <v>-</v>
      </c>
      <c r="L266" s="4" t="str">
        <f>IFERROR(INDEX(字典msg!B:B,MATCH(D266,字典msg!A:A,0)),"Error")</f>
        <v>正常</v>
      </c>
      <c r="M266" s="4" t="str">
        <f>IFERROR(_xlfn.IFS(H266="9",INDEX(字典1_34!C:C,MATCH(MID(F266,5,2),字典1_34!B:B,0)),H266="B00",INDEX(字典1_34!D:D,MATCH(MID(F266,5,2),字典1_34!B:B,0)),H266="B20",INDEX(字典1_34!E:E,MATCH(MID(F266,5,2),字典1_34!B:B,0)),H266="B48",INDEX(字典1_34!G:G,MATCH(MID(F266,5,2),字典1_34!B:B,0)),LEFT(H266,1)="B",INDEX(字典1_34!F:F,MATCH(MID(F266,5,2),字典1_34!B:B,0))),"-")</f>
        <v>-</v>
      </c>
      <c r="N266" s="4" t="str">
        <f>IFERROR(_xlfn.IFS(H266="9",INDEX(字典1_56!C:C,MATCH(MID(F266,7,2),字典1_56!B:B,0)),LEFT(H266,1)="B",INDEX(字典1_56!D:D,MATCH(MID(F266,7,2),字典1_56!B:B,0)),H266="C_B",INDEX(字典1_56!F:F,MATCH(MID(F266,7,2),字典1_56!B:B,0)),H266="C",INDEX(字典1_56!E:E,MATCH(MID(F266,7,2),字典1_56!B:B,0))),"-")</f>
        <v>-</v>
      </c>
      <c r="O266" s="4" t="str">
        <f>IFERROR(INDEX(字典1_78!C:C,MATCH(RIGHT(F266,2),字典1_78!B:B,0)),"Error")</f>
        <v>时钟</v>
      </c>
      <c r="P266" s="5">
        <f t="shared" si="16"/>
        <v>18.911000000000001</v>
      </c>
      <c r="Q266" s="5">
        <f t="shared" si="17"/>
        <v>4.5000000000001705E-2</v>
      </c>
      <c r="R266" s="5" t="str">
        <f>IF(H268="C_B",INDEX(音色一览表!A:A,MATCH(MID(F266,5,2)&amp;MID(F267,5,2)&amp;MID(F268,7,2),音色一览表!H:H,0))&amp;" "&amp;INDEX(音色一览表!G:G,MATCH(MID(F266,5,2)&amp;MID(F267,5,2)&amp;MID(F268,7,2),音色一览表!H:H,0)),"")</f>
        <v/>
      </c>
      <c r="S266" s="17"/>
      <c r="T266" s="17"/>
    </row>
    <row r="267" spans="1:20" ht="18" hidden="1" customHeight="1" x14ac:dyDescent="0.2">
      <c r="A267" s="16">
        <v>265</v>
      </c>
      <c r="B267" s="16">
        <v>1</v>
      </c>
      <c r="C267" s="10"/>
      <c r="D267" s="16" t="s">
        <v>49</v>
      </c>
      <c r="E267" s="16" t="s">
        <v>50</v>
      </c>
      <c r="F267" s="16" t="s">
        <v>51</v>
      </c>
      <c r="G267" s="16" t="s">
        <v>312</v>
      </c>
      <c r="H267" s="34" t="str">
        <f t="shared" si="19"/>
        <v>F8</v>
      </c>
      <c r="I267" s="34" t="str">
        <f>IFERROR(INDEX(数据分类!B:B,MATCH(数据!H267,数据分类!A:A,0)),"Error")</f>
        <v>时钟</v>
      </c>
      <c r="J267" s="34" t="str">
        <f>IFERROR(_xlfn.IFS(INDEX(数据分类!E:E,MATCH(数据!H267,数据分类!A:A,0))=3456,N267&amp;M267,INDEX(数据分类!E:E,MATCH(数据!H267,数据分类!A:A,0))=34,M267,INDEX(数据分类!E:E,MATCH(数据!H267,数据分类!A:A,0))=56,N267,INDEX(数据分类!E:E,MATCH(数据!H267,数据分类!A:A,0))="-","-"),"Error")</f>
        <v>-</v>
      </c>
      <c r="K267" s="34" t="str">
        <f t="shared" si="18"/>
        <v>-</v>
      </c>
      <c r="L267" s="4" t="str">
        <f>IFERROR(INDEX(字典msg!B:B,MATCH(D267,字典msg!A:A,0)),"Error")</f>
        <v>正常</v>
      </c>
      <c r="M267" s="4" t="str">
        <f>IFERROR(_xlfn.IFS(H267="9",INDEX(字典1_34!C:C,MATCH(MID(F267,5,2),字典1_34!B:B,0)),H267="B00",INDEX(字典1_34!D:D,MATCH(MID(F267,5,2),字典1_34!B:B,0)),H267="B20",INDEX(字典1_34!E:E,MATCH(MID(F267,5,2),字典1_34!B:B,0)),H267="B48",INDEX(字典1_34!G:G,MATCH(MID(F267,5,2),字典1_34!B:B,0)),LEFT(H267,1)="B",INDEX(字典1_34!F:F,MATCH(MID(F267,5,2),字典1_34!B:B,0))),"-")</f>
        <v>-</v>
      </c>
      <c r="N267" s="4" t="str">
        <f>IFERROR(_xlfn.IFS(H267="9",INDEX(字典1_56!C:C,MATCH(MID(F267,7,2),字典1_56!B:B,0)),LEFT(H267,1)="B",INDEX(字典1_56!D:D,MATCH(MID(F267,7,2),字典1_56!B:B,0)),H267="C_B",INDEX(字典1_56!F:F,MATCH(MID(F267,7,2),字典1_56!B:B,0)),H267="C",INDEX(字典1_56!E:E,MATCH(MID(F267,7,2),字典1_56!B:B,0))),"-")</f>
        <v>-</v>
      </c>
      <c r="O267" s="4" t="str">
        <f>IFERROR(INDEX(字典1_78!C:C,MATCH(RIGHT(F267,2),字典1_78!B:B,0)),"Error")</f>
        <v>时钟</v>
      </c>
      <c r="P267" s="5">
        <f t="shared" si="16"/>
        <v>18.971</v>
      </c>
      <c r="Q267" s="5">
        <f t="shared" si="17"/>
        <v>5.9999999999998721E-2</v>
      </c>
      <c r="R267" s="5" t="str">
        <f>IF(H269="C_B",INDEX(音色一览表!A:A,MATCH(MID(F267,5,2)&amp;MID(F268,5,2)&amp;MID(F269,7,2),音色一览表!H:H,0))&amp;" "&amp;INDEX(音色一览表!G:G,MATCH(MID(F267,5,2)&amp;MID(F268,5,2)&amp;MID(F269,7,2),音色一览表!H:H,0)),"")</f>
        <v/>
      </c>
      <c r="S267" s="17"/>
      <c r="T267" s="17"/>
    </row>
    <row r="268" spans="1:20" ht="18" hidden="1" customHeight="1" x14ac:dyDescent="0.2">
      <c r="A268" s="16">
        <v>266</v>
      </c>
      <c r="B268" s="16">
        <v>1</v>
      </c>
      <c r="C268" s="10"/>
      <c r="D268" s="16" t="s">
        <v>49</v>
      </c>
      <c r="E268" s="16" t="s">
        <v>50</v>
      </c>
      <c r="F268" s="16" t="s">
        <v>51</v>
      </c>
      <c r="G268" s="16" t="s">
        <v>313</v>
      </c>
      <c r="H268" s="34" t="str">
        <f t="shared" si="19"/>
        <v>F8</v>
      </c>
      <c r="I268" s="34" t="str">
        <f>IFERROR(INDEX(数据分类!B:B,MATCH(数据!H268,数据分类!A:A,0)),"Error")</f>
        <v>时钟</v>
      </c>
      <c r="J268" s="34" t="str">
        <f>IFERROR(_xlfn.IFS(INDEX(数据分类!E:E,MATCH(数据!H268,数据分类!A:A,0))=3456,N268&amp;M268,INDEX(数据分类!E:E,MATCH(数据!H268,数据分类!A:A,0))=34,M268,INDEX(数据分类!E:E,MATCH(数据!H268,数据分类!A:A,0))=56,N268,INDEX(数据分类!E:E,MATCH(数据!H268,数据分类!A:A,0))="-","-"),"Error")</f>
        <v>-</v>
      </c>
      <c r="K268" s="34" t="str">
        <f t="shared" si="18"/>
        <v>-</v>
      </c>
      <c r="L268" s="4" t="str">
        <f>IFERROR(INDEX(字典msg!B:B,MATCH(D268,字典msg!A:A,0)),"Error")</f>
        <v>正常</v>
      </c>
      <c r="M268" s="4" t="str">
        <f>IFERROR(_xlfn.IFS(H268="9",INDEX(字典1_34!C:C,MATCH(MID(F268,5,2),字典1_34!B:B,0)),H268="B00",INDEX(字典1_34!D:D,MATCH(MID(F268,5,2),字典1_34!B:B,0)),H268="B20",INDEX(字典1_34!E:E,MATCH(MID(F268,5,2),字典1_34!B:B,0)),H268="B48",INDEX(字典1_34!G:G,MATCH(MID(F268,5,2),字典1_34!B:B,0)),LEFT(H268,1)="B",INDEX(字典1_34!F:F,MATCH(MID(F268,5,2),字典1_34!B:B,0))),"-")</f>
        <v>-</v>
      </c>
      <c r="N268" s="4" t="str">
        <f>IFERROR(_xlfn.IFS(H268="9",INDEX(字典1_56!C:C,MATCH(MID(F268,7,2),字典1_56!B:B,0)),LEFT(H268,1)="B",INDEX(字典1_56!D:D,MATCH(MID(F268,7,2),字典1_56!B:B,0)),H268="C_B",INDEX(字典1_56!F:F,MATCH(MID(F268,7,2),字典1_56!B:B,0)),H268="C",INDEX(字典1_56!E:E,MATCH(MID(F268,7,2),字典1_56!B:B,0))),"-")</f>
        <v>-</v>
      </c>
      <c r="O268" s="4" t="str">
        <f>IFERROR(INDEX(字典1_78!C:C,MATCH(RIGHT(F268,2),字典1_78!B:B,0)),"Error")</f>
        <v>时钟</v>
      </c>
      <c r="P268" s="5">
        <f t="shared" si="16"/>
        <v>19.021000000000001</v>
      </c>
      <c r="Q268" s="5">
        <f t="shared" si="17"/>
        <v>5.0000000000000711E-2</v>
      </c>
      <c r="R268" s="5" t="str">
        <f>IF(H270="C_B",INDEX(音色一览表!A:A,MATCH(MID(F268,5,2)&amp;MID(F269,5,2)&amp;MID(F270,7,2),音色一览表!H:H,0))&amp;" "&amp;INDEX(音色一览表!G:G,MATCH(MID(F268,5,2)&amp;MID(F269,5,2)&amp;MID(F270,7,2),音色一览表!H:H,0)),"")</f>
        <v/>
      </c>
      <c r="S268" s="17"/>
      <c r="T268" s="17"/>
    </row>
    <row r="269" spans="1:20" ht="18" hidden="1" customHeight="1" x14ac:dyDescent="0.2">
      <c r="A269" s="16">
        <v>267</v>
      </c>
      <c r="B269" s="16">
        <v>1</v>
      </c>
      <c r="C269" s="10"/>
      <c r="D269" s="16" t="s">
        <v>49</v>
      </c>
      <c r="E269" s="16" t="s">
        <v>50</v>
      </c>
      <c r="F269" s="16" t="s">
        <v>51</v>
      </c>
      <c r="G269" s="16" t="s">
        <v>314</v>
      </c>
      <c r="H269" s="34" t="str">
        <f t="shared" si="19"/>
        <v>F8</v>
      </c>
      <c r="I269" s="34" t="str">
        <f>IFERROR(INDEX(数据分类!B:B,MATCH(数据!H269,数据分类!A:A,0)),"Error")</f>
        <v>时钟</v>
      </c>
      <c r="J269" s="34" t="str">
        <f>IFERROR(_xlfn.IFS(INDEX(数据分类!E:E,MATCH(数据!H269,数据分类!A:A,0))=3456,N269&amp;M269,INDEX(数据分类!E:E,MATCH(数据!H269,数据分类!A:A,0))=34,M269,INDEX(数据分类!E:E,MATCH(数据!H269,数据分类!A:A,0))=56,N269,INDEX(数据分类!E:E,MATCH(数据!H269,数据分类!A:A,0))="-","-"),"Error")</f>
        <v>-</v>
      </c>
      <c r="K269" s="34" t="str">
        <f t="shared" si="18"/>
        <v>-</v>
      </c>
      <c r="L269" s="4" t="str">
        <f>IFERROR(INDEX(字典msg!B:B,MATCH(D269,字典msg!A:A,0)),"Error")</f>
        <v>正常</v>
      </c>
      <c r="M269" s="4" t="str">
        <f>IFERROR(_xlfn.IFS(H269="9",INDEX(字典1_34!C:C,MATCH(MID(F269,5,2),字典1_34!B:B,0)),H269="B00",INDEX(字典1_34!D:D,MATCH(MID(F269,5,2),字典1_34!B:B,0)),H269="B20",INDEX(字典1_34!E:E,MATCH(MID(F269,5,2),字典1_34!B:B,0)),H269="B48",INDEX(字典1_34!G:G,MATCH(MID(F269,5,2),字典1_34!B:B,0)),LEFT(H269,1)="B",INDEX(字典1_34!F:F,MATCH(MID(F269,5,2),字典1_34!B:B,0))),"-")</f>
        <v>-</v>
      </c>
      <c r="N269" s="4" t="str">
        <f>IFERROR(_xlfn.IFS(H269="9",INDEX(字典1_56!C:C,MATCH(MID(F269,7,2),字典1_56!B:B,0)),LEFT(H269,1)="B",INDEX(字典1_56!D:D,MATCH(MID(F269,7,2),字典1_56!B:B,0)),H269="C_B",INDEX(字典1_56!F:F,MATCH(MID(F269,7,2),字典1_56!B:B,0)),H269="C",INDEX(字典1_56!E:E,MATCH(MID(F269,7,2),字典1_56!B:B,0))),"-")</f>
        <v>-</v>
      </c>
      <c r="O269" s="4" t="str">
        <f>IFERROR(INDEX(字典1_78!C:C,MATCH(RIGHT(F269,2),字典1_78!B:B,0)),"Error")</f>
        <v>时钟</v>
      </c>
      <c r="P269" s="5">
        <f t="shared" si="16"/>
        <v>19.081</v>
      </c>
      <c r="Q269" s="5">
        <f t="shared" si="17"/>
        <v>5.9999999999998721E-2</v>
      </c>
      <c r="R269" s="5" t="str">
        <f>IF(H271="C_B",INDEX(音色一览表!A:A,MATCH(MID(F269,5,2)&amp;MID(F270,5,2)&amp;MID(F271,7,2),音色一览表!H:H,0))&amp;" "&amp;INDEX(音色一览表!G:G,MATCH(MID(F269,5,2)&amp;MID(F270,5,2)&amp;MID(F271,7,2),音色一览表!H:H,0)),"")</f>
        <v/>
      </c>
      <c r="S269" s="17"/>
      <c r="T269" s="17"/>
    </row>
    <row r="270" spans="1:20" ht="18" hidden="1" customHeight="1" x14ac:dyDescent="0.2">
      <c r="A270" s="16">
        <v>268</v>
      </c>
      <c r="B270" s="16">
        <v>1</v>
      </c>
      <c r="C270" s="10"/>
      <c r="D270" s="16" t="s">
        <v>49</v>
      </c>
      <c r="E270" s="16" t="s">
        <v>50</v>
      </c>
      <c r="F270" s="16" t="s">
        <v>51</v>
      </c>
      <c r="G270" s="16" t="s">
        <v>315</v>
      </c>
      <c r="H270" s="34" t="str">
        <f t="shared" si="19"/>
        <v>F8</v>
      </c>
      <c r="I270" s="34" t="str">
        <f>IFERROR(INDEX(数据分类!B:B,MATCH(数据!H270,数据分类!A:A,0)),"Error")</f>
        <v>时钟</v>
      </c>
      <c r="J270" s="34" t="str">
        <f>IFERROR(_xlfn.IFS(INDEX(数据分类!E:E,MATCH(数据!H270,数据分类!A:A,0))=3456,N270&amp;M270,INDEX(数据分类!E:E,MATCH(数据!H270,数据分类!A:A,0))=34,M270,INDEX(数据分类!E:E,MATCH(数据!H270,数据分类!A:A,0))=56,N270,INDEX(数据分类!E:E,MATCH(数据!H270,数据分类!A:A,0))="-","-"),"Error")</f>
        <v>-</v>
      </c>
      <c r="K270" s="34" t="str">
        <f t="shared" si="18"/>
        <v>-</v>
      </c>
      <c r="L270" s="4" t="str">
        <f>IFERROR(INDEX(字典msg!B:B,MATCH(D270,字典msg!A:A,0)),"Error")</f>
        <v>正常</v>
      </c>
      <c r="M270" s="4" t="str">
        <f>IFERROR(_xlfn.IFS(H270="9",INDEX(字典1_34!C:C,MATCH(MID(F270,5,2),字典1_34!B:B,0)),H270="B00",INDEX(字典1_34!D:D,MATCH(MID(F270,5,2),字典1_34!B:B,0)),H270="B20",INDEX(字典1_34!E:E,MATCH(MID(F270,5,2),字典1_34!B:B,0)),H270="B48",INDEX(字典1_34!G:G,MATCH(MID(F270,5,2),字典1_34!B:B,0)),LEFT(H270,1)="B",INDEX(字典1_34!F:F,MATCH(MID(F270,5,2),字典1_34!B:B,0))),"-")</f>
        <v>-</v>
      </c>
      <c r="N270" s="4" t="str">
        <f>IFERROR(_xlfn.IFS(H270="9",INDEX(字典1_56!C:C,MATCH(MID(F270,7,2),字典1_56!B:B,0)),LEFT(H270,1)="B",INDEX(字典1_56!D:D,MATCH(MID(F270,7,2),字典1_56!B:B,0)),H270="C_B",INDEX(字典1_56!F:F,MATCH(MID(F270,7,2),字典1_56!B:B,0)),H270="C",INDEX(字典1_56!E:E,MATCH(MID(F270,7,2),字典1_56!B:B,0))),"-")</f>
        <v>-</v>
      </c>
      <c r="O270" s="4" t="str">
        <f>IFERROR(INDEX(字典1_78!C:C,MATCH(RIGHT(F270,2),字典1_78!B:B,0)),"Error")</f>
        <v>时钟</v>
      </c>
      <c r="P270" s="5">
        <f t="shared" si="16"/>
        <v>19.131</v>
      </c>
      <c r="Q270" s="5">
        <f t="shared" si="17"/>
        <v>5.0000000000000711E-2</v>
      </c>
      <c r="R270" s="5" t="str">
        <f>IF(H272="C_B",INDEX(音色一览表!A:A,MATCH(MID(F270,5,2)&amp;MID(F271,5,2)&amp;MID(F272,7,2),音色一览表!H:H,0))&amp;" "&amp;INDEX(音色一览表!G:G,MATCH(MID(F270,5,2)&amp;MID(F271,5,2)&amp;MID(F272,7,2),音色一览表!H:H,0)),"")</f>
        <v/>
      </c>
      <c r="S270" s="17"/>
      <c r="T270" s="17"/>
    </row>
    <row r="271" spans="1:20" ht="18" hidden="1" customHeight="1" x14ac:dyDescent="0.2">
      <c r="A271" s="16">
        <v>269</v>
      </c>
      <c r="B271" s="16">
        <v>1</v>
      </c>
      <c r="C271" s="10"/>
      <c r="D271" s="16" t="s">
        <v>49</v>
      </c>
      <c r="E271" s="16" t="s">
        <v>50</v>
      </c>
      <c r="F271" s="16" t="s">
        <v>51</v>
      </c>
      <c r="G271" s="16" t="s">
        <v>316</v>
      </c>
      <c r="H271" s="34" t="str">
        <f t="shared" si="19"/>
        <v>F8</v>
      </c>
      <c r="I271" s="34" t="str">
        <f>IFERROR(INDEX(数据分类!B:B,MATCH(数据!H271,数据分类!A:A,0)),"Error")</f>
        <v>时钟</v>
      </c>
      <c r="J271" s="34" t="str">
        <f>IFERROR(_xlfn.IFS(INDEX(数据分类!E:E,MATCH(数据!H271,数据分类!A:A,0))=3456,N271&amp;M271,INDEX(数据分类!E:E,MATCH(数据!H271,数据分类!A:A,0))=34,M271,INDEX(数据分类!E:E,MATCH(数据!H271,数据分类!A:A,0))=56,N271,INDEX(数据分类!E:E,MATCH(数据!H271,数据分类!A:A,0))="-","-"),"Error")</f>
        <v>-</v>
      </c>
      <c r="K271" s="34" t="str">
        <f t="shared" si="18"/>
        <v>-</v>
      </c>
      <c r="L271" s="4" t="str">
        <f>IFERROR(INDEX(字典msg!B:B,MATCH(D271,字典msg!A:A,0)),"Error")</f>
        <v>正常</v>
      </c>
      <c r="M271" s="4" t="str">
        <f>IFERROR(_xlfn.IFS(H271="9",INDEX(字典1_34!C:C,MATCH(MID(F271,5,2),字典1_34!B:B,0)),H271="B00",INDEX(字典1_34!D:D,MATCH(MID(F271,5,2),字典1_34!B:B,0)),H271="B20",INDEX(字典1_34!E:E,MATCH(MID(F271,5,2),字典1_34!B:B,0)),H271="B48",INDEX(字典1_34!G:G,MATCH(MID(F271,5,2),字典1_34!B:B,0)),LEFT(H271,1)="B",INDEX(字典1_34!F:F,MATCH(MID(F271,5,2),字典1_34!B:B,0))),"-")</f>
        <v>-</v>
      </c>
      <c r="N271" s="4" t="str">
        <f>IFERROR(_xlfn.IFS(H271="9",INDEX(字典1_56!C:C,MATCH(MID(F271,7,2),字典1_56!B:B,0)),LEFT(H271,1)="B",INDEX(字典1_56!D:D,MATCH(MID(F271,7,2),字典1_56!B:B,0)),H271="C_B",INDEX(字典1_56!F:F,MATCH(MID(F271,7,2),字典1_56!B:B,0)),H271="C",INDEX(字典1_56!E:E,MATCH(MID(F271,7,2),字典1_56!B:B,0))),"-")</f>
        <v>-</v>
      </c>
      <c r="O271" s="4" t="str">
        <f>IFERROR(INDEX(字典1_78!C:C,MATCH(RIGHT(F271,2),字典1_78!B:B,0)),"Error")</f>
        <v>时钟</v>
      </c>
      <c r="P271" s="5">
        <f t="shared" si="16"/>
        <v>19.181000000000001</v>
      </c>
      <c r="Q271" s="5">
        <f t="shared" si="17"/>
        <v>5.0000000000000711E-2</v>
      </c>
      <c r="R271" s="5" t="str">
        <f>IF(H273="C_B",INDEX(音色一览表!A:A,MATCH(MID(F271,5,2)&amp;MID(F272,5,2)&amp;MID(F273,7,2),音色一览表!H:H,0))&amp;" "&amp;INDEX(音色一览表!G:G,MATCH(MID(F271,5,2)&amp;MID(F272,5,2)&amp;MID(F273,7,2),音色一览表!H:H,0)),"")</f>
        <v/>
      </c>
      <c r="S271" s="17"/>
      <c r="T271" s="17"/>
    </row>
    <row r="272" spans="1:20" ht="18" hidden="1" customHeight="1" x14ac:dyDescent="0.2">
      <c r="A272" s="16">
        <v>270</v>
      </c>
      <c r="B272" s="16">
        <v>1</v>
      </c>
      <c r="C272" s="10"/>
      <c r="D272" s="16" t="s">
        <v>49</v>
      </c>
      <c r="E272" s="16" t="s">
        <v>50</v>
      </c>
      <c r="F272" s="16" t="s">
        <v>51</v>
      </c>
      <c r="G272" s="16" t="s">
        <v>317</v>
      </c>
      <c r="H272" s="34" t="str">
        <f t="shared" si="19"/>
        <v>F8</v>
      </c>
      <c r="I272" s="34" t="str">
        <f>IFERROR(INDEX(数据分类!B:B,MATCH(数据!H272,数据分类!A:A,0)),"Error")</f>
        <v>时钟</v>
      </c>
      <c r="J272" s="34" t="str">
        <f>IFERROR(_xlfn.IFS(INDEX(数据分类!E:E,MATCH(数据!H272,数据分类!A:A,0))=3456,N272&amp;M272,INDEX(数据分类!E:E,MATCH(数据!H272,数据分类!A:A,0))=34,M272,INDEX(数据分类!E:E,MATCH(数据!H272,数据分类!A:A,0))=56,N272,INDEX(数据分类!E:E,MATCH(数据!H272,数据分类!A:A,0))="-","-"),"Error")</f>
        <v>-</v>
      </c>
      <c r="K272" s="34" t="str">
        <f t="shared" si="18"/>
        <v>-</v>
      </c>
      <c r="L272" s="4" t="str">
        <f>IFERROR(INDEX(字典msg!B:B,MATCH(D272,字典msg!A:A,0)),"Error")</f>
        <v>正常</v>
      </c>
      <c r="M272" s="4" t="str">
        <f>IFERROR(_xlfn.IFS(H272="9",INDEX(字典1_34!C:C,MATCH(MID(F272,5,2),字典1_34!B:B,0)),H272="B00",INDEX(字典1_34!D:D,MATCH(MID(F272,5,2),字典1_34!B:B,0)),H272="B20",INDEX(字典1_34!E:E,MATCH(MID(F272,5,2),字典1_34!B:B,0)),H272="B48",INDEX(字典1_34!G:G,MATCH(MID(F272,5,2),字典1_34!B:B,0)),LEFT(H272,1)="B",INDEX(字典1_34!F:F,MATCH(MID(F272,5,2),字典1_34!B:B,0))),"-")</f>
        <v>-</v>
      </c>
      <c r="N272" s="4" t="str">
        <f>IFERROR(_xlfn.IFS(H272="9",INDEX(字典1_56!C:C,MATCH(MID(F272,7,2),字典1_56!B:B,0)),LEFT(H272,1)="B",INDEX(字典1_56!D:D,MATCH(MID(F272,7,2),字典1_56!B:B,0)),H272="C_B",INDEX(字典1_56!F:F,MATCH(MID(F272,7,2),字典1_56!B:B,0)),H272="C",INDEX(字典1_56!E:E,MATCH(MID(F272,7,2),字典1_56!B:B,0))),"-")</f>
        <v>-</v>
      </c>
      <c r="O272" s="4" t="str">
        <f>IFERROR(INDEX(字典1_78!C:C,MATCH(RIGHT(F272,2),字典1_78!B:B,0)),"Error")</f>
        <v>时钟</v>
      </c>
      <c r="P272" s="5">
        <f t="shared" si="16"/>
        <v>19.241</v>
      </c>
      <c r="Q272" s="5">
        <f t="shared" si="17"/>
        <v>5.9999999999998721E-2</v>
      </c>
      <c r="R272" s="5" t="str">
        <f>IF(H274="C_B",INDEX(音色一览表!A:A,MATCH(MID(F272,5,2)&amp;MID(F273,5,2)&amp;MID(F274,7,2),音色一览表!H:H,0))&amp;" "&amp;INDEX(音色一览表!G:G,MATCH(MID(F272,5,2)&amp;MID(F273,5,2)&amp;MID(F274,7,2),音色一览表!H:H,0)),"")</f>
        <v/>
      </c>
      <c r="S272" s="17"/>
      <c r="T272" s="17"/>
    </row>
    <row r="273" spans="1:20" ht="18" hidden="1" customHeight="1" x14ac:dyDescent="0.2">
      <c r="A273" s="16">
        <v>271</v>
      </c>
      <c r="B273" s="16">
        <v>1</v>
      </c>
      <c r="C273" s="10"/>
      <c r="D273" s="16" t="s">
        <v>49</v>
      </c>
      <c r="E273" s="16" t="s">
        <v>50</v>
      </c>
      <c r="F273" s="16" t="s">
        <v>51</v>
      </c>
      <c r="G273" s="16" t="s">
        <v>318</v>
      </c>
      <c r="H273" s="34" t="str">
        <f t="shared" si="19"/>
        <v>F8</v>
      </c>
      <c r="I273" s="34" t="str">
        <f>IFERROR(INDEX(数据分类!B:B,MATCH(数据!H273,数据分类!A:A,0)),"Error")</f>
        <v>时钟</v>
      </c>
      <c r="J273" s="34" t="str">
        <f>IFERROR(_xlfn.IFS(INDEX(数据分类!E:E,MATCH(数据!H273,数据分类!A:A,0))=3456,N273&amp;M273,INDEX(数据分类!E:E,MATCH(数据!H273,数据分类!A:A,0))=34,M273,INDEX(数据分类!E:E,MATCH(数据!H273,数据分类!A:A,0))=56,N273,INDEX(数据分类!E:E,MATCH(数据!H273,数据分类!A:A,0))="-","-"),"Error")</f>
        <v>-</v>
      </c>
      <c r="K273" s="34" t="str">
        <f t="shared" si="18"/>
        <v>-</v>
      </c>
      <c r="L273" s="4" t="str">
        <f>IFERROR(INDEX(字典msg!B:B,MATCH(D273,字典msg!A:A,0)),"Error")</f>
        <v>正常</v>
      </c>
      <c r="M273" s="4" t="str">
        <f>IFERROR(_xlfn.IFS(H273="9",INDEX(字典1_34!C:C,MATCH(MID(F273,5,2),字典1_34!B:B,0)),H273="B00",INDEX(字典1_34!D:D,MATCH(MID(F273,5,2),字典1_34!B:B,0)),H273="B20",INDEX(字典1_34!E:E,MATCH(MID(F273,5,2),字典1_34!B:B,0)),H273="B48",INDEX(字典1_34!G:G,MATCH(MID(F273,5,2),字典1_34!B:B,0)),LEFT(H273,1)="B",INDEX(字典1_34!F:F,MATCH(MID(F273,5,2),字典1_34!B:B,0))),"-")</f>
        <v>-</v>
      </c>
      <c r="N273" s="4" t="str">
        <f>IFERROR(_xlfn.IFS(H273="9",INDEX(字典1_56!C:C,MATCH(MID(F273,7,2),字典1_56!B:B,0)),LEFT(H273,1)="B",INDEX(字典1_56!D:D,MATCH(MID(F273,7,2),字典1_56!B:B,0)),H273="C_B",INDEX(字典1_56!F:F,MATCH(MID(F273,7,2),字典1_56!B:B,0)),H273="C",INDEX(字典1_56!E:E,MATCH(MID(F273,7,2),字典1_56!B:B,0))),"-")</f>
        <v>-</v>
      </c>
      <c r="O273" s="4" t="str">
        <f>IFERROR(INDEX(字典1_78!C:C,MATCH(RIGHT(F273,2),字典1_78!B:B,0)),"Error")</f>
        <v>时钟</v>
      </c>
      <c r="P273" s="5">
        <f t="shared" si="16"/>
        <v>19.300999999999998</v>
      </c>
      <c r="Q273" s="5">
        <f t="shared" si="17"/>
        <v>5.9999999999998721E-2</v>
      </c>
      <c r="R273" s="5" t="str">
        <f>IF(H275="C_B",INDEX(音色一览表!A:A,MATCH(MID(F273,5,2)&amp;MID(F274,5,2)&amp;MID(F275,7,2),音色一览表!H:H,0))&amp;" "&amp;INDEX(音色一览表!G:G,MATCH(MID(F273,5,2)&amp;MID(F274,5,2)&amp;MID(F275,7,2),音色一览表!H:H,0)),"")</f>
        <v/>
      </c>
      <c r="S273" s="17"/>
      <c r="T273" s="17"/>
    </row>
    <row r="274" spans="1:20" ht="18" hidden="1" customHeight="1" x14ac:dyDescent="0.2">
      <c r="A274" s="16">
        <v>272</v>
      </c>
      <c r="B274" s="16">
        <v>1</v>
      </c>
      <c r="C274" s="10"/>
      <c r="D274" s="16" t="s">
        <v>49</v>
      </c>
      <c r="E274" s="16" t="s">
        <v>50</v>
      </c>
      <c r="F274" s="16" t="s">
        <v>319</v>
      </c>
      <c r="G274" s="16" t="s">
        <v>320</v>
      </c>
      <c r="H274" s="34" t="str">
        <f t="shared" si="19"/>
        <v>9</v>
      </c>
      <c r="I274" s="34" t="str">
        <f>IFERROR(INDEX(数据分类!B:B,MATCH(数据!H274,数据分类!A:A,0)),"Error")</f>
        <v>音符打开</v>
      </c>
      <c r="J274" s="34" t="str">
        <f>IFERROR(_xlfn.IFS(INDEX(数据分类!E:E,MATCH(数据!H274,数据分类!A:A,0))=3456,N274&amp;M274,INDEX(数据分类!E:E,MATCH(数据!H274,数据分类!A:A,0))=34,M274,INDEX(数据分类!E:E,MATCH(数据!H274,数据分类!A:A,0))=56,N274,INDEX(数据分类!E:E,MATCH(数据!H274,数据分类!A:A,0))="-","-"),"Error")</f>
        <v>A2键按下(力度036)</v>
      </c>
      <c r="K274" s="34">
        <f t="shared" si="18"/>
        <v>1</v>
      </c>
      <c r="L274" s="4" t="str">
        <f>IFERROR(INDEX(字典msg!B:B,MATCH(D274,字典msg!A:A,0)),"Error")</f>
        <v>正常</v>
      </c>
      <c r="M274" s="4" t="str">
        <f>IFERROR(_xlfn.IFS(H274="9",INDEX(字典1_34!C:C,MATCH(MID(F274,5,2),字典1_34!B:B,0)),H274="B00",INDEX(字典1_34!D:D,MATCH(MID(F274,5,2),字典1_34!B:B,0)),H274="B20",INDEX(字典1_34!E:E,MATCH(MID(F274,5,2),字典1_34!B:B,0)),H274="B48",INDEX(字典1_34!G:G,MATCH(MID(F274,5,2),字典1_34!B:B,0)),LEFT(H274,1)="B",INDEX(字典1_34!F:F,MATCH(MID(F274,5,2),字典1_34!B:B,0))),"-")</f>
        <v>按下(力度036)</v>
      </c>
      <c r="N274" s="4" t="str">
        <f>IFERROR(_xlfn.IFS(H274="9",INDEX(字典1_56!C:C,MATCH(MID(F274,7,2),字典1_56!B:B,0)),LEFT(H274,1)="B",INDEX(字典1_56!D:D,MATCH(MID(F274,7,2),字典1_56!B:B,0)),H274="C_B",INDEX(字典1_56!F:F,MATCH(MID(F274,7,2),字典1_56!B:B,0)),H274="C",INDEX(字典1_56!E:E,MATCH(MID(F274,7,2),字典1_56!B:B,0))),"-")</f>
        <v>A2键</v>
      </c>
      <c r="O274" s="4" t="str">
        <f>IFERROR(INDEX(字典1_78!C:C,MATCH(RIGHT(F274,2),字典1_78!B:B,0)),"Error")</f>
        <v>音符打开(#01)</v>
      </c>
      <c r="P274" s="5">
        <f t="shared" si="16"/>
        <v>19.367999999999999</v>
      </c>
      <c r="Q274" s="5">
        <f t="shared" si="17"/>
        <v>6.7000000000000171E-2</v>
      </c>
      <c r="R274" s="5" t="str">
        <f>IF(H276="C_B",INDEX(音色一览表!A:A,MATCH(MID(F274,5,2)&amp;MID(F275,5,2)&amp;MID(F276,7,2),音色一览表!H:H,0))&amp;" "&amp;INDEX(音色一览表!G:G,MATCH(MID(F274,5,2)&amp;MID(F275,5,2)&amp;MID(F276,7,2),音色一览表!H:H,0)),"")</f>
        <v/>
      </c>
      <c r="S274" s="17"/>
      <c r="T274" s="17"/>
    </row>
    <row r="275" spans="1:20" ht="18" hidden="1" customHeight="1" x14ac:dyDescent="0.2">
      <c r="A275" s="16">
        <v>273</v>
      </c>
      <c r="B275" s="16">
        <v>1</v>
      </c>
      <c r="C275" s="10"/>
      <c r="D275" s="16" t="s">
        <v>49</v>
      </c>
      <c r="E275" s="16" t="s">
        <v>50</v>
      </c>
      <c r="F275" s="16" t="s">
        <v>321</v>
      </c>
      <c r="G275" s="16" t="s">
        <v>322</v>
      </c>
      <c r="H275" s="34" t="str">
        <f t="shared" si="19"/>
        <v>9</v>
      </c>
      <c r="I275" s="34" t="str">
        <f>IFERROR(INDEX(数据分类!B:B,MATCH(数据!H275,数据分类!A:A,0)),"Error")</f>
        <v>音符打开</v>
      </c>
      <c r="J275" s="34" t="str">
        <f>IFERROR(_xlfn.IFS(INDEX(数据分类!E:E,MATCH(数据!H275,数据分类!A:A,0))=3456,N275&amp;M275,INDEX(数据分类!E:E,MATCH(数据!H275,数据分类!A:A,0))=34,M275,INDEX(数据分类!E:E,MATCH(数据!H275,数据分类!A:A,0))=56,N275,INDEX(数据分类!E:E,MATCH(数据!H275,数据分类!A:A,0))="-","-"),"Error")</f>
        <v>G2键按下(力度045)</v>
      </c>
      <c r="K275" s="34">
        <f t="shared" si="18"/>
        <v>1</v>
      </c>
      <c r="L275" s="4" t="str">
        <f>IFERROR(INDEX(字典msg!B:B,MATCH(D275,字典msg!A:A,0)),"Error")</f>
        <v>正常</v>
      </c>
      <c r="M275" s="4" t="str">
        <f>IFERROR(_xlfn.IFS(H275="9",INDEX(字典1_34!C:C,MATCH(MID(F275,5,2),字典1_34!B:B,0)),H275="B00",INDEX(字典1_34!D:D,MATCH(MID(F275,5,2),字典1_34!B:B,0)),H275="B20",INDEX(字典1_34!E:E,MATCH(MID(F275,5,2),字典1_34!B:B,0)),H275="B48",INDEX(字典1_34!G:G,MATCH(MID(F275,5,2),字典1_34!B:B,0)),LEFT(H275,1)="B",INDEX(字典1_34!F:F,MATCH(MID(F275,5,2),字典1_34!B:B,0))),"-")</f>
        <v>按下(力度045)</v>
      </c>
      <c r="N275" s="4" t="str">
        <f>IFERROR(_xlfn.IFS(H275="9",INDEX(字典1_56!C:C,MATCH(MID(F275,7,2),字典1_56!B:B,0)),LEFT(H275,1)="B",INDEX(字典1_56!D:D,MATCH(MID(F275,7,2),字典1_56!B:B,0)),H275="C_B",INDEX(字典1_56!F:F,MATCH(MID(F275,7,2),字典1_56!B:B,0)),H275="C",INDEX(字典1_56!E:E,MATCH(MID(F275,7,2),字典1_56!B:B,0))),"-")</f>
        <v>G2键</v>
      </c>
      <c r="O275" s="4" t="str">
        <f>IFERROR(INDEX(字典1_78!C:C,MATCH(RIGHT(F275,2),字典1_78!B:B,0)),"Error")</f>
        <v>音符打开(#01)</v>
      </c>
      <c r="P275" s="5">
        <f t="shared" si="16"/>
        <v>19.420999999999999</v>
      </c>
      <c r="Q275" s="5">
        <f t="shared" si="17"/>
        <v>5.3000000000000824E-2</v>
      </c>
      <c r="R275" s="5" t="str">
        <f>IF(H277="C_B",INDEX(音色一览表!A:A,MATCH(MID(F275,5,2)&amp;MID(F276,5,2)&amp;MID(F277,7,2),音色一览表!H:H,0))&amp;" "&amp;INDEX(音色一览表!G:G,MATCH(MID(F275,5,2)&amp;MID(F276,5,2)&amp;MID(F277,7,2),音色一览表!H:H,0)),"")</f>
        <v/>
      </c>
      <c r="S275" s="17"/>
      <c r="T275" s="17"/>
    </row>
    <row r="276" spans="1:20" ht="18" hidden="1" customHeight="1" x14ac:dyDescent="0.2">
      <c r="A276" s="16">
        <v>274</v>
      </c>
      <c r="B276" s="16">
        <v>1</v>
      </c>
      <c r="C276" s="10"/>
      <c r="D276" s="16" t="s">
        <v>49</v>
      </c>
      <c r="E276" s="16" t="s">
        <v>50</v>
      </c>
      <c r="F276" s="16" t="s">
        <v>51</v>
      </c>
      <c r="G276" s="16" t="s">
        <v>323</v>
      </c>
      <c r="H276" s="34" t="str">
        <f t="shared" si="19"/>
        <v>F8</v>
      </c>
      <c r="I276" s="34" t="str">
        <f>IFERROR(INDEX(数据分类!B:B,MATCH(数据!H276,数据分类!A:A,0)),"Error")</f>
        <v>时钟</v>
      </c>
      <c r="J276" s="34" t="str">
        <f>IFERROR(_xlfn.IFS(INDEX(数据分类!E:E,MATCH(数据!H276,数据分类!A:A,0))=3456,N276&amp;M276,INDEX(数据分类!E:E,MATCH(数据!H276,数据分类!A:A,0))=34,M276,INDEX(数据分类!E:E,MATCH(数据!H276,数据分类!A:A,0))=56,N276,INDEX(数据分类!E:E,MATCH(数据!H276,数据分类!A:A,0))="-","-"),"Error")</f>
        <v>-</v>
      </c>
      <c r="K276" s="34" t="str">
        <f t="shared" si="18"/>
        <v>-</v>
      </c>
      <c r="L276" s="4" t="str">
        <f>IFERROR(INDEX(字典msg!B:B,MATCH(D276,字典msg!A:A,0)),"Error")</f>
        <v>正常</v>
      </c>
      <c r="M276" s="4" t="str">
        <f>IFERROR(_xlfn.IFS(H276="9",INDEX(字典1_34!C:C,MATCH(MID(F276,5,2),字典1_34!B:B,0)),H276="B00",INDEX(字典1_34!D:D,MATCH(MID(F276,5,2),字典1_34!B:B,0)),H276="B20",INDEX(字典1_34!E:E,MATCH(MID(F276,5,2),字典1_34!B:B,0)),H276="B48",INDEX(字典1_34!G:G,MATCH(MID(F276,5,2),字典1_34!B:B,0)),LEFT(H276,1)="B",INDEX(字典1_34!F:F,MATCH(MID(F276,5,2),字典1_34!B:B,0))),"-")</f>
        <v>-</v>
      </c>
      <c r="N276" s="4" t="str">
        <f>IFERROR(_xlfn.IFS(H276="9",INDEX(字典1_56!C:C,MATCH(MID(F276,7,2),字典1_56!B:B,0)),LEFT(H276,1)="B",INDEX(字典1_56!D:D,MATCH(MID(F276,7,2),字典1_56!B:B,0)),H276="C_B",INDEX(字典1_56!F:F,MATCH(MID(F276,7,2),字典1_56!B:B,0)),H276="C",INDEX(字典1_56!E:E,MATCH(MID(F276,7,2),字典1_56!B:B,0))),"-")</f>
        <v>-</v>
      </c>
      <c r="O276" s="4" t="str">
        <f>IFERROR(INDEX(字典1_78!C:C,MATCH(RIGHT(F276,2),字典1_78!B:B,0)),"Error")</f>
        <v>时钟</v>
      </c>
      <c r="P276" s="5">
        <f t="shared" si="16"/>
        <v>19.491</v>
      </c>
      <c r="Q276" s="5">
        <f t="shared" si="17"/>
        <v>7.0000000000000284E-2</v>
      </c>
      <c r="R276" s="5" t="str">
        <f>IF(H278="C_B",INDEX(音色一览表!A:A,MATCH(MID(F276,5,2)&amp;MID(F277,5,2)&amp;MID(F278,7,2),音色一览表!H:H,0))&amp;" "&amp;INDEX(音色一览表!G:G,MATCH(MID(F276,5,2)&amp;MID(F277,5,2)&amp;MID(F278,7,2),音色一览表!H:H,0)),"")</f>
        <v/>
      </c>
      <c r="S276" s="17"/>
      <c r="T276" s="17"/>
    </row>
    <row r="277" spans="1:20" ht="18" hidden="1" customHeight="1" x14ac:dyDescent="0.2">
      <c r="A277" s="16">
        <v>275</v>
      </c>
      <c r="B277" s="16">
        <v>1</v>
      </c>
      <c r="C277" s="10"/>
      <c r="D277" s="16" t="s">
        <v>49</v>
      </c>
      <c r="E277" s="16" t="s">
        <v>50</v>
      </c>
      <c r="F277" s="16" t="s">
        <v>51</v>
      </c>
      <c r="G277" s="16" t="s">
        <v>324</v>
      </c>
      <c r="H277" s="34" t="str">
        <f t="shared" si="19"/>
        <v>F8</v>
      </c>
      <c r="I277" s="34" t="str">
        <f>IFERROR(INDEX(数据分类!B:B,MATCH(数据!H277,数据分类!A:A,0)),"Error")</f>
        <v>时钟</v>
      </c>
      <c r="J277" s="34" t="str">
        <f>IFERROR(_xlfn.IFS(INDEX(数据分类!E:E,MATCH(数据!H277,数据分类!A:A,0))=3456,N277&amp;M277,INDEX(数据分类!E:E,MATCH(数据!H277,数据分类!A:A,0))=34,M277,INDEX(数据分类!E:E,MATCH(数据!H277,数据分类!A:A,0))=56,N277,INDEX(数据分类!E:E,MATCH(数据!H277,数据分类!A:A,0))="-","-"),"Error")</f>
        <v>-</v>
      </c>
      <c r="K277" s="34" t="str">
        <f t="shared" si="18"/>
        <v>-</v>
      </c>
      <c r="L277" s="4" t="str">
        <f>IFERROR(INDEX(字典msg!B:B,MATCH(D277,字典msg!A:A,0)),"Error")</f>
        <v>正常</v>
      </c>
      <c r="M277" s="4" t="str">
        <f>IFERROR(_xlfn.IFS(H277="9",INDEX(字典1_34!C:C,MATCH(MID(F277,5,2),字典1_34!B:B,0)),H277="B00",INDEX(字典1_34!D:D,MATCH(MID(F277,5,2),字典1_34!B:B,0)),H277="B20",INDEX(字典1_34!E:E,MATCH(MID(F277,5,2),字典1_34!B:B,0)),H277="B48",INDEX(字典1_34!G:G,MATCH(MID(F277,5,2),字典1_34!B:B,0)),LEFT(H277,1)="B",INDEX(字典1_34!F:F,MATCH(MID(F277,5,2),字典1_34!B:B,0))),"-")</f>
        <v>-</v>
      </c>
      <c r="N277" s="4" t="str">
        <f>IFERROR(_xlfn.IFS(H277="9",INDEX(字典1_56!C:C,MATCH(MID(F277,7,2),字典1_56!B:B,0)),LEFT(H277,1)="B",INDEX(字典1_56!D:D,MATCH(MID(F277,7,2),字典1_56!B:B,0)),H277="C_B",INDEX(字典1_56!F:F,MATCH(MID(F277,7,2),字典1_56!B:B,0)),H277="C",INDEX(字典1_56!E:E,MATCH(MID(F277,7,2),字典1_56!B:B,0))),"-")</f>
        <v>-</v>
      </c>
      <c r="O277" s="4" t="str">
        <f>IFERROR(INDEX(字典1_78!C:C,MATCH(RIGHT(F277,2),字典1_78!B:B,0)),"Error")</f>
        <v>时钟</v>
      </c>
      <c r="P277" s="5">
        <f t="shared" si="16"/>
        <v>19.561</v>
      </c>
      <c r="Q277" s="5">
        <f t="shared" si="17"/>
        <v>7.0000000000000284E-2</v>
      </c>
      <c r="R277" s="5" t="str">
        <f>IF(H279="C_B",INDEX(音色一览表!A:A,MATCH(MID(F277,5,2)&amp;MID(F278,5,2)&amp;MID(F279,7,2),音色一览表!H:H,0))&amp;" "&amp;INDEX(音色一览表!G:G,MATCH(MID(F277,5,2)&amp;MID(F278,5,2)&amp;MID(F279,7,2),音色一览表!H:H,0)),"")</f>
        <v/>
      </c>
      <c r="S277" s="17"/>
      <c r="T277" s="17"/>
    </row>
    <row r="278" spans="1:20" ht="18" hidden="1" customHeight="1" x14ac:dyDescent="0.2">
      <c r="A278" s="16">
        <v>276</v>
      </c>
      <c r="B278" s="16">
        <v>1</v>
      </c>
      <c r="C278" s="10"/>
      <c r="D278" s="16" t="s">
        <v>49</v>
      </c>
      <c r="E278" s="16" t="s">
        <v>50</v>
      </c>
      <c r="F278" s="16" t="s">
        <v>59</v>
      </c>
      <c r="G278" s="16" t="s">
        <v>325</v>
      </c>
      <c r="H278" s="34" t="str">
        <f t="shared" si="19"/>
        <v>FE</v>
      </c>
      <c r="I278" s="34" t="str">
        <f>IFERROR(INDEX(数据分类!B:B,MATCH(数据!H278,数据分类!A:A,0)),"Error")</f>
        <v>主动传感</v>
      </c>
      <c r="J278" s="34" t="str">
        <f>IFERROR(_xlfn.IFS(INDEX(数据分类!E:E,MATCH(数据!H278,数据分类!A:A,0))=3456,N278&amp;M278,INDEX(数据分类!E:E,MATCH(数据!H278,数据分类!A:A,0))=34,M278,INDEX(数据分类!E:E,MATCH(数据!H278,数据分类!A:A,0))=56,N278,INDEX(数据分类!E:E,MATCH(数据!H278,数据分类!A:A,0))="-","-"),"Error")</f>
        <v>-</v>
      </c>
      <c r="K278" s="34" t="str">
        <f t="shared" si="18"/>
        <v>-</v>
      </c>
      <c r="L278" s="4" t="str">
        <f>IFERROR(INDEX(字典msg!B:B,MATCH(D278,字典msg!A:A,0)),"Error")</f>
        <v>正常</v>
      </c>
      <c r="M278" s="4" t="str">
        <f>IFERROR(_xlfn.IFS(H278="9",INDEX(字典1_34!C:C,MATCH(MID(F278,5,2),字典1_34!B:B,0)),H278="B00",INDEX(字典1_34!D:D,MATCH(MID(F278,5,2),字典1_34!B:B,0)),H278="B20",INDEX(字典1_34!E:E,MATCH(MID(F278,5,2),字典1_34!B:B,0)),H278="B48",INDEX(字典1_34!G:G,MATCH(MID(F278,5,2),字典1_34!B:B,0)),LEFT(H278,1)="B",INDEX(字典1_34!F:F,MATCH(MID(F278,5,2),字典1_34!B:B,0))),"-")</f>
        <v>-</v>
      </c>
      <c r="N278" s="4" t="str">
        <f>IFERROR(_xlfn.IFS(H278="9",INDEX(字典1_56!C:C,MATCH(MID(F278,7,2),字典1_56!B:B,0)),LEFT(H278,1)="B",INDEX(字典1_56!D:D,MATCH(MID(F278,7,2),字典1_56!B:B,0)),H278="C_B",INDEX(字典1_56!F:F,MATCH(MID(F278,7,2),字典1_56!B:B,0)),H278="C",INDEX(字典1_56!E:E,MATCH(MID(F278,7,2),字典1_56!B:B,0))),"-")</f>
        <v>-</v>
      </c>
      <c r="O278" s="4" t="str">
        <f>IFERROR(INDEX(字典1_78!C:C,MATCH(RIGHT(F278,2),字典1_78!B:B,0)),"Error")</f>
        <v>主动传感</v>
      </c>
      <c r="P278" s="5">
        <f t="shared" si="16"/>
        <v>19.620999999999999</v>
      </c>
      <c r="Q278" s="5">
        <f t="shared" si="17"/>
        <v>5.9999999999998721E-2</v>
      </c>
      <c r="R278" s="5" t="str">
        <f>IF(H280="C_B",INDEX(音色一览表!A:A,MATCH(MID(F278,5,2)&amp;MID(F279,5,2)&amp;MID(F280,7,2),音色一览表!H:H,0))&amp;" "&amp;INDEX(音色一览表!G:G,MATCH(MID(F278,5,2)&amp;MID(F279,5,2)&amp;MID(F280,7,2),音色一览表!H:H,0)),"")</f>
        <v/>
      </c>
      <c r="S278" s="17"/>
      <c r="T278" s="17"/>
    </row>
    <row r="279" spans="1:20" ht="18" hidden="1" customHeight="1" x14ac:dyDescent="0.2">
      <c r="A279" s="16">
        <v>277</v>
      </c>
      <c r="B279" s="16">
        <v>1</v>
      </c>
      <c r="C279" s="10"/>
      <c r="D279" s="16" t="s">
        <v>49</v>
      </c>
      <c r="E279" s="16" t="s">
        <v>50</v>
      </c>
      <c r="F279" s="16" t="s">
        <v>51</v>
      </c>
      <c r="G279" s="16" t="s">
        <v>326</v>
      </c>
      <c r="H279" s="34" t="str">
        <f t="shared" si="19"/>
        <v>F8</v>
      </c>
      <c r="I279" s="34" t="str">
        <f>IFERROR(INDEX(数据分类!B:B,MATCH(数据!H279,数据分类!A:A,0)),"Error")</f>
        <v>时钟</v>
      </c>
      <c r="J279" s="34" t="str">
        <f>IFERROR(_xlfn.IFS(INDEX(数据分类!E:E,MATCH(数据!H279,数据分类!A:A,0))=3456,N279&amp;M279,INDEX(数据分类!E:E,MATCH(数据!H279,数据分类!A:A,0))=34,M279,INDEX(数据分类!E:E,MATCH(数据!H279,数据分类!A:A,0))=56,N279,INDEX(数据分类!E:E,MATCH(数据!H279,数据分类!A:A,0))="-","-"),"Error")</f>
        <v>-</v>
      </c>
      <c r="K279" s="34" t="str">
        <f t="shared" si="18"/>
        <v>-</v>
      </c>
      <c r="L279" s="4" t="str">
        <f>IFERROR(INDEX(字典msg!B:B,MATCH(D279,字典msg!A:A,0)),"Error")</f>
        <v>正常</v>
      </c>
      <c r="M279" s="4" t="str">
        <f>IFERROR(_xlfn.IFS(H279="9",INDEX(字典1_34!C:C,MATCH(MID(F279,5,2),字典1_34!B:B,0)),H279="B00",INDEX(字典1_34!D:D,MATCH(MID(F279,5,2),字典1_34!B:B,0)),H279="B20",INDEX(字典1_34!E:E,MATCH(MID(F279,5,2),字典1_34!B:B,0)),H279="B48",INDEX(字典1_34!G:G,MATCH(MID(F279,5,2),字典1_34!B:B,0)),LEFT(H279,1)="B",INDEX(字典1_34!F:F,MATCH(MID(F279,5,2),字典1_34!B:B,0))),"-")</f>
        <v>-</v>
      </c>
      <c r="N279" s="4" t="str">
        <f>IFERROR(_xlfn.IFS(H279="9",INDEX(字典1_56!C:C,MATCH(MID(F279,7,2),字典1_56!B:B,0)),LEFT(H279,1)="B",INDEX(字典1_56!D:D,MATCH(MID(F279,7,2),字典1_56!B:B,0)),H279="C_B",INDEX(字典1_56!F:F,MATCH(MID(F279,7,2),字典1_56!B:B,0)),H279="C",INDEX(字典1_56!E:E,MATCH(MID(F279,7,2),字典1_56!B:B,0))),"-")</f>
        <v>-</v>
      </c>
      <c r="O279" s="4" t="str">
        <f>IFERROR(INDEX(字典1_78!C:C,MATCH(RIGHT(F279,2),字典1_78!B:B,0)),"Error")</f>
        <v>时钟</v>
      </c>
      <c r="P279" s="5">
        <f t="shared" si="16"/>
        <v>19.690999999999999</v>
      </c>
      <c r="Q279" s="5">
        <f t="shared" si="17"/>
        <v>7.0000000000000284E-2</v>
      </c>
      <c r="R279" s="5" t="str">
        <f>IF(H281="C_B",INDEX(音色一览表!A:A,MATCH(MID(F279,5,2)&amp;MID(F280,5,2)&amp;MID(F281,7,2),音色一览表!H:H,0))&amp;" "&amp;INDEX(音色一览表!G:G,MATCH(MID(F279,5,2)&amp;MID(F280,5,2)&amp;MID(F281,7,2),音色一览表!H:H,0)),"")</f>
        <v/>
      </c>
      <c r="S279" s="17"/>
      <c r="T279" s="17"/>
    </row>
    <row r="280" spans="1:20" ht="18" hidden="1" customHeight="1" x14ac:dyDescent="0.2">
      <c r="A280" s="16">
        <v>278</v>
      </c>
      <c r="B280" s="16">
        <v>1</v>
      </c>
      <c r="C280" s="10"/>
      <c r="D280" s="16" t="s">
        <v>49</v>
      </c>
      <c r="E280" s="16" t="s">
        <v>50</v>
      </c>
      <c r="F280" s="16" t="s">
        <v>27</v>
      </c>
      <c r="G280" s="16" t="s">
        <v>327</v>
      </c>
      <c r="H280" s="34" t="str">
        <f t="shared" si="19"/>
        <v>9</v>
      </c>
      <c r="I280" s="34" t="str">
        <f>IFERROR(INDEX(数据分类!B:B,MATCH(数据!H280,数据分类!A:A,0)),"Error")</f>
        <v>音符打开</v>
      </c>
      <c r="J280" s="34" t="str">
        <f>IFERROR(_xlfn.IFS(INDEX(数据分类!E:E,MATCH(数据!H280,数据分类!A:A,0))=3456,N280&amp;M280,INDEX(数据分类!E:E,MATCH(数据!H280,数据分类!A:A,0))=34,M280,INDEX(数据分类!E:E,MATCH(数据!H280,数据分类!A:A,0))=56,N280,INDEX(数据分类!E:E,MATCH(数据!H280,数据分类!A:A,0))="-","-"),"Error")</f>
        <v>B2键松开</v>
      </c>
      <c r="K280" s="34">
        <f t="shared" si="18"/>
        <v>1</v>
      </c>
      <c r="L280" s="4" t="str">
        <f>IFERROR(INDEX(字典msg!B:B,MATCH(D280,字典msg!A:A,0)),"Error")</f>
        <v>正常</v>
      </c>
      <c r="M280" s="4" t="str">
        <f>IFERROR(_xlfn.IFS(H280="9",INDEX(字典1_34!C:C,MATCH(MID(F280,5,2),字典1_34!B:B,0)),H280="B00",INDEX(字典1_34!D:D,MATCH(MID(F280,5,2),字典1_34!B:B,0)),H280="B20",INDEX(字典1_34!E:E,MATCH(MID(F280,5,2),字典1_34!B:B,0)),H280="B48",INDEX(字典1_34!G:G,MATCH(MID(F280,5,2),字典1_34!B:B,0)),LEFT(H280,1)="B",INDEX(字典1_34!F:F,MATCH(MID(F280,5,2),字典1_34!B:B,0))),"-")</f>
        <v>松开</v>
      </c>
      <c r="N280" s="4" t="str">
        <f>IFERROR(_xlfn.IFS(H280="9",INDEX(字典1_56!C:C,MATCH(MID(F280,7,2),字典1_56!B:B,0)),LEFT(H280,1)="B",INDEX(字典1_56!D:D,MATCH(MID(F280,7,2),字典1_56!B:B,0)),H280="C_B",INDEX(字典1_56!F:F,MATCH(MID(F280,7,2),字典1_56!B:B,0)),H280="C",INDEX(字典1_56!E:E,MATCH(MID(F280,7,2),字典1_56!B:B,0))),"-")</f>
        <v>B2键</v>
      </c>
      <c r="O280" s="4" t="str">
        <f>IFERROR(INDEX(字典1_78!C:C,MATCH(RIGHT(F280,2),字典1_78!B:B,0)),"Error")</f>
        <v>音符打开(#01)</v>
      </c>
      <c r="P280" s="5">
        <f t="shared" si="16"/>
        <v>19.760999999999999</v>
      </c>
      <c r="Q280" s="5">
        <f t="shared" si="17"/>
        <v>7.0000000000000284E-2</v>
      </c>
      <c r="R280" s="5" t="str">
        <f>IF(H282="C_B",INDEX(音色一览表!A:A,MATCH(MID(F280,5,2)&amp;MID(F281,5,2)&amp;MID(F282,7,2),音色一览表!H:H,0))&amp;" "&amp;INDEX(音色一览表!G:G,MATCH(MID(F280,5,2)&amp;MID(F281,5,2)&amp;MID(F282,7,2),音色一览表!H:H,0)),"")</f>
        <v/>
      </c>
      <c r="S280" s="17"/>
      <c r="T280" s="17"/>
    </row>
    <row r="281" spans="1:20" ht="18" hidden="1" customHeight="1" x14ac:dyDescent="0.2">
      <c r="A281" s="16">
        <v>279</v>
      </c>
      <c r="B281" s="16">
        <v>1</v>
      </c>
      <c r="C281" s="10"/>
      <c r="D281" s="16" t="s">
        <v>49</v>
      </c>
      <c r="E281" s="16" t="s">
        <v>50</v>
      </c>
      <c r="F281" s="16" t="s">
        <v>51</v>
      </c>
      <c r="G281" s="16" t="s">
        <v>328</v>
      </c>
      <c r="H281" s="34" t="str">
        <f t="shared" si="19"/>
        <v>F8</v>
      </c>
      <c r="I281" s="34" t="str">
        <f>IFERROR(INDEX(数据分类!B:B,MATCH(数据!H281,数据分类!A:A,0)),"Error")</f>
        <v>时钟</v>
      </c>
      <c r="J281" s="34" t="str">
        <f>IFERROR(_xlfn.IFS(INDEX(数据分类!E:E,MATCH(数据!H281,数据分类!A:A,0))=3456,N281&amp;M281,INDEX(数据分类!E:E,MATCH(数据!H281,数据分类!A:A,0))=34,M281,INDEX(数据分类!E:E,MATCH(数据!H281,数据分类!A:A,0))=56,N281,INDEX(数据分类!E:E,MATCH(数据!H281,数据分类!A:A,0))="-","-"),"Error")</f>
        <v>-</v>
      </c>
      <c r="K281" s="34" t="str">
        <f t="shared" si="18"/>
        <v>-</v>
      </c>
      <c r="L281" s="4" t="str">
        <f>IFERROR(INDEX(字典msg!B:B,MATCH(D281,字典msg!A:A,0)),"Error")</f>
        <v>正常</v>
      </c>
      <c r="M281" s="4" t="str">
        <f>IFERROR(_xlfn.IFS(H281="9",INDEX(字典1_34!C:C,MATCH(MID(F281,5,2),字典1_34!B:B,0)),H281="B00",INDEX(字典1_34!D:D,MATCH(MID(F281,5,2),字典1_34!B:B,0)),H281="B20",INDEX(字典1_34!E:E,MATCH(MID(F281,5,2),字典1_34!B:B,0)),H281="B48",INDEX(字典1_34!G:G,MATCH(MID(F281,5,2),字典1_34!B:B,0)),LEFT(H281,1)="B",INDEX(字典1_34!F:F,MATCH(MID(F281,5,2),字典1_34!B:B,0))),"-")</f>
        <v>-</v>
      </c>
      <c r="N281" s="4" t="str">
        <f>IFERROR(_xlfn.IFS(H281="9",INDEX(字典1_56!C:C,MATCH(MID(F281,7,2),字典1_56!B:B,0)),LEFT(H281,1)="B",INDEX(字典1_56!D:D,MATCH(MID(F281,7,2),字典1_56!B:B,0)),H281="C_B",INDEX(字典1_56!F:F,MATCH(MID(F281,7,2),字典1_56!B:B,0)),H281="C",INDEX(字典1_56!E:E,MATCH(MID(F281,7,2),字典1_56!B:B,0))),"-")</f>
        <v>-</v>
      </c>
      <c r="O281" s="4" t="str">
        <f>IFERROR(INDEX(字典1_78!C:C,MATCH(RIGHT(F281,2),字典1_78!B:B,0)),"Error")</f>
        <v>时钟</v>
      </c>
      <c r="P281" s="5">
        <f t="shared" si="16"/>
        <v>19.821000000000002</v>
      </c>
      <c r="Q281" s="5">
        <f t="shared" si="17"/>
        <v>6.0000000000002274E-2</v>
      </c>
      <c r="R281" s="5" t="str">
        <f>IF(H283="C_B",INDEX(音色一览表!A:A,MATCH(MID(F281,5,2)&amp;MID(F282,5,2)&amp;MID(F283,7,2),音色一览表!H:H,0))&amp;" "&amp;INDEX(音色一览表!G:G,MATCH(MID(F281,5,2)&amp;MID(F282,5,2)&amp;MID(F283,7,2),音色一览表!H:H,0)),"")</f>
        <v/>
      </c>
      <c r="S281" s="17"/>
      <c r="T281" s="17"/>
    </row>
    <row r="282" spans="1:20" ht="18" hidden="1" customHeight="1" x14ac:dyDescent="0.2">
      <c r="A282" s="16">
        <v>280</v>
      </c>
      <c r="B282" s="16">
        <v>1</v>
      </c>
      <c r="C282" s="10"/>
      <c r="D282" s="16" t="s">
        <v>49</v>
      </c>
      <c r="E282" s="16" t="s">
        <v>50</v>
      </c>
      <c r="F282" s="16" t="s">
        <v>51</v>
      </c>
      <c r="G282" s="16" t="s">
        <v>329</v>
      </c>
      <c r="H282" s="34" t="str">
        <f t="shared" si="19"/>
        <v>F8</v>
      </c>
      <c r="I282" s="34" t="str">
        <f>IFERROR(INDEX(数据分类!B:B,MATCH(数据!H282,数据分类!A:A,0)),"Error")</f>
        <v>时钟</v>
      </c>
      <c r="J282" s="34" t="str">
        <f>IFERROR(_xlfn.IFS(INDEX(数据分类!E:E,MATCH(数据!H282,数据分类!A:A,0))=3456,N282&amp;M282,INDEX(数据分类!E:E,MATCH(数据!H282,数据分类!A:A,0))=34,M282,INDEX(数据分类!E:E,MATCH(数据!H282,数据分类!A:A,0))=56,N282,INDEX(数据分类!E:E,MATCH(数据!H282,数据分类!A:A,0))="-","-"),"Error")</f>
        <v>-</v>
      </c>
      <c r="K282" s="34" t="str">
        <f t="shared" si="18"/>
        <v>-</v>
      </c>
      <c r="L282" s="4" t="str">
        <f>IFERROR(INDEX(字典msg!B:B,MATCH(D282,字典msg!A:A,0)),"Error")</f>
        <v>正常</v>
      </c>
      <c r="M282" s="4" t="str">
        <f>IFERROR(_xlfn.IFS(H282="9",INDEX(字典1_34!C:C,MATCH(MID(F282,5,2),字典1_34!B:B,0)),H282="B00",INDEX(字典1_34!D:D,MATCH(MID(F282,5,2),字典1_34!B:B,0)),H282="B20",INDEX(字典1_34!E:E,MATCH(MID(F282,5,2),字典1_34!B:B,0)),H282="B48",INDEX(字典1_34!G:G,MATCH(MID(F282,5,2),字典1_34!B:B,0)),LEFT(H282,1)="B",INDEX(字典1_34!F:F,MATCH(MID(F282,5,2),字典1_34!B:B,0))),"-")</f>
        <v>-</v>
      </c>
      <c r="N282" s="4" t="str">
        <f>IFERROR(_xlfn.IFS(H282="9",INDEX(字典1_56!C:C,MATCH(MID(F282,7,2),字典1_56!B:B,0)),LEFT(H282,1)="B",INDEX(字典1_56!D:D,MATCH(MID(F282,7,2),字典1_56!B:B,0)),H282="C_B",INDEX(字典1_56!F:F,MATCH(MID(F282,7,2),字典1_56!B:B,0)),H282="C",INDEX(字典1_56!E:E,MATCH(MID(F282,7,2),字典1_56!B:B,0))),"-")</f>
        <v>-</v>
      </c>
      <c r="O282" s="4" t="str">
        <f>IFERROR(INDEX(字典1_78!C:C,MATCH(RIGHT(F282,2),字典1_78!B:B,0)),"Error")</f>
        <v>时钟</v>
      </c>
      <c r="P282" s="5">
        <f t="shared" si="16"/>
        <v>19.898</v>
      </c>
      <c r="Q282" s="5">
        <f t="shared" si="17"/>
        <v>7.6999999999998181E-2</v>
      </c>
      <c r="R282" s="5" t="str">
        <f>IF(H284="C_B",INDEX(音色一览表!A:A,MATCH(MID(F282,5,2)&amp;MID(F283,5,2)&amp;MID(F284,7,2),音色一览表!H:H,0))&amp;" "&amp;INDEX(音色一览表!G:G,MATCH(MID(F282,5,2)&amp;MID(F283,5,2)&amp;MID(F284,7,2),音色一览表!H:H,0)),"")</f>
        <v/>
      </c>
      <c r="S282" s="17"/>
      <c r="T282" s="17"/>
    </row>
    <row r="283" spans="1:20" ht="18" hidden="1" customHeight="1" x14ac:dyDescent="0.2">
      <c r="A283" s="16">
        <v>281</v>
      </c>
      <c r="B283" s="16">
        <v>1</v>
      </c>
      <c r="C283" s="10"/>
      <c r="D283" s="16" t="s">
        <v>49</v>
      </c>
      <c r="E283" s="16" t="s">
        <v>50</v>
      </c>
      <c r="F283" s="16" t="s">
        <v>19</v>
      </c>
      <c r="G283" s="16" t="s">
        <v>330</v>
      </c>
      <c r="H283" s="34" t="str">
        <f t="shared" si="19"/>
        <v>9</v>
      </c>
      <c r="I283" s="34" t="str">
        <f>IFERROR(INDEX(数据分类!B:B,MATCH(数据!H283,数据分类!A:A,0)),"Error")</f>
        <v>音符打开</v>
      </c>
      <c r="J283" s="34" t="str">
        <f>IFERROR(_xlfn.IFS(INDEX(数据分类!E:E,MATCH(数据!H283,数据分类!A:A,0))=3456,N283&amp;M283,INDEX(数据分类!E:E,MATCH(数据!H283,数据分类!A:A,0))=34,M283,INDEX(数据分类!E:E,MATCH(数据!H283,数据分类!A:A,0))=56,N283,INDEX(数据分类!E:E,MATCH(数据!H283,数据分类!A:A,0))="-","-"),"Error")</f>
        <v>G2键松开</v>
      </c>
      <c r="K283" s="34">
        <f t="shared" si="18"/>
        <v>1</v>
      </c>
      <c r="L283" s="4" t="str">
        <f>IFERROR(INDEX(字典msg!B:B,MATCH(D283,字典msg!A:A,0)),"Error")</f>
        <v>正常</v>
      </c>
      <c r="M283" s="4" t="str">
        <f>IFERROR(_xlfn.IFS(H283="9",INDEX(字典1_34!C:C,MATCH(MID(F283,5,2),字典1_34!B:B,0)),H283="B00",INDEX(字典1_34!D:D,MATCH(MID(F283,5,2),字典1_34!B:B,0)),H283="B20",INDEX(字典1_34!E:E,MATCH(MID(F283,5,2),字典1_34!B:B,0)),H283="B48",INDEX(字典1_34!G:G,MATCH(MID(F283,5,2),字典1_34!B:B,0)),LEFT(H283,1)="B",INDEX(字典1_34!F:F,MATCH(MID(F283,5,2),字典1_34!B:B,0))),"-")</f>
        <v>松开</v>
      </c>
      <c r="N283" s="4" t="str">
        <f>IFERROR(_xlfn.IFS(H283="9",INDEX(字典1_56!C:C,MATCH(MID(F283,7,2),字典1_56!B:B,0)),LEFT(H283,1)="B",INDEX(字典1_56!D:D,MATCH(MID(F283,7,2),字典1_56!B:B,0)),H283="C_B",INDEX(字典1_56!F:F,MATCH(MID(F283,7,2),字典1_56!B:B,0)),H283="C",INDEX(字典1_56!E:E,MATCH(MID(F283,7,2),字典1_56!B:B,0))),"-")</f>
        <v>G2键</v>
      </c>
      <c r="O283" s="4" t="str">
        <f>IFERROR(INDEX(字典1_78!C:C,MATCH(RIGHT(F283,2),字典1_78!B:B,0)),"Error")</f>
        <v>音符打开(#01)</v>
      </c>
      <c r="P283" s="5">
        <f t="shared" si="16"/>
        <v>19.957999999999998</v>
      </c>
      <c r="Q283" s="5">
        <f t="shared" si="17"/>
        <v>5.9999999999998721E-2</v>
      </c>
      <c r="R283" s="5" t="str">
        <f>IF(H285="C_B",INDEX(音色一览表!A:A,MATCH(MID(F283,5,2)&amp;MID(F284,5,2)&amp;MID(F285,7,2),音色一览表!H:H,0))&amp;" "&amp;INDEX(音色一览表!G:G,MATCH(MID(F283,5,2)&amp;MID(F284,5,2)&amp;MID(F285,7,2),音色一览表!H:H,0)),"")</f>
        <v/>
      </c>
      <c r="S283" s="17"/>
      <c r="T283" s="17"/>
    </row>
    <row r="284" spans="1:20" ht="18" hidden="1" customHeight="1" x14ac:dyDescent="0.2">
      <c r="A284" s="16">
        <v>282</v>
      </c>
      <c r="B284" s="16">
        <v>1</v>
      </c>
      <c r="C284" s="10"/>
      <c r="D284" s="16" t="s">
        <v>49</v>
      </c>
      <c r="E284" s="16" t="s">
        <v>50</v>
      </c>
      <c r="F284" s="16" t="s">
        <v>23</v>
      </c>
      <c r="G284" s="16" t="s">
        <v>331</v>
      </c>
      <c r="H284" s="34" t="str">
        <f t="shared" si="19"/>
        <v>9</v>
      </c>
      <c r="I284" s="34" t="str">
        <f>IFERROR(INDEX(数据分类!B:B,MATCH(数据!H284,数据分类!A:A,0)),"Error")</f>
        <v>音符打开</v>
      </c>
      <c r="J284" s="34" t="str">
        <f>IFERROR(_xlfn.IFS(INDEX(数据分类!E:E,MATCH(数据!H284,数据分类!A:A,0))=3456,N284&amp;M284,INDEX(数据分类!E:E,MATCH(数据!H284,数据分类!A:A,0))=34,M284,INDEX(数据分类!E:E,MATCH(数据!H284,数据分类!A:A,0))=56,N284,INDEX(数据分类!E:E,MATCH(数据!H284,数据分类!A:A,0))="-","-"),"Error")</f>
        <v>A2键松开</v>
      </c>
      <c r="K284" s="34">
        <f t="shared" si="18"/>
        <v>1</v>
      </c>
      <c r="L284" s="4" t="str">
        <f>IFERROR(INDEX(字典msg!B:B,MATCH(D284,字典msg!A:A,0)),"Error")</f>
        <v>正常</v>
      </c>
      <c r="M284" s="4" t="str">
        <f>IFERROR(_xlfn.IFS(H284="9",INDEX(字典1_34!C:C,MATCH(MID(F284,5,2),字典1_34!B:B,0)),H284="B00",INDEX(字典1_34!D:D,MATCH(MID(F284,5,2),字典1_34!B:B,0)),H284="B20",INDEX(字典1_34!E:E,MATCH(MID(F284,5,2),字典1_34!B:B,0)),H284="B48",INDEX(字典1_34!G:G,MATCH(MID(F284,5,2),字典1_34!B:B,0)),LEFT(H284,1)="B",INDEX(字典1_34!F:F,MATCH(MID(F284,5,2),字典1_34!B:B,0))),"-")</f>
        <v>松开</v>
      </c>
      <c r="N284" s="4" t="str">
        <f>IFERROR(_xlfn.IFS(H284="9",INDEX(字典1_56!C:C,MATCH(MID(F284,7,2),字典1_56!B:B,0)),LEFT(H284,1)="B",INDEX(字典1_56!D:D,MATCH(MID(F284,7,2),字典1_56!B:B,0)),H284="C_B",INDEX(字典1_56!F:F,MATCH(MID(F284,7,2),字典1_56!B:B,0)),H284="C",INDEX(字典1_56!E:E,MATCH(MID(F284,7,2),字典1_56!B:B,0))),"-")</f>
        <v>A2键</v>
      </c>
      <c r="O284" s="4" t="str">
        <f>IFERROR(INDEX(字典1_78!C:C,MATCH(RIGHT(F284,2),字典1_78!B:B,0)),"Error")</f>
        <v>音符打开(#01)</v>
      </c>
      <c r="P284" s="5">
        <f t="shared" si="16"/>
        <v>20.018000000000001</v>
      </c>
      <c r="Q284" s="5">
        <f t="shared" si="17"/>
        <v>6.0000000000002274E-2</v>
      </c>
      <c r="R284" s="5" t="str">
        <f>IF(H286="C_B",INDEX(音色一览表!A:A,MATCH(MID(F284,5,2)&amp;MID(F285,5,2)&amp;MID(F286,7,2),音色一览表!H:H,0))&amp;" "&amp;INDEX(音色一览表!G:G,MATCH(MID(F284,5,2)&amp;MID(F285,5,2)&amp;MID(F286,7,2),音色一览表!H:H,0)),"")</f>
        <v/>
      </c>
      <c r="S284" s="17"/>
      <c r="T284" s="17"/>
    </row>
    <row r="285" spans="1:20" ht="18" hidden="1" customHeight="1" x14ac:dyDescent="0.2">
      <c r="A285" s="16">
        <v>283</v>
      </c>
      <c r="B285" s="16">
        <v>1</v>
      </c>
      <c r="C285" s="10"/>
      <c r="D285" s="16" t="s">
        <v>49</v>
      </c>
      <c r="E285" s="16" t="s">
        <v>50</v>
      </c>
      <c r="F285" s="16" t="s">
        <v>51</v>
      </c>
      <c r="G285" s="16" t="s">
        <v>332</v>
      </c>
      <c r="H285" s="34" t="str">
        <f t="shared" si="19"/>
        <v>F8</v>
      </c>
      <c r="I285" s="34" t="str">
        <f>IFERROR(INDEX(数据分类!B:B,MATCH(数据!H285,数据分类!A:A,0)),"Error")</f>
        <v>时钟</v>
      </c>
      <c r="J285" s="34" t="str">
        <f>IFERROR(_xlfn.IFS(INDEX(数据分类!E:E,MATCH(数据!H285,数据分类!A:A,0))=3456,N285&amp;M285,INDEX(数据分类!E:E,MATCH(数据!H285,数据分类!A:A,0))=34,M285,INDEX(数据分类!E:E,MATCH(数据!H285,数据分类!A:A,0))=56,N285,INDEX(数据分类!E:E,MATCH(数据!H285,数据分类!A:A,0))="-","-"),"Error")</f>
        <v>-</v>
      </c>
      <c r="K285" s="34" t="str">
        <f t="shared" si="18"/>
        <v>-</v>
      </c>
      <c r="L285" s="4" t="str">
        <f>IFERROR(INDEX(字典msg!B:B,MATCH(D285,字典msg!A:A,0)),"Error")</f>
        <v>正常</v>
      </c>
      <c r="M285" s="4" t="str">
        <f>IFERROR(_xlfn.IFS(H285="9",INDEX(字典1_34!C:C,MATCH(MID(F285,5,2),字典1_34!B:B,0)),H285="B00",INDEX(字典1_34!D:D,MATCH(MID(F285,5,2),字典1_34!B:B,0)),H285="B20",INDEX(字典1_34!E:E,MATCH(MID(F285,5,2),字典1_34!B:B,0)),H285="B48",INDEX(字典1_34!G:G,MATCH(MID(F285,5,2),字典1_34!B:B,0)),LEFT(H285,1)="B",INDEX(字典1_34!F:F,MATCH(MID(F285,5,2),字典1_34!B:B,0))),"-")</f>
        <v>-</v>
      </c>
      <c r="N285" s="4" t="str">
        <f>IFERROR(_xlfn.IFS(H285="9",INDEX(字典1_56!C:C,MATCH(MID(F285,7,2),字典1_56!B:B,0)),LEFT(H285,1)="B",INDEX(字典1_56!D:D,MATCH(MID(F285,7,2),字典1_56!B:B,0)),H285="C_B",INDEX(字典1_56!F:F,MATCH(MID(F285,7,2),字典1_56!B:B,0)),H285="C",INDEX(字典1_56!E:E,MATCH(MID(F285,7,2),字典1_56!B:B,0))),"-")</f>
        <v>-</v>
      </c>
      <c r="O285" s="4" t="str">
        <f>IFERROR(INDEX(字典1_78!C:C,MATCH(RIGHT(F285,2),字典1_78!B:B,0)),"Error")</f>
        <v>时钟</v>
      </c>
      <c r="P285" s="5">
        <f t="shared" si="16"/>
        <v>20.088000000000001</v>
      </c>
      <c r="Q285" s="5">
        <f t="shared" si="17"/>
        <v>7.0000000000000284E-2</v>
      </c>
      <c r="R285" s="5" t="str">
        <f>IF(H287="C_B",INDEX(音色一览表!A:A,MATCH(MID(F285,5,2)&amp;MID(F286,5,2)&amp;MID(F287,7,2),音色一览表!H:H,0))&amp;" "&amp;INDEX(音色一览表!G:G,MATCH(MID(F285,5,2)&amp;MID(F286,5,2)&amp;MID(F287,7,2),音色一览表!H:H,0)),"")</f>
        <v/>
      </c>
      <c r="S285" s="17"/>
      <c r="T285" s="17"/>
    </row>
    <row r="286" spans="1:20" ht="18" hidden="1" customHeight="1" x14ac:dyDescent="0.2">
      <c r="A286" s="16">
        <v>284</v>
      </c>
      <c r="B286" s="16">
        <v>1</v>
      </c>
      <c r="C286" s="10"/>
      <c r="D286" s="16" t="s">
        <v>49</v>
      </c>
      <c r="E286" s="16" t="s">
        <v>50</v>
      </c>
      <c r="F286" s="16" t="s">
        <v>51</v>
      </c>
      <c r="G286" s="16" t="s">
        <v>333</v>
      </c>
      <c r="H286" s="34" t="str">
        <f t="shared" si="19"/>
        <v>F8</v>
      </c>
      <c r="I286" s="34" t="str">
        <f>IFERROR(INDEX(数据分类!B:B,MATCH(数据!H286,数据分类!A:A,0)),"Error")</f>
        <v>时钟</v>
      </c>
      <c r="J286" s="34" t="str">
        <f>IFERROR(_xlfn.IFS(INDEX(数据分类!E:E,MATCH(数据!H286,数据分类!A:A,0))=3456,N286&amp;M286,INDEX(数据分类!E:E,MATCH(数据!H286,数据分类!A:A,0))=34,M286,INDEX(数据分类!E:E,MATCH(数据!H286,数据分类!A:A,0))=56,N286,INDEX(数据分类!E:E,MATCH(数据!H286,数据分类!A:A,0))="-","-"),"Error")</f>
        <v>-</v>
      </c>
      <c r="K286" s="34" t="str">
        <f t="shared" si="18"/>
        <v>-</v>
      </c>
      <c r="L286" s="4" t="str">
        <f>IFERROR(INDEX(字典msg!B:B,MATCH(D286,字典msg!A:A,0)),"Error")</f>
        <v>正常</v>
      </c>
      <c r="M286" s="4" t="str">
        <f>IFERROR(_xlfn.IFS(H286="9",INDEX(字典1_34!C:C,MATCH(MID(F286,5,2),字典1_34!B:B,0)),H286="B00",INDEX(字典1_34!D:D,MATCH(MID(F286,5,2),字典1_34!B:B,0)),H286="B20",INDEX(字典1_34!E:E,MATCH(MID(F286,5,2),字典1_34!B:B,0)),H286="B48",INDEX(字典1_34!G:G,MATCH(MID(F286,5,2),字典1_34!B:B,0)),LEFT(H286,1)="B",INDEX(字典1_34!F:F,MATCH(MID(F286,5,2),字典1_34!B:B,0))),"-")</f>
        <v>-</v>
      </c>
      <c r="N286" s="4" t="str">
        <f>IFERROR(_xlfn.IFS(H286="9",INDEX(字典1_56!C:C,MATCH(MID(F286,7,2),字典1_56!B:B,0)),LEFT(H286,1)="B",INDEX(字典1_56!D:D,MATCH(MID(F286,7,2),字典1_56!B:B,0)),H286="C_B",INDEX(字典1_56!F:F,MATCH(MID(F286,7,2),字典1_56!B:B,0)),H286="C",INDEX(字典1_56!E:E,MATCH(MID(F286,7,2),字典1_56!B:B,0))),"-")</f>
        <v>-</v>
      </c>
      <c r="O286" s="4" t="str">
        <f>IFERROR(INDEX(字典1_78!C:C,MATCH(RIGHT(F286,2),字典1_78!B:B,0)),"Error")</f>
        <v>时钟</v>
      </c>
      <c r="P286" s="5">
        <f t="shared" si="16"/>
        <v>20.148</v>
      </c>
      <c r="Q286" s="5">
        <f t="shared" si="17"/>
        <v>5.9999999999998721E-2</v>
      </c>
      <c r="R286" s="5" t="str">
        <f>IF(H288="C_B",INDEX(音色一览表!A:A,MATCH(MID(F286,5,2)&amp;MID(F287,5,2)&amp;MID(F288,7,2),音色一览表!H:H,0))&amp;" "&amp;INDEX(音色一览表!G:G,MATCH(MID(F286,5,2)&amp;MID(F287,5,2)&amp;MID(F288,7,2),音色一览表!H:H,0)),"")</f>
        <v/>
      </c>
      <c r="S286" s="17"/>
      <c r="T286" s="17"/>
    </row>
    <row r="287" spans="1:20" ht="18" hidden="1" customHeight="1" x14ac:dyDescent="0.2">
      <c r="A287" s="16">
        <v>285</v>
      </c>
      <c r="B287" s="16">
        <v>1</v>
      </c>
      <c r="C287" s="10"/>
      <c r="D287" s="16" t="s">
        <v>49</v>
      </c>
      <c r="E287" s="16" t="s">
        <v>50</v>
      </c>
      <c r="F287" s="16" t="s">
        <v>334</v>
      </c>
      <c r="G287" s="16" t="s">
        <v>335</v>
      </c>
      <c r="H287" s="34" t="str">
        <f t="shared" si="19"/>
        <v>9</v>
      </c>
      <c r="I287" s="34" t="str">
        <f>IFERROR(INDEX(数据分类!B:B,MATCH(数据!H287,数据分类!A:A,0)),"Error")</f>
        <v>音符打开</v>
      </c>
      <c r="J287" s="34" t="str">
        <f>IFERROR(_xlfn.IFS(INDEX(数据分类!E:E,MATCH(数据!H287,数据分类!A:A,0))=3456,N287&amp;M287,INDEX(数据分类!E:E,MATCH(数据!H287,数据分类!A:A,0))=34,M287,INDEX(数据分类!E:E,MATCH(数据!H287,数据分类!A:A,0))=56,N287,INDEX(数据分类!E:E,MATCH(数据!H287,数据分类!A:A,0))="-","-"),"Error")</f>
        <v>B2键按下(力度059)</v>
      </c>
      <c r="K287" s="34">
        <f t="shared" si="18"/>
        <v>1</v>
      </c>
      <c r="L287" s="4" t="str">
        <f>IFERROR(INDEX(字典msg!B:B,MATCH(D287,字典msg!A:A,0)),"Error")</f>
        <v>正常</v>
      </c>
      <c r="M287" s="4" t="str">
        <f>IFERROR(_xlfn.IFS(H287="9",INDEX(字典1_34!C:C,MATCH(MID(F287,5,2),字典1_34!B:B,0)),H287="B00",INDEX(字典1_34!D:D,MATCH(MID(F287,5,2),字典1_34!B:B,0)),H287="B20",INDEX(字典1_34!E:E,MATCH(MID(F287,5,2),字典1_34!B:B,0)),H287="B48",INDEX(字典1_34!G:G,MATCH(MID(F287,5,2),字典1_34!B:B,0)),LEFT(H287,1)="B",INDEX(字典1_34!F:F,MATCH(MID(F287,5,2),字典1_34!B:B,0))),"-")</f>
        <v>按下(力度059)</v>
      </c>
      <c r="N287" s="4" t="str">
        <f>IFERROR(_xlfn.IFS(H287="9",INDEX(字典1_56!C:C,MATCH(MID(F287,7,2),字典1_56!B:B,0)),LEFT(H287,1)="B",INDEX(字典1_56!D:D,MATCH(MID(F287,7,2),字典1_56!B:B,0)),H287="C_B",INDEX(字典1_56!F:F,MATCH(MID(F287,7,2),字典1_56!B:B,0)),H287="C",INDEX(字典1_56!E:E,MATCH(MID(F287,7,2),字典1_56!B:B,0))),"-")</f>
        <v>B2键</v>
      </c>
      <c r="O287" s="4" t="str">
        <f>IFERROR(INDEX(字典1_78!C:C,MATCH(RIGHT(F287,2),字典1_78!B:B,0)),"Error")</f>
        <v>音符打开(#01)</v>
      </c>
      <c r="P287" s="5">
        <f t="shared" si="16"/>
        <v>20.207999999999998</v>
      </c>
      <c r="Q287" s="5">
        <f t="shared" si="17"/>
        <v>5.9999999999998721E-2</v>
      </c>
      <c r="R287" s="5" t="str">
        <f>IF(H289="C_B",INDEX(音色一览表!A:A,MATCH(MID(F287,5,2)&amp;MID(F288,5,2)&amp;MID(F289,7,2),音色一览表!H:H,0))&amp;" "&amp;INDEX(音色一览表!G:G,MATCH(MID(F287,5,2)&amp;MID(F288,5,2)&amp;MID(F289,7,2),音色一览表!H:H,0)),"")</f>
        <v/>
      </c>
      <c r="S287" s="17"/>
      <c r="T287" s="17"/>
    </row>
    <row r="288" spans="1:20" ht="18" hidden="1" customHeight="1" x14ac:dyDescent="0.2">
      <c r="A288" s="16">
        <v>286</v>
      </c>
      <c r="B288" s="16">
        <v>1</v>
      </c>
      <c r="C288" s="10"/>
      <c r="D288" s="16" t="s">
        <v>49</v>
      </c>
      <c r="E288" s="16" t="s">
        <v>50</v>
      </c>
      <c r="F288" s="16" t="s">
        <v>51</v>
      </c>
      <c r="G288" s="16" t="s">
        <v>336</v>
      </c>
      <c r="H288" s="34" t="str">
        <f t="shared" si="19"/>
        <v>F8</v>
      </c>
      <c r="I288" s="34" t="str">
        <f>IFERROR(INDEX(数据分类!B:B,MATCH(数据!H288,数据分类!A:A,0)),"Error")</f>
        <v>时钟</v>
      </c>
      <c r="J288" s="34" t="str">
        <f>IFERROR(_xlfn.IFS(INDEX(数据分类!E:E,MATCH(数据!H288,数据分类!A:A,0))=3456,N288&amp;M288,INDEX(数据分类!E:E,MATCH(数据!H288,数据分类!A:A,0))=34,M288,INDEX(数据分类!E:E,MATCH(数据!H288,数据分类!A:A,0))=56,N288,INDEX(数据分类!E:E,MATCH(数据!H288,数据分类!A:A,0))="-","-"),"Error")</f>
        <v>-</v>
      </c>
      <c r="K288" s="34" t="str">
        <f t="shared" si="18"/>
        <v>-</v>
      </c>
      <c r="L288" s="4" t="str">
        <f>IFERROR(INDEX(字典msg!B:B,MATCH(D288,字典msg!A:A,0)),"Error")</f>
        <v>正常</v>
      </c>
      <c r="M288" s="4" t="str">
        <f>IFERROR(_xlfn.IFS(H288="9",INDEX(字典1_34!C:C,MATCH(MID(F288,5,2),字典1_34!B:B,0)),H288="B00",INDEX(字典1_34!D:D,MATCH(MID(F288,5,2),字典1_34!B:B,0)),H288="B20",INDEX(字典1_34!E:E,MATCH(MID(F288,5,2),字典1_34!B:B,0)),H288="B48",INDEX(字典1_34!G:G,MATCH(MID(F288,5,2),字典1_34!B:B,0)),LEFT(H288,1)="B",INDEX(字典1_34!F:F,MATCH(MID(F288,5,2),字典1_34!B:B,0))),"-")</f>
        <v>-</v>
      </c>
      <c r="N288" s="4" t="str">
        <f>IFERROR(_xlfn.IFS(H288="9",INDEX(字典1_56!C:C,MATCH(MID(F288,7,2),字典1_56!B:B,0)),LEFT(H288,1)="B",INDEX(字典1_56!D:D,MATCH(MID(F288,7,2),字典1_56!B:B,0)),H288="C_B",INDEX(字典1_56!F:F,MATCH(MID(F288,7,2),字典1_56!B:B,0)),H288="C",INDEX(字典1_56!E:E,MATCH(MID(F288,7,2),字典1_56!B:B,0))),"-")</f>
        <v>-</v>
      </c>
      <c r="O288" s="4" t="str">
        <f>IFERROR(INDEX(字典1_78!C:C,MATCH(RIGHT(F288,2),字典1_78!B:B,0)),"Error")</f>
        <v>时钟</v>
      </c>
      <c r="P288" s="5">
        <f t="shared" si="16"/>
        <v>20.268000000000001</v>
      </c>
      <c r="Q288" s="5">
        <f t="shared" si="17"/>
        <v>6.0000000000002274E-2</v>
      </c>
      <c r="R288" s="5" t="str">
        <f>IF(H290="C_B",INDEX(音色一览表!A:A,MATCH(MID(F288,5,2)&amp;MID(F289,5,2)&amp;MID(F290,7,2),音色一览表!H:H,0))&amp;" "&amp;INDEX(音色一览表!G:G,MATCH(MID(F288,5,2)&amp;MID(F289,5,2)&amp;MID(F290,7,2),音色一览表!H:H,0)),"")</f>
        <v/>
      </c>
      <c r="S288" s="17"/>
      <c r="T288" s="17"/>
    </row>
    <row r="289" spans="1:20" ht="18" hidden="1" customHeight="1" x14ac:dyDescent="0.2">
      <c r="A289" s="16">
        <v>287</v>
      </c>
      <c r="B289" s="16">
        <v>1</v>
      </c>
      <c r="C289" s="10"/>
      <c r="D289" s="16" t="s">
        <v>49</v>
      </c>
      <c r="E289" s="16" t="s">
        <v>50</v>
      </c>
      <c r="F289" s="16" t="s">
        <v>51</v>
      </c>
      <c r="G289" s="16" t="s">
        <v>337</v>
      </c>
      <c r="H289" s="34" t="str">
        <f t="shared" si="19"/>
        <v>F8</v>
      </c>
      <c r="I289" s="34" t="str">
        <f>IFERROR(INDEX(数据分类!B:B,MATCH(数据!H289,数据分类!A:A,0)),"Error")</f>
        <v>时钟</v>
      </c>
      <c r="J289" s="34" t="str">
        <f>IFERROR(_xlfn.IFS(INDEX(数据分类!E:E,MATCH(数据!H289,数据分类!A:A,0))=3456,N289&amp;M289,INDEX(数据分类!E:E,MATCH(数据!H289,数据分类!A:A,0))=34,M289,INDEX(数据分类!E:E,MATCH(数据!H289,数据分类!A:A,0))=56,N289,INDEX(数据分类!E:E,MATCH(数据!H289,数据分类!A:A,0))="-","-"),"Error")</f>
        <v>-</v>
      </c>
      <c r="K289" s="34" t="str">
        <f t="shared" si="18"/>
        <v>-</v>
      </c>
      <c r="L289" s="4" t="str">
        <f>IFERROR(INDEX(字典msg!B:B,MATCH(D289,字典msg!A:A,0)),"Error")</f>
        <v>正常</v>
      </c>
      <c r="M289" s="4" t="str">
        <f>IFERROR(_xlfn.IFS(H289="9",INDEX(字典1_34!C:C,MATCH(MID(F289,5,2),字典1_34!B:B,0)),H289="B00",INDEX(字典1_34!D:D,MATCH(MID(F289,5,2),字典1_34!B:B,0)),H289="B20",INDEX(字典1_34!E:E,MATCH(MID(F289,5,2),字典1_34!B:B,0)),H289="B48",INDEX(字典1_34!G:G,MATCH(MID(F289,5,2),字典1_34!B:B,0)),LEFT(H289,1)="B",INDEX(字典1_34!F:F,MATCH(MID(F289,5,2),字典1_34!B:B,0))),"-")</f>
        <v>-</v>
      </c>
      <c r="N289" s="4" t="str">
        <f>IFERROR(_xlfn.IFS(H289="9",INDEX(字典1_56!C:C,MATCH(MID(F289,7,2),字典1_56!B:B,0)),LEFT(H289,1)="B",INDEX(字典1_56!D:D,MATCH(MID(F289,7,2),字典1_56!B:B,0)),H289="C_B",INDEX(字典1_56!F:F,MATCH(MID(F289,7,2),字典1_56!B:B,0)),H289="C",INDEX(字典1_56!E:E,MATCH(MID(F289,7,2),字典1_56!B:B,0))),"-")</f>
        <v>-</v>
      </c>
      <c r="O289" s="4" t="str">
        <f>IFERROR(INDEX(字典1_78!C:C,MATCH(RIGHT(F289,2),字典1_78!B:B,0)),"Error")</f>
        <v>时钟</v>
      </c>
      <c r="P289" s="5">
        <f t="shared" si="16"/>
        <v>20.327999999999999</v>
      </c>
      <c r="Q289" s="5">
        <f t="shared" si="17"/>
        <v>5.9999999999998721E-2</v>
      </c>
      <c r="R289" s="5" t="str">
        <f>IF(H291="C_B",INDEX(音色一览表!A:A,MATCH(MID(F289,5,2)&amp;MID(F290,5,2)&amp;MID(F291,7,2),音色一览表!H:H,0))&amp;" "&amp;INDEX(音色一览表!G:G,MATCH(MID(F289,5,2)&amp;MID(F290,5,2)&amp;MID(F291,7,2),音色一览表!H:H,0)),"")</f>
        <v/>
      </c>
      <c r="S289" s="17"/>
      <c r="T289" s="17"/>
    </row>
    <row r="290" spans="1:20" ht="18" hidden="1" customHeight="1" x14ac:dyDescent="0.2">
      <c r="A290" s="16">
        <v>288</v>
      </c>
      <c r="B290" s="16">
        <v>1</v>
      </c>
      <c r="C290" s="10"/>
      <c r="D290" s="16" t="s">
        <v>49</v>
      </c>
      <c r="E290" s="16" t="s">
        <v>50</v>
      </c>
      <c r="F290" s="16" t="s">
        <v>51</v>
      </c>
      <c r="G290" s="16" t="s">
        <v>338</v>
      </c>
      <c r="H290" s="34" t="str">
        <f t="shared" si="19"/>
        <v>F8</v>
      </c>
      <c r="I290" s="34" t="str">
        <f>IFERROR(INDEX(数据分类!B:B,MATCH(数据!H290,数据分类!A:A,0)),"Error")</f>
        <v>时钟</v>
      </c>
      <c r="J290" s="34" t="str">
        <f>IFERROR(_xlfn.IFS(INDEX(数据分类!E:E,MATCH(数据!H290,数据分类!A:A,0))=3456,N290&amp;M290,INDEX(数据分类!E:E,MATCH(数据!H290,数据分类!A:A,0))=34,M290,INDEX(数据分类!E:E,MATCH(数据!H290,数据分类!A:A,0))=56,N290,INDEX(数据分类!E:E,MATCH(数据!H290,数据分类!A:A,0))="-","-"),"Error")</f>
        <v>-</v>
      </c>
      <c r="K290" s="34" t="str">
        <f t="shared" si="18"/>
        <v>-</v>
      </c>
      <c r="L290" s="4" t="str">
        <f>IFERROR(INDEX(字典msg!B:B,MATCH(D290,字典msg!A:A,0)),"Error")</f>
        <v>正常</v>
      </c>
      <c r="M290" s="4" t="str">
        <f>IFERROR(_xlfn.IFS(H290="9",INDEX(字典1_34!C:C,MATCH(MID(F290,5,2),字典1_34!B:B,0)),H290="B00",INDEX(字典1_34!D:D,MATCH(MID(F290,5,2),字典1_34!B:B,0)),H290="B20",INDEX(字典1_34!E:E,MATCH(MID(F290,5,2),字典1_34!B:B,0)),H290="B48",INDEX(字典1_34!G:G,MATCH(MID(F290,5,2),字典1_34!B:B,0)),LEFT(H290,1)="B",INDEX(字典1_34!F:F,MATCH(MID(F290,5,2),字典1_34!B:B,0))),"-")</f>
        <v>-</v>
      </c>
      <c r="N290" s="4" t="str">
        <f>IFERROR(_xlfn.IFS(H290="9",INDEX(字典1_56!C:C,MATCH(MID(F290,7,2),字典1_56!B:B,0)),LEFT(H290,1)="B",INDEX(字典1_56!D:D,MATCH(MID(F290,7,2),字典1_56!B:B,0)),H290="C_B",INDEX(字典1_56!F:F,MATCH(MID(F290,7,2),字典1_56!B:B,0)),H290="C",INDEX(字典1_56!E:E,MATCH(MID(F290,7,2),字典1_56!B:B,0))),"-")</f>
        <v>-</v>
      </c>
      <c r="O290" s="4" t="str">
        <f>IFERROR(INDEX(字典1_78!C:C,MATCH(RIGHT(F290,2),字典1_78!B:B,0)),"Error")</f>
        <v>时钟</v>
      </c>
      <c r="P290" s="5">
        <f t="shared" si="16"/>
        <v>20.398</v>
      </c>
      <c r="Q290" s="5">
        <f t="shared" si="17"/>
        <v>7.0000000000000284E-2</v>
      </c>
      <c r="R290" s="5" t="str">
        <f>IF(H292="C_B",INDEX(音色一览表!A:A,MATCH(MID(F290,5,2)&amp;MID(F291,5,2)&amp;MID(F292,7,2),音色一览表!H:H,0))&amp;" "&amp;INDEX(音色一览表!G:G,MATCH(MID(F290,5,2)&amp;MID(F291,5,2)&amp;MID(F292,7,2),音色一览表!H:H,0)),"")</f>
        <v/>
      </c>
      <c r="S290" s="17"/>
      <c r="T290" s="17"/>
    </row>
    <row r="291" spans="1:20" ht="18" hidden="1" customHeight="1" x14ac:dyDescent="0.2">
      <c r="A291" s="16">
        <v>289</v>
      </c>
      <c r="B291" s="16">
        <v>1</v>
      </c>
      <c r="C291" s="10"/>
      <c r="D291" s="16" t="s">
        <v>49</v>
      </c>
      <c r="E291" s="16" t="s">
        <v>50</v>
      </c>
      <c r="F291" s="16" t="s">
        <v>51</v>
      </c>
      <c r="G291" s="16" t="s">
        <v>339</v>
      </c>
      <c r="H291" s="34" t="str">
        <f t="shared" si="19"/>
        <v>F8</v>
      </c>
      <c r="I291" s="34" t="str">
        <f>IFERROR(INDEX(数据分类!B:B,MATCH(数据!H291,数据分类!A:A,0)),"Error")</f>
        <v>时钟</v>
      </c>
      <c r="J291" s="34" t="str">
        <f>IFERROR(_xlfn.IFS(INDEX(数据分类!E:E,MATCH(数据!H291,数据分类!A:A,0))=3456,N291&amp;M291,INDEX(数据分类!E:E,MATCH(数据!H291,数据分类!A:A,0))=34,M291,INDEX(数据分类!E:E,MATCH(数据!H291,数据分类!A:A,0))=56,N291,INDEX(数据分类!E:E,MATCH(数据!H291,数据分类!A:A,0))="-","-"),"Error")</f>
        <v>-</v>
      </c>
      <c r="K291" s="34" t="str">
        <f t="shared" si="18"/>
        <v>-</v>
      </c>
      <c r="L291" s="4" t="str">
        <f>IFERROR(INDEX(字典msg!B:B,MATCH(D291,字典msg!A:A,0)),"Error")</f>
        <v>正常</v>
      </c>
      <c r="M291" s="4" t="str">
        <f>IFERROR(_xlfn.IFS(H291="9",INDEX(字典1_34!C:C,MATCH(MID(F291,5,2),字典1_34!B:B,0)),H291="B00",INDEX(字典1_34!D:D,MATCH(MID(F291,5,2),字典1_34!B:B,0)),H291="B20",INDEX(字典1_34!E:E,MATCH(MID(F291,5,2),字典1_34!B:B,0)),H291="B48",INDEX(字典1_34!G:G,MATCH(MID(F291,5,2),字典1_34!B:B,0)),LEFT(H291,1)="B",INDEX(字典1_34!F:F,MATCH(MID(F291,5,2),字典1_34!B:B,0))),"-")</f>
        <v>-</v>
      </c>
      <c r="N291" s="4" t="str">
        <f>IFERROR(_xlfn.IFS(H291="9",INDEX(字典1_56!C:C,MATCH(MID(F291,7,2),字典1_56!B:B,0)),LEFT(H291,1)="B",INDEX(字典1_56!D:D,MATCH(MID(F291,7,2),字典1_56!B:B,0)),H291="C_B",INDEX(字典1_56!F:F,MATCH(MID(F291,7,2),字典1_56!B:B,0)),H291="C",INDEX(字典1_56!E:E,MATCH(MID(F291,7,2),字典1_56!B:B,0))),"-")</f>
        <v>-</v>
      </c>
      <c r="O291" s="4" t="str">
        <f>IFERROR(INDEX(字典1_78!C:C,MATCH(RIGHT(F291,2),字典1_78!B:B,0)),"Error")</f>
        <v>时钟</v>
      </c>
      <c r="P291" s="5">
        <f t="shared" si="16"/>
        <v>20.449000000000002</v>
      </c>
      <c r="Q291" s="5">
        <f t="shared" si="17"/>
        <v>5.1000000000001933E-2</v>
      </c>
      <c r="R291" s="5" t="str">
        <f>IF(H293="C_B",INDEX(音色一览表!A:A,MATCH(MID(F291,5,2)&amp;MID(F292,5,2)&amp;MID(F293,7,2),音色一览表!H:H,0))&amp;" "&amp;INDEX(音色一览表!G:G,MATCH(MID(F291,5,2)&amp;MID(F292,5,2)&amp;MID(F293,7,2),音色一览表!H:H,0)),"")</f>
        <v/>
      </c>
      <c r="S291" s="17"/>
      <c r="T291" s="17"/>
    </row>
    <row r="292" spans="1:20" ht="18" hidden="1" customHeight="1" x14ac:dyDescent="0.2">
      <c r="A292" s="16">
        <v>290</v>
      </c>
      <c r="B292" s="16">
        <v>1</v>
      </c>
      <c r="C292" s="10"/>
      <c r="D292" s="16" t="s">
        <v>49</v>
      </c>
      <c r="E292" s="16" t="s">
        <v>50</v>
      </c>
      <c r="F292" s="16" t="s">
        <v>59</v>
      </c>
      <c r="G292" s="16" t="s">
        <v>340</v>
      </c>
      <c r="H292" s="34" t="str">
        <f t="shared" si="19"/>
        <v>FE</v>
      </c>
      <c r="I292" s="34" t="str">
        <f>IFERROR(INDEX(数据分类!B:B,MATCH(数据!H292,数据分类!A:A,0)),"Error")</f>
        <v>主动传感</v>
      </c>
      <c r="J292" s="34" t="str">
        <f>IFERROR(_xlfn.IFS(INDEX(数据分类!E:E,MATCH(数据!H292,数据分类!A:A,0))=3456,N292&amp;M292,INDEX(数据分类!E:E,MATCH(数据!H292,数据分类!A:A,0))=34,M292,INDEX(数据分类!E:E,MATCH(数据!H292,数据分类!A:A,0))=56,N292,INDEX(数据分类!E:E,MATCH(数据!H292,数据分类!A:A,0))="-","-"),"Error")</f>
        <v>-</v>
      </c>
      <c r="K292" s="34" t="str">
        <f t="shared" si="18"/>
        <v>-</v>
      </c>
      <c r="L292" s="4" t="str">
        <f>IFERROR(INDEX(字典msg!B:B,MATCH(D292,字典msg!A:A,0)),"Error")</f>
        <v>正常</v>
      </c>
      <c r="M292" s="4" t="str">
        <f>IFERROR(_xlfn.IFS(H292="9",INDEX(字典1_34!C:C,MATCH(MID(F292,5,2),字典1_34!B:B,0)),H292="B00",INDEX(字典1_34!D:D,MATCH(MID(F292,5,2),字典1_34!B:B,0)),H292="B20",INDEX(字典1_34!E:E,MATCH(MID(F292,5,2),字典1_34!B:B,0)),H292="B48",INDEX(字典1_34!G:G,MATCH(MID(F292,5,2),字典1_34!B:B,0)),LEFT(H292,1)="B",INDEX(字典1_34!F:F,MATCH(MID(F292,5,2),字典1_34!B:B,0))),"-")</f>
        <v>-</v>
      </c>
      <c r="N292" s="4" t="str">
        <f>IFERROR(_xlfn.IFS(H292="9",INDEX(字典1_56!C:C,MATCH(MID(F292,7,2),字典1_56!B:B,0)),LEFT(H292,1)="B",INDEX(字典1_56!D:D,MATCH(MID(F292,7,2),字典1_56!B:B,0)),H292="C_B",INDEX(字典1_56!F:F,MATCH(MID(F292,7,2),字典1_56!B:B,0)),H292="C",INDEX(字典1_56!E:E,MATCH(MID(F292,7,2),字典1_56!B:B,0))),"-")</f>
        <v>-</v>
      </c>
      <c r="O292" s="4" t="str">
        <f>IFERROR(INDEX(字典1_78!C:C,MATCH(RIGHT(F292,2),字典1_78!B:B,0)),"Error")</f>
        <v>主动传感</v>
      </c>
      <c r="P292" s="5">
        <f t="shared" si="16"/>
        <v>20.518999999999998</v>
      </c>
      <c r="Q292" s="5">
        <f t="shared" si="17"/>
        <v>6.9999999999996732E-2</v>
      </c>
      <c r="R292" s="5" t="str">
        <f>IF(H294="C_B",INDEX(音色一览表!A:A,MATCH(MID(F292,5,2)&amp;MID(F293,5,2)&amp;MID(F294,7,2),音色一览表!H:H,0))&amp;" "&amp;INDEX(音色一览表!G:G,MATCH(MID(F292,5,2)&amp;MID(F293,5,2)&amp;MID(F294,7,2),音色一览表!H:H,0)),"")</f>
        <v/>
      </c>
      <c r="S292" s="17"/>
      <c r="T292" s="17"/>
    </row>
    <row r="293" spans="1:20" ht="18" hidden="1" customHeight="1" x14ac:dyDescent="0.2">
      <c r="A293" s="16">
        <v>291</v>
      </c>
      <c r="B293" s="16">
        <v>1</v>
      </c>
      <c r="C293" s="10"/>
      <c r="D293" s="16" t="s">
        <v>49</v>
      </c>
      <c r="E293" s="16" t="s">
        <v>50</v>
      </c>
      <c r="F293" s="16" t="s">
        <v>51</v>
      </c>
      <c r="G293" s="16" t="s">
        <v>341</v>
      </c>
      <c r="H293" s="34" t="str">
        <f t="shared" si="19"/>
        <v>F8</v>
      </c>
      <c r="I293" s="34" t="str">
        <f>IFERROR(INDEX(数据分类!B:B,MATCH(数据!H293,数据分类!A:A,0)),"Error")</f>
        <v>时钟</v>
      </c>
      <c r="J293" s="34" t="str">
        <f>IFERROR(_xlfn.IFS(INDEX(数据分类!E:E,MATCH(数据!H293,数据分类!A:A,0))=3456,N293&amp;M293,INDEX(数据分类!E:E,MATCH(数据!H293,数据分类!A:A,0))=34,M293,INDEX(数据分类!E:E,MATCH(数据!H293,数据分类!A:A,0))=56,N293,INDEX(数据分类!E:E,MATCH(数据!H293,数据分类!A:A,0))="-","-"),"Error")</f>
        <v>-</v>
      </c>
      <c r="K293" s="34" t="str">
        <f t="shared" si="18"/>
        <v>-</v>
      </c>
      <c r="L293" s="4" t="str">
        <f>IFERROR(INDEX(字典msg!B:B,MATCH(D293,字典msg!A:A,0)),"Error")</f>
        <v>正常</v>
      </c>
      <c r="M293" s="4" t="str">
        <f>IFERROR(_xlfn.IFS(H293="9",INDEX(字典1_34!C:C,MATCH(MID(F293,5,2),字典1_34!B:B,0)),H293="B00",INDEX(字典1_34!D:D,MATCH(MID(F293,5,2),字典1_34!B:B,0)),H293="B20",INDEX(字典1_34!E:E,MATCH(MID(F293,5,2),字典1_34!B:B,0)),H293="B48",INDEX(字典1_34!G:G,MATCH(MID(F293,5,2),字典1_34!B:B,0)),LEFT(H293,1)="B",INDEX(字典1_34!F:F,MATCH(MID(F293,5,2),字典1_34!B:B,0))),"-")</f>
        <v>-</v>
      </c>
      <c r="N293" s="4" t="str">
        <f>IFERROR(_xlfn.IFS(H293="9",INDEX(字典1_56!C:C,MATCH(MID(F293,7,2),字典1_56!B:B,0)),LEFT(H293,1)="B",INDEX(字典1_56!D:D,MATCH(MID(F293,7,2),字典1_56!B:B,0)),H293="C_B",INDEX(字典1_56!F:F,MATCH(MID(F293,7,2),字典1_56!B:B,0)),H293="C",INDEX(字典1_56!E:E,MATCH(MID(F293,7,2),字典1_56!B:B,0))),"-")</f>
        <v>-</v>
      </c>
      <c r="O293" s="4" t="str">
        <f>IFERROR(INDEX(字典1_78!C:C,MATCH(RIGHT(F293,2),字典1_78!B:B,0)),"Error")</f>
        <v>时钟</v>
      </c>
      <c r="P293" s="5">
        <f t="shared" si="16"/>
        <v>20.579000000000001</v>
      </c>
      <c r="Q293" s="5">
        <f t="shared" si="17"/>
        <v>6.0000000000002274E-2</v>
      </c>
      <c r="R293" s="5" t="str">
        <f>IF(H295="C_B",INDEX(音色一览表!A:A,MATCH(MID(F293,5,2)&amp;MID(F294,5,2)&amp;MID(F295,7,2),音色一览表!H:H,0))&amp;" "&amp;INDEX(音色一览表!G:G,MATCH(MID(F293,5,2)&amp;MID(F294,5,2)&amp;MID(F295,7,2),音色一览表!H:H,0)),"")</f>
        <v/>
      </c>
      <c r="S293" s="17"/>
      <c r="T293" s="17"/>
    </row>
    <row r="294" spans="1:20" ht="18" hidden="1" customHeight="1" x14ac:dyDescent="0.2">
      <c r="A294" s="16">
        <v>292</v>
      </c>
      <c r="B294" s="16">
        <v>1</v>
      </c>
      <c r="C294" s="10"/>
      <c r="D294" s="16" t="s">
        <v>49</v>
      </c>
      <c r="E294" s="16" t="s">
        <v>50</v>
      </c>
      <c r="F294" s="16" t="s">
        <v>51</v>
      </c>
      <c r="G294" s="16" t="s">
        <v>342</v>
      </c>
      <c r="H294" s="34" t="str">
        <f t="shared" si="19"/>
        <v>F8</v>
      </c>
      <c r="I294" s="34" t="str">
        <f>IFERROR(INDEX(数据分类!B:B,MATCH(数据!H294,数据分类!A:A,0)),"Error")</f>
        <v>时钟</v>
      </c>
      <c r="J294" s="34" t="str">
        <f>IFERROR(_xlfn.IFS(INDEX(数据分类!E:E,MATCH(数据!H294,数据分类!A:A,0))=3456,N294&amp;M294,INDEX(数据分类!E:E,MATCH(数据!H294,数据分类!A:A,0))=34,M294,INDEX(数据分类!E:E,MATCH(数据!H294,数据分类!A:A,0))=56,N294,INDEX(数据分类!E:E,MATCH(数据!H294,数据分类!A:A,0))="-","-"),"Error")</f>
        <v>-</v>
      </c>
      <c r="K294" s="34" t="str">
        <f t="shared" si="18"/>
        <v>-</v>
      </c>
      <c r="L294" s="4" t="str">
        <f>IFERROR(INDEX(字典msg!B:B,MATCH(D294,字典msg!A:A,0)),"Error")</f>
        <v>正常</v>
      </c>
      <c r="M294" s="4" t="str">
        <f>IFERROR(_xlfn.IFS(H294="9",INDEX(字典1_34!C:C,MATCH(MID(F294,5,2),字典1_34!B:B,0)),H294="B00",INDEX(字典1_34!D:D,MATCH(MID(F294,5,2),字典1_34!B:B,0)),H294="B20",INDEX(字典1_34!E:E,MATCH(MID(F294,5,2),字典1_34!B:B,0)),H294="B48",INDEX(字典1_34!G:G,MATCH(MID(F294,5,2),字典1_34!B:B,0)),LEFT(H294,1)="B",INDEX(字典1_34!F:F,MATCH(MID(F294,5,2),字典1_34!B:B,0))),"-")</f>
        <v>-</v>
      </c>
      <c r="N294" s="4" t="str">
        <f>IFERROR(_xlfn.IFS(H294="9",INDEX(字典1_56!C:C,MATCH(MID(F294,7,2),字典1_56!B:B,0)),LEFT(H294,1)="B",INDEX(字典1_56!D:D,MATCH(MID(F294,7,2),字典1_56!B:B,0)),H294="C_B",INDEX(字典1_56!F:F,MATCH(MID(F294,7,2),字典1_56!B:B,0)),H294="C",INDEX(字典1_56!E:E,MATCH(MID(F294,7,2),字典1_56!B:B,0))),"-")</f>
        <v>-</v>
      </c>
      <c r="O294" s="4" t="str">
        <f>IFERROR(INDEX(字典1_78!C:C,MATCH(RIGHT(F294,2),字典1_78!B:B,0)),"Error")</f>
        <v>时钟</v>
      </c>
      <c r="P294" s="5">
        <f t="shared" si="16"/>
        <v>20.629000000000001</v>
      </c>
      <c r="Q294" s="5">
        <f t="shared" si="17"/>
        <v>5.0000000000000711E-2</v>
      </c>
      <c r="R294" s="5" t="str">
        <f>IF(H296="C_B",INDEX(音色一览表!A:A,MATCH(MID(F294,5,2)&amp;MID(F295,5,2)&amp;MID(F296,7,2),音色一览表!H:H,0))&amp;" "&amp;INDEX(音色一览表!G:G,MATCH(MID(F294,5,2)&amp;MID(F295,5,2)&amp;MID(F296,7,2),音色一览表!H:H,0)),"")</f>
        <v/>
      </c>
      <c r="S294" s="17"/>
      <c r="T294" s="17"/>
    </row>
    <row r="295" spans="1:20" ht="18" hidden="1" customHeight="1" x14ac:dyDescent="0.2">
      <c r="A295" s="16">
        <v>293</v>
      </c>
      <c r="B295" s="16">
        <v>1</v>
      </c>
      <c r="C295" s="10"/>
      <c r="D295" s="16" t="s">
        <v>49</v>
      </c>
      <c r="E295" s="16" t="s">
        <v>50</v>
      </c>
      <c r="F295" s="16" t="s">
        <v>51</v>
      </c>
      <c r="G295" s="16" t="s">
        <v>343</v>
      </c>
      <c r="H295" s="34" t="str">
        <f t="shared" si="19"/>
        <v>F8</v>
      </c>
      <c r="I295" s="34" t="str">
        <f>IFERROR(INDEX(数据分类!B:B,MATCH(数据!H295,数据分类!A:A,0)),"Error")</f>
        <v>时钟</v>
      </c>
      <c r="J295" s="34" t="str">
        <f>IFERROR(_xlfn.IFS(INDEX(数据分类!E:E,MATCH(数据!H295,数据分类!A:A,0))=3456,N295&amp;M295,INDEX(数据分类!E:E,MATCH(数据!H295,数据分类!A:A,0))=34,M295,INDEX(数据分类!E:E,MATCH(数据!H295,数据分类!A:A,0))=56,N295,INDEX(数据分类!E:E,MATCH(数据!H295,数据分类!A:A,0))="-","-"),"Error")</f>
        <v>-</v>
      </c>
      <c r="K295" s="34" t="str">
        <f t="shared" si="18"/>
        <v>-</v>
      </c>
      <c r="L295" s="4" t="str">
        <f>IFERROR(INDEX(字典msg!B:B,MATCH(D295,字典msg!A:A,0)),"Error")</f>
        <v>正常</v>
      </c>
      <c r="M295" s="4" t="str">
        <f>IFERROR(_xlfn.IFS(H295="9",INDEX(字典1_34!C:C,MATCH(MID(F295,5,2),字典1_34!B:B,0)),H295="B00",INDEX(字典1_34!D:D,MATCH(MID(F295,5,2),字典1_34!B:B,0)),H295="B20",INDEX(字典1_34!E:E,MATCH(MID(F295,5,2),字典1_34!B:B,0)),H295="B48",INDEX(字典1_34!G:G,MATCH(MID(F295,5,2),字典1_34!B:B,0)),LEFT(H295,1)="B",INDEX(字典1_34!F:F,MATCH(MID(F295,5,2),字典1_34!B:B,0))),"-")</f>
        <v>-</v>
      </c>
      <c r="N295" s="4" t="str">
        <f>IFERROR(_xlfn.IFS(H295="9",INDEX(字典1_56!C:C,MATCH(MID(F295,7,2),字典1_56!B:B,0)),LEFT(H295,1)="B",INDEX(字典1_56!D:D,MATCH(MID(F295,7,2),字典1_56!B:B,0)),H295="C_B",INDEX(字典1_56!F:F,MATCH(MID(F295,7,2),字典1_56!B:B,0)),H295="C",INDEX(字典1_56!E:E,MATCH(MID(F295,7,2),字典1_56!B:B,0))),"-")</f>
        <v>-</v>
      </c>
      <c r="O295" s="4" t="str">
        <f>IFERROR(INDEX(字典1_78!C:C,MATCH(RIGHT(F295,2),字典1_78!B:B,0)),"Error")</f>
        <v>时钟</v>
      </c>
      <c r="P295" s="5">
        <f t="shared" si="16"/>
        <v>20.699000000000002</v>
      </c>
      <c r="Q295" s="5">
        <f t="shared" si="17"/>
        <v>7.0000000000000284E-2</v>
      </c>
      <c r="R295" s="5" t="str">
        <f>IF(H297="C_B",INDEX(音色一览表!A:A,MATCH(MID(F295,5,2)&amp;MID(F296,5,2)&amp;MID(F297,7,2),音色一览表!H:H,0))&amp;" "&amp;INDEX(音色一览表!G:G,MATCH(MID(F295,5,2)&amp;MID(F296,5,2)&amp;MID(F297,7,2),音色一览表!H:H,0)),"")</f>
        <v/>
      </c>
      <c r="S295" s="17"/>
      <c r="T295" s="17"/>
    </row>
    <row r="296" spans="1:20" ht="18" hidden="1" customHeight="1" x14ac:dyDescent="0.2">
      <c r="A296" s="16">
        <v>294</v>
      </c>
      <c r="B296" s="16">
        <v>1</v>
      </c>
      <c r="C296" s="10"/>
      <c r="D296" s="16" t="s">
        <v>49</v>
      </c>
      <c r="E296" s="16" t="s">
        <v>50</v>
      </c>
      <c r="F296" s="16" t="s">
        <v>27</v>
      </c>
      <c r="G296" s="16" t="s">
        <v>344</v>
      </c>
      <c r="H296" s="34" t="str">
        <f t="shared" si="19"/>
        <v>9</v>
      </c>
      <c r="I296" s="34" t="str">
        <f>IFERROR(INDEX(数据分类!B:B,MATCH(数据!H296,数据分类!A:A,0)),"Error")</f>
        <v>音符打开</v>
      </c>
      <c r="J296" s="34" t="str">
        <f>IFERROR(_xlfn.IFS(INDEX(数据分类!E:E,MATCH(数据!H296,数据分类!A:A,0))=3456,N296&amp;M296,INDEX(数据分类!E:E,MATCH(数据!H296,数据分类!A:A,0))=34,M296,INDEX(数据分类!E:E,MATCH(数据!H296,数据分类!A:A,0))=56,N296,INDEX(数据分类!E:E,MATCH(数据!H296,数据分类!A:A,0))="-","-"),"Error")</f>
        <v>B2键松开</v>
      </c>
      <c r="K296" s="34">
        <f t="shared" si="18"/>
        <v>1</v>
      </c>
      <c r="L296" s="4" t="str">
        <f>IFERROR(INDEX(字典msg!B:B,MATCH(D296,字典msg!A:A,0)),"Error")</f>
        <v>正常</v>
      </c>
      <c r="M296" s="4" t="str">
        <f>IFERROR(_xlfn.IFS(H296="9",INDEX(字典1_34!C:C,MATCH(MID(F296,5,2),字典1_34!B:B,0)),H296="B00",INDEX(字典1_34!D:D,MATCH(MID(F296,5,2),字典1_34!B:B,0)),H296="B20",INDEX(字典1_34!E:E,MATCH(MID(F296,5,2),字典1_34!B:B,0)),H296="B48",INDEX(字典1_34!G:G,MATCH(MID(F296,5,2),字典1_34!B:B,0)),LEFT(H296,1)="B",INDEX(字典1_34!F:F,MATCH(MID(F296,5,2),字典1_34!B:B,0))),"-")</f>
        <v>松开</v>
      </c>
      <c r="N296" s="4" t="str">
        <f>IFERROR(_xlfn.IFS(H296="9",INDEX(字典1_56!C:C,MATCH(MID(F296,7,2),字典1_56!B:B,0)),LEFT(H296,1)="B",INDEX(字典1_56!D:D,MATCH(MID(F296,7,2),字典1_56!B:B,0)),H296="C_B",INDEX(字典1_56!F:F,MATCH(MID(F296,7,2),字典1_56!B:B,0)),H296="C",INDEX(字典1_56!E:E,MATCH(MID(F296,7,2),字典1_56!B:B,0))),"-")</f>
        <v>B2键</v>
      </c>
      <c r="O296" s="4" t="str">
        <f>IFERROR(INDEX(字典1_78!C:C,MATCH(RIGHT(F296,2),字典1_78!B:B,0)),"Error")</f>
        <v>音符打开(#01)</v>
      </c>
      <c r="P296" s="5">
        <f t="shared" si="16"/>
        <v>20.759</v>
      </c>
      <c r="Q296" s="5">
        <f t="shared" si="17"/>
        <v>5.9999999999998721E-2</v>
      </c>
      <c r="R296" s="5" t="str">
        <f>IF(H298="C_B",INDEX(音色一览表!A:A,MATCH(MID(F296,5,2)&amp;MID(F297,5,2)&amp;MID(F298,7,2),音色一览表!H:H,0))&amp;" "&amp;INDEX(音色一览表!G:G,MATCH(MID(F296,5,2)&amp;MID(F297,5,2)&amp;MID(F298,7,2),音色一览表!H:H,0)),"")</f>
        <v/>
      </c>
      <c r="S296" s="17"/>
      <c r="T296" s="17"/>
    </row>
    <row r="297" spans="1:20" ht="18" hidden="1" customHeight="1" x14ac:dyDescent="0.2">
      <c r="A297" s="16">
        <v>295</v>
      </c>
      <c r="B297" s="16">
        <v>1</v>
      </c>
      <c r="C297" s="10"/>
      <c r="D297" s="16" t="s">
        <v>49</v>
      </c>
      <c r="E297" s="16" t="s">
        <v>50</v>
      </c>
      <c r="F297" s="16" t="s">
        <v>51</v>
      </c>
      <c r="G297" s="16" t="s">
        <v>345</v>
      </c>
      <c r="H297" s="34" t="str">
        <f t="shared" si="19"/>
        <v>F8</v>
      </c>
      <c r="I297" s="34" t="str">
        <f>IFERROR(INDEX(数据分类!B:B,MATCH(数据!H297,数据分类!A:A,0)),"Error")</f>
        <v>时钟</v>
      </c>
      <c r="J297" s="34" t="str">
        <f>IFERROR(_xlfn.IFS(INDEX(数据分类!E:E,MATCH(数据!H297,数据分类!A:A,0))=3456,N297&amp;M297,INDEX(数据分类!E:E,MATCH(数据!H297,数据分类!A:A,0))=34,M297,INDEX(数据分类!E:E,MATCH(数据!H297,数据分类!A:A,0))=56,N297,INDEX(数据分类!E:E,MATCH(数据!H297,数据分类!A:A,0))="-","-"),"Error")</f>
        <v>-</v>
      </c>
      <c r="K297" s="34" t="str">
        <f t="shared" si="18"/>
        <v>-</v>
      </c>
      <c r="L297" s="4" t="str">
        <f>IFERROR(INDEX(字典msg!B:B,MATCH(D297,字典msg!A:A,0)),"Error")</f>
        <v>正常</v>
      </c>
      <c r="M297" s="4" t="str">
        <f>IFERROR(_xlfn.IFS(H297="9",INDEX(字典1_34!C:C,MATCH(MID(F297,5,2),字典1_34!B:B,0)),H297="B00",INDEX(字典1_34!D:D,MATCH(MID(F297,5,2),字典1_34!B:B,0)),H297="B20",INDEX(字典1_34!E:E,MATCH(MID(F297,5,2),字典1_34!B:B,0)),H297="B48",INDEX(字典1_34!G:G,MATCH(MID(F297,5,2),字典1_34!B:B,0)),LEFT(H297,1)="B",INDEX(字典1_34!F:F,MATCH(MID(F297,5,2),字典1_34!B:B,0))),"-")</f>
        <v>-</v>
      </c>
      <c r="N297" s="4" t="str">
        <f>IFERROR(_xlfn.IFS(H297="9",INDEX(字典1_56!C:C,MATCH(MID(F297,7,2),字典1_56!B:B,0)),LEFT(H297,1)="B",INDEX(字典1_56!D:D,MATCH(MID(F297,7,2),字典1_56!B:B,0)),H297="C_B",INDEX(字典1_56!F:F,MATCH(MID(F297,7,2),字典1_56!B:B,0)),H297="C",INDEX(字典1_56!E:E,MATCH(MID(F297,7,2),字典1_56!B:B,0))),"-")</f>
        <v>-</v>
      </c>
      <c r="O297" s="4" t="str">
        <f>IFERROR(INDEX(字典1_78!C:C,MATCH(RIGHT(F297,2),字典1_78!B:B,0)),"Error")</f>
        <v>时钟</v>
      </c>
      <c r="P297" s="5">
        <f t="shared" si="16"/>
        <v>20.818999999999999</v>
      </c>
      <c r="Q297" s="5">
        <f t="shared" si="17"/>
        <v>5.9999999999998721E-2</v>
      </c>
      <c r="R297" s="5" t="str">
        <f>IF(H299="C_B",INDEX(音色一览表!A:A,MATCH(MID(F297,5,2)&amp;MID(F298,5,2)&amp;MID(F299,7,2),音色一览表!H:H,0))&amp;" "&amp;INDEX(音色一览表!G:G,MATCH(MID(F297,5,2)&amp;MID(F298,5,2)&amp;MID(F299,7,2),音色一览表!H:H,0)),"")</f>
        <v/>
      </c>
      <c r="S297" s="17"/>
      <c r="T297" s="17"/>
    </row>
    <row r="298" spans="1:20" ht="18" hidden="1" customHeight="1" x14ac:dyDescent="0.2">
      <c r="A298" s="16">
        <v>296</v>
      </c>
      <c r="B298" s="16">
        <v>1</v>
      </c>
      <c r="C298" s="10"/>
      <c r="D298" s="16" t="s">
        <v>49</v>
      </c>
      <c r="E298" s="16" t="s">
        <v>50</v>
      </c>
      <c r="F298" s="16" t="s">
        <v>51</v>
      </c>
      <c r="G298" s="16" t="s">
        <v>346</v>
      </c>
      <c r="H298" s="34" t="str">
        <f t="shared" si="19"/>
        <v>F8</v>
      </c>
      <c r="I298" s="34" t="str">
        <f>IFERROR(INDEX(数据分类!B:B,MATCH(数据!H298,数据分类!A:A,0)),"Error")</f>
        <v>时钟</v>
      </c>
      <c r="J298" s="34" t="str">
        <f>IFERROR(_xlfn.IFS(INDEX(数据分类!E:E,MATCH(数据!H298,数据分类!A:A,0))=3456,N298&amp;M298,INDEX(数据分类!E:E,MATCH(数据!H298,数据分类!A:A,0))=34,M298,INDEX(数据分类!E:E,MATCH(数据!H298,数据分类!A:A,0))=56,N298,INDEX(数据分类!E:E,MATCH(数据!H298,数据分类!A:A,0))="-","-"),"Error")</f>
        <v>-</v>
      </c>
      <c r="K298" s="34" t="str">
        <f t="shared" si="18"/>
        <v>-</v>
      </c>
      <c r="L298" s="4" t="str">
        <f>IFERROR(INDEX(字典msg!B:B,MATCH(D298,字典msg!A:A,0)),"Error")</f>
        <v>正常</v>
      </c>
      <c r="M298" s="4" t="str">
        <f>IFERROR(_xlfn.IFS(H298="9",INDEX(字典1_34!C:C,MATCH(MID(F298,5,2),字典1_34!B:B,0)),H298="B00",INDEX(字典1_34!D:D,MATCH(MID(F298,5,2),字典1_34!B:B,0)),H298="B20",INDEX(字典1_34!E:E,MATCH(MID(F298,5,2),字典1_34!B:B,0)),H298="B48",INDEX(字典1_34!G:G,MATCH(MID(F298,5,2),字典1_34!B:B,0)),LEFT(H298,1)="B",INDEX(字典1_34!F:F,MATCH(MID(F298,5,2),字典1_34!B:B,0))),"-")</f>
        <v>-</v>
      </c>
      <c r="N298" s="4" t="str">
        <f>IFERROR(_xlfn.IFS(H298="9",INDEX(字典1_56!C:C,MATCH(MID(F298,7,2),字典1_56!B:B,0)),LEFT(H298,1)="B",INDEX(字典1_56!D:D,MATCH(MID(F298,7,2),字典1_56!B:B,0)),H298="C_B",INDEX(字典1_56!F:F,MATCH(MID(F298,7,2),字典1_56!B:B,0)),H298="C",INDEX(字典1_56!E:E,MATCH(MID(F298,7,2),字典1_56!B:B,0))),"-")</f>
        <v>-</v>
      </c>
      <c r="O298" s="4" t="str">
        <f>IFERROR(INDEX(字典1_78!C:C,MATCH(RIGHT(F298,2),字典1_78!B:B,0)),"Error")</f>
        <v>时钟</v>
      </c>
      <c r="P298" s="5">
        <f t="shared" si="16"/>
        <v>20.891999999999999</v>
      </c>
      <c r="Q298" s="5">
        <f t="shared" si="17"/>
        <v>7.3000000000000398E-2</v>
      </c>
      <c r="R298" s="5" t="str">
        <f>IF(H300="C_B",INDEX(音色一览表!A:A,MATCH(MID(F298,5,2)&amp;MID(F299,5,2)&amp;MID(F300,7,2),音色一览表!H:H,0))&amp;" "&amp;INDEX(音色一览表!G:G,MATCH(MID(F298,5,2)&amp;MID(F299,5,2)&amp;MID(F300,7,2),音色一览表!H:H,0)),"")</f>
        <v/>
      </c>
      <c r="S298" s="17"/>
      <c r="T298" s="17"/>
    </row>
    <row r="299" spans="1:20" ht="18" hidden="1" customHeight="1" x14ac:dyDescent="0.2">
      <c r="A299" s="16">
        <v>297</v>
      </c>
      <c r="B299" s="16">
        <v>1</v>
      </c>
      <c r="C299" s="10"/>
      <c r="D299" s="16" t="s">
        <v>49</v>
      </c>
      <c r="E299" s="16" t="s">
        <v>50</v>
      </c>
      <c r="F299" s="16" t="s">
        <v>51</v>
      </c>
      <c r="G299" s="16" t="s">
        <v>347</v>
      </c>
      <c r="H299" s="34" t="str">
        <f t="shared" si="19"/>
        <v>F8</v>
      </c>
      <c r="I299" s="34" t="str">
        <f>IFERROR(INDEX(数据分类!B:B,MATCH(数据!H299,数据分类!A:A,0)),"Error")</f>
        <v>时钟</v>
      </c>
      <c r="J299" s="34" t="str">
        <f>IFERROR(_xlfn.IFS(INDEX(数据分类!E:E,MATCH(数据!H299,数据分类!A:A,0))=3456,N299&amp;M299,INDEX(数据分类!E:E,MATCH(数据!H299,数据分类!A:A,0))=34,M299,INDEX(数据分类!E:E,MATCH(数据!H299,数据分类!A:A,0))=56,N299,INDEX(数据分类!E:E,MATCH(数据!H299,数据分类!A:A,0))="-","-"),"Error")</f>
        <v>-</v>
      </c>
      <c r="K299" s="34" t="str">
        <f t="shared" si="18"/>
        <v>-</v>
      </c>
      <c r="L299" s="4" t="str">
        <f>IFERROR(INDEX(字典msg!B:B,MATCH(D299,字典msg!A:A,0)),"Error")</f>
        <v>正常</v>
      </c>
      <c r="M299" s="4" t="str">
        <f>IFERROR(_xlfn.IFS(H299="9",INDEX(字典1_34!C:C,MATCH(MID(F299,5,2),字典1_34!B:B,0)),H299="B00",INDEX(字典1_34!D:D,MATCH(MID(F299,5,2),字典1_34!B:B,0)),H299="B20",INDEX(字典1_34!E:E,MATCH(MID(F299,5,2),字典1_34!B:B,0)),H299="B48",INDEX(字典1_34!G:G,MATCH(MID(F299,5,2),字典1_34!B:B,0)),LEFT(H299,1)="B",INDEX(字典1_34!F:F,MATCH(MID(F299,5,2),字典1_34!B:B,0))),"-")</f>
        <v>-</v>
      </c>
      <c r="N299" s="4" t="str">
        <f>IFERROR(_xlfn.IFS(H299="9",INDEX(字典1_56!C:C,MATCH(MID(F299,7,2),字典1_56!B:B,0)),LEFT(H299,1)="B",INDEX(字典1_56!D:D,MATCH(MID(F299,7,2),字典1_56!B:B,0)),H299="C_B",INDEX(字典1_56!F:F,MATCH(MID(F299,7,2),字典1_56!B:B,0)),H299="C",INDEX(字典1_56!E:E,MATCH(MID(F299,7,2),字典1_56!B:B,0))),"-")</f>
        <v>-</v>
      </c>
      <c r="O299" s="4" t="str">
        <f>IFERROR(INDEX(字典1_78!C:C,MATCH(RIGHT(F299,2),字典1_78!B:B,0)),"Error")</f>
        <v>时钟</v>
      </c>
      <c r="P299" s="5">
        <f t="shared" si="16"/>
        <v>20.957000000000001</v>
      </c>
      <c r="Q299" s="5">
        <f t="shared" si="17"/>
        <v>6.5000000000001279E-2</v>
      </c>
      <c r="R299" s="5" t="str">
        <f>IF(H301="C_B",INDEX(音色一览表!A:A,MATCH(MID(F299,5,2)&amp;MID(F300,5,2)&amp;MID(F301,7,2),音色一览表!H:H,0))&amp;" "&amp;INDEX(音色一览表!G:G,MATCH(MID(F299,5,2)&amp;MID(F300,5,2)&amp;MID(F301,7,2),音色一览表!H:H,0)),"")</f>
        <v/>
      </c>
      <c r="S299" s="17"/>
      <c r="T299" s="17"/>
    </row>
    <row r="300" spans="1:20" ht="18" hidden="1" customHeight="1" x14ac:dyDescent="0.2">
      <c r="A300" s="16">
        <v>298</v>
      </c>
      <c r="B300" s="16">
        <v>1</v>
      </c>
      <c r="C300" s="10"/>
      <c r="D300" s="16" t="s">
        <v>49</v>
      </c>
      <c r="E300" s="16" t="s">
        <v>50</v>
      </c>
      <c r="F300" s="16" t="s">
        <v>51</v>
      </c>
      <c r="G300" s="16" t="s">
        <v>348</v>
      </c>
      <c r="H300" s="34" t="str">
        <f t="shared" si="19"/>
        <v>F8</v>
      </c>
      <c r="I300" s="34" t="str">
        <f>IFERROR(INDEX(数据分类!B:B,MATCH(数据!H300,数据分类!A:A,0)),"Error")</f>
        <v>时钟</v>
      </c>
      <c r="J300" s="34" t="str">
        <f>IFERROR(_xlfn.IFS(INDEX(数据分类!E:E,MATCH(数据!H300,数据分类!A:A,0))=3456,N300&amp;M300,INDEX(数据分类!E:E,MATCH(数据!H300,数据分类!A:A,0))=34,M300,INDEX(数据分类!E:E,MATCH(数据!H300,数据分类!A:A,0))=56,N300,INDEX(数据分类!E:E,MATCH(数据!H300,数据分类!A:A,0))="-","-"),"Error")</f>
        <v>-</v>
      </c>
      <c r="K300" s="34" t="str">
        <f t="shared" si="18"/>
        <v>-</v>
      </c>
      <c r="L300" s="4" t="str">
        <f>IFERROR(INDEX(字典msg!B:B,MATCH(D300,字典msg!A:A,0)),"Error")</f>
        <v>正常</v>
      </c>
      <c r="M300" s="4" t="str">
        <f>IFERROR(_xlfn.IFS(H300="9",INDEX(字典1_34!C:C,MATCH(MID(F300,5,2),字典1_34!B:B,0)),H300="B00",INDEX(字典1_34!D:D,MATCH(MID(F300,5,2),字典1_34!B:B,0)),H300="B20",INDEX(字典1_34!E:E,MATCH(MID(F300,5,2),字典1_34!B:B,0)),H300="B48",INDEX(字典1_34!G:G,MATCH(MID(F300,5,2),字典1_34!B:B,0)),LEFT(H300,1)="B",INDEX(字典1_34!F:F,MATCH(MID(F300,5,2),字典1_34!B:B,0))),"-")</f>
        <v>-</v>
      </c>
      <c r="N300" s="4" t="str">
        <f>IFERROR(_xlfn.IFS(H300="9",INDEX(字典1_56!C:C,MATCH(MID(F300,7,2),字典1_56!B:B,0)),LEFT(H300,1)="B",INDEX(字典1_56!D:D,MATCH(MID(F300,7,2),字典1_56!B:B,0)),H300="C_B",INDEX(字典1_56!F:F,MATCH(MID(F300,7,2),字典1_56!B:B,0)),H300="C",INDEX(字典1_56!E:E,MATCH(MID(F300,7,2),字典1_56!B:B,0))),"-")</f>
        <v>-</v>
      </c>
      <c r="O300" s="4" t="str">
        <f>IFERROR(INDEX(字典1_78!C:C,MATCH(RIGHT(F300,2),字典1_78!B:B,0)),"Error")</f>
        <v>时钟</v>
      </c>
      <c r="P300" s="5">
        <f t="shared" si="16"/>
        <v>21.016999999999999</v>
      </c>
      <c r="Q300" s="5">
        <f t="shared" si="17"/>
        <v>5.9999999999998721E-2</v>
      </c>
      <c r="R300" s="5" t="str">
        <f>IF(H302="C_B",INDEX(音色一览表!A:A,MATCH(MID(F300,5,2)&amp;MID(F301,5,2)&amp;MID(F302,7,2),音色一览表!H:H,0))&amp;" "&amp;INDEX(音色一览表!G:G,MATCH(MID(F300,5,2)&amp;MID(F301,5,2)&amp;MID(F302,7,2),音色一览表!H:H,0)),"")</f>
        <v/>
      </c>
      <c r="S300" s="17"/>
      <c r="T300" s="17"/>
    </row>
    <row r="301" spans="1:20" ht="18" hidden="1" customHeight="1" x14ac:dyDescent="0.2">
      <c r="A301" s="16">
        <v>299</v>
      </c>
      <c r="B301" s="16">
        <v>1</v>
      </c>
      <c r="C301" s="10"/>
      <c r="D301" s="16" t="s">
        <v>49</v>
      </c>
      <c r="E301" s="16" t="s">
        <v>50</v>
      </c>
      <c r="F301" s="16" t="s">
        <v>51</v>
      </c>
      <c r="G301" s="16" t="s">
        <v>349</v>
      </c>
      <c r="H301" s="34" t="str">
        <f t="shared" si="19"/>
        <v>F8</v>
      </c>
      <c r="I301" s="34" t="str">
        <f>IFERROR(INDEX(数据分类!B:B,MATCH(数据!H301,数据分类!A:A,0)),"Error")</f>
        <v>时钟</v>
      </c>
      <c r="J301" s="34" t="str">
        <f>IFERROR(_xlfn.IFS(INDEX(数据分类!E:E,MATCH(数据!H301,数据分类!A:A,0))=3456,N301&amp;M301,INDEX(数据分类!E:E,MATCH(数据!H301,数据分类!A:A,0))=34,M301,INDEX(数据分类!E:E,MATCH(数据!H301,数据分类!A:A,0))=56,N301,INDEX(数据分类!E:E,MATCH(数据!H301,数据分类!A:A,0))="-","-"),"Error")</f>
        <v>-</v>
      </c>
      <c r="K301" s="34" t="str">
        <f t="shared" si="18"/>
        <v>-</v>
      </c>
      <c r="L301" s="4" t="str">
        <f>IFERROR(INDEX(字典msg!B:B,MATCH(D301,字典msg!A:A,0)),"Error")</f>
        <v>正常</v>
      </c>
      <c r="M301" s="4" t="str">
        <f>IFERROR(_xlfn.IFS(H301="9",INDEX(字典1_34!C:C,MATCH(MID(F301,5,2),字典1_34!B:B,0)),H301="B00",INDEX(字典1_34!D:D,MATCH(MID(F301,5,2),字典1_34!B:B,0)),H301="B20",INDEX(字典1_34!E:E,MATCH(MID(F301,5,2),字典1_34!B:B,0)),H301="B48",INDEX(字典1_34!G:G,MATCH(MID(F301,5,2),字典1_34!B:B,0)),LEFT(H301,1)="B",INDEX(字典1_34!F:F,MATCH(MID(F301,5,2),字典1_34!B:B,0))),"-")</f>
        <v>-</v>
      </c>
      <c r="N301" s="4" t="str">
        <f>IFERROR(_xlfn.IFS(H301="9",INDEX(字典1_56!C:C,MATCH(MID(F301,7,2),字典1_56!B:B,0)),LEFT(H301,1)="B",INDEX(字典1_56!D:D,MATCH(MID(F301,7,2),字典1_56!B:B,0)),H301="C_B",INDEX(字典1_56!F:F,MATCH(MID(F301,7,2),字典1_56!B:B,0)),H301="C",INDEX(字典1_56!E:E,MATCH(MID(F301,7,2),字典1_56!B:B,0))),"-")</f>
        <v>-</v>
      </c>
      <c r="O301" s="4" t="str">
        <f>IFERROR(INDEX(字典1_78!C:C,MATCH(RIGHT(F301,2),字典1_78!B:B,0)),"Error")</f>
        <v>时钟</v>
      </c>
      <c r="P301" s="5">
        <f t="shared" si="16"/>
        <v>21.087</v>
      </c>
      <c r="Q301" s="5">
        <f t="shared" si="17"/>
        <v>7.0000000000000284E-2</v>
      </c>
      <c r="R301" s="5" t="str">
        <f>IF(H303="C_B",INDEX(音色一览表!A:A,MATCH(MID(F301,5,2)&amp;MID(F302,5,2)&amp;MID(F303,7,2),音色一览表!H:H,0))&amp;" "&amp;INDEX(音色一览表!G:G,MATCH(MID(F301,5,2)&amp;MID(F302,5,2)&amp;MID(F303,7,2),音色一览表!H:H,0)),"")</f>
        <v/>
      </c>
      <c r="S301" s="17"/>
      <c r="T301" s="17"/>
    </row>
    <row r="302" spans="1:20" ht="18" hidden="1" customHeight="1" x14ac:dyDescent="0.2">
      <c r="A302" s="16">
        <v>300</v>
      </c>
      <c r="B302" s="16">
        <v>1</v>
      </c>
      <c r="C302" s="10"/>
      <c r="D302" s="16" t="s">
        <v>49</v>
      </c>
      <c r="E302" s="16" t="s">
        <v>50</v>
      </c>
      <c r="F302" s="16" t="s">
        <v>51</v>
      </c>
      <c r="G302" s="16" t="s">
        <v>350</v>
      </c>
      <c r="H302" s="34" t="str">
        <f t="shared" si="19"/>
        <v>F8</v>
      </c>
      <c r="I302" s="34" t="str">
        <f>IFERROR(INDEX(数据分类!B:B,MATCH(数据!H302,数据分类!A:A,0)),"Error")</f>
        <v>时钟</v>
      </c>
      <c r="J302" s="34" t="str">
        <f>IFERROR(_xlfn.IFS(INDEX(数据分类!E:E,MATCH(数据!H302,数据分类!A:A,0))=3456,N302&amp;M302,INDEX(数据分类!E:E,MATCH(数据!H302,数据分类!A:A,0))=34,M302,INDEX(数据分类!E:E,MATCH(数据!H302,数据分类!A:A,0))=56,N302,INDEX(数据分类!E:E,MATCH(数据!H302,数据分类!A:A,0))="-","-"),"Error")</f>
        <v>-</v>
      </c>
      <c r="K302" s="34" t="str">
        <f t="shared" si="18"/>
        <v>-</v>
      </c>
      <c r="L302" s="4" t="str">
        <f>IFERROR(INDEX(字典msg!B:B,MATCH(D302,字典msg!A:A,0)),"Error")</f>
        <v>正常</v>
      </c>
      <c r="M302" s="4" t="str">
        <f>IFERROR(_xlfn.IFS(H302="9",INDEX(字典1_34!C:C,MATCH(MID(F302,5,2),字典1_34!B:B,0)),H302="B00",INDEX(字典1_34!D:D,MATCH(MID(F302,5,2),字典1_34!B:B,0)),H302="B20",INDEX(字典1_34!E:E,MATCH(MID(F302,5,2),字典1_34!B:B,0)),H302="B48",INDEX(字典1_34!G:G,MATCH(MID(F302,5,2),字典1_34!B:B,0)),LEFT(H302,1)="B",INDEX(字典1_34!F:F,MATCH(MID(F302,5,2),字典1_34!B:B,0))),"-")</f>
        <v>-</v>
      </c>
      <c r="N302" s="4" t="str">
        <f>IFERROR(_xlfn.IFS(H302="9",INDEX(字典1_56!C:C,MATCH(MID(F302,7,2),字典1_56!B:B,0)),LEFT(H302,1)="B",INDEX(字典1_56!D:D,MATCH(MID(F302,7,2),字典1_56!B:B,0)),H302="C_B",INDEX(字典1_56!F:F,MATCH(MID(F302,7,2),字典1_56!B:B,0)),H302="C",INDEX(字典1_56!E:E,MATCH(MID(F302,7,2),字典1_56!B:B,0))),"-")</f>
        <v>-</v>
      </c>
      <c r="O302" s="4" t="str">
        <f>IFERROR(INDEX(字典1_78!C:C,MATCH(RIGHT(F302,2),字典1_78!B:B,0)),"Error")</f>
        <v>时钟</v>
      </c>
      <c r="P302" s="5">
        <f t="shared" si="16"/>
        <v>21.167000000000002</v>
      </c>
      <c r="Q302" s="5">
        <f t="shared" si="17"/>
        <v>8.0000000000001847E-2</v>
      </c>
      <c r="R302" s="5" t="str">
        <f>IF(H304="C_B",INDEX(音色一览表!A:A,MATCH(MID(F302,5,2)&amp;MID(F303,5,2)&amp;MID(F304,7,2),音色一览表!H:H,0))&amp;" "&amp;INDEX(音色一览表!G:G,MATCH(MID(F302,5,2)&amp;MID(F303,5,2)&amp;MID(F304,7,2),音色一览表!H:H,0)),"")</f>
        <v/>
      </c>
      <c r="S302" s="17"/>
      <c r="T302" s="17"/>
    </row>
    <row r="303" spans="1:20" ht="18" hidden="1" customHeight="1" x14ac:dyDescent="0.2">
      <c r="A303" s="16">
        <v>301</v>
      </c>
      <c r="B303" s="16">
        <v>1</v>
      </c>
      <c r="C303" s="10"/>
      <c r="D303" s="16" t="s">
        <v>49</v>
      </c>
      <c r="E303" s="16" t="s">
        <v>50</v>
      </c>
      <c r="F303" s="16" t="s">
        <v>59</v>
      </c>
      <c r="G303" s="16" t="s">
        <v>351</v>
      </c>
      <c r="H303" s="34" t="str">
        <f t="shared" si="19"/>
        <v>FE</v>
      </c>
      <c r="I303" s="34" t="str">
        <f>IFERROR(INDEX(数据分类!B:B,MATCH(数据!H303,数据分类!A:A,0)),"Error")</f>
        <v>主动传感</v>
      </c>
      <c r="J303" s="34" t="str">
        <f>IFERROR(_xlfn.IFS(INDEX(数据分类!E:E,MATCH(数据!H303,数据分类!A:A,0))=3456,N303&amp;M303,INDEX(数据分类!E:E,MATCH(数据!H303,数据分类!A:A,0))=34,M303,INDEX(数据分类!E:E,MATCH(数据!H303,数据分类!A:A,0))=56,N303,INDEX(数据分类!E:E,MATCH(数据!H303,数据分类!A:A,0))="-","-"),"Error")</f>
        <v>-</v>
      </c>
      <c r="K303" s="34" t="str">
        <f t="shared" si="18"/>
        <v>-</v>
      </c>
      <c r="L303" s="4" t="str">
        <f>IFERROR(INDEX(字典msg!B:B,MATCH(D303,字典msg!A:A,0)),"Error")</f>
        <v>正常</v>
      </c>
      <c r="M303" s="4" t="str">
        <f>IFERROR(_xlfn.IFS(H303="9",INDEX(字典1_34!C:C,MATCH(MID(F303,5,2),字典1_34!B:B,0)),H303="B00",INDEX(字典1_34!D:D,MATCH(MID(F303,5,2),字典1_34!B:B,0)),H303="B20",INDEX(字典1_34!E:E,MATCH(MID(F303,5,2),字典1_34!B:B,0)),H303="B48",INDEX(字典1_34!G:G,MATCH(MID(F303,5,2),字典1_34!B:B,0)),LEFT(H303,1)="B",INDEX(字典1_34!F:F,MATCH(MID(F303,5,2),字典1_34!B:B,0))),"-")</f>
        <v>-</v>
      </c>
      <c r="N303" s="4" t="str">
        <f>IFERROR(_xlfn.IFS(H303="9",INDEX(字典1_56!C:C,MATCH(MID(F303,7,2),字典1_56!B:B,0)),LEFT(H303,1)="B",INDEX(字典1_56!D:D,MATCH(MID(F303,7,2),字典1_56!B:B,0)),H303="C_B",INDEX(字典1_56!F:F,MATCH(MID(F303,7,2),字典1_56!B:B,0)),H303="C",INDEX(字典1_56!E:E,MATCH(MID(F303,7,2),字典1_56!B:B,0))),"-")</f>
        <v>-</v>
      </c>
      <c r="O303" s="4" t="str">
        <f>IFERROR(INDEX(字典1_78!C:C,MATCH(RIGHT(F303,2),字典1_78!B:B,0)),"Error")</f>
        <v>主动传感</v>
      </c>
      <c r="P303" s="5">
        <f t="shared" si="16"/>
        <v>21.227</v>
      </c>
      <c r="Q303" s="5">
        <f t="shared" si="17"/>
        <v>5.9999999999998721E-2</v>
      </c>
      <c r="R303" s="5" t="str">
        <f>IF(H305="C_B",INDEX(音色一览表!A:A,MATCH(MID(F303,5,2)&amp;MID(F304,5,2)&amp;MID(F305,7,2),音色一览表!H:H,0))&amp;" "&amp;INDEX(音色一览表!G:G,MATCH(MID(F303,5,2)&amp;MID(F304,5,2)&amp;MID(F305,7,2),音色一览表!H:H,0)),"")</f>
        <v/>
      </c>
      <c r="S303" s="17"/>
      <c r="T303" s="17"/>
    </row>
    <row r="304" spans="1:20" ht="18" hidden="1" customHeight="1" x14ac:dyDescent="0.2">
      <c r="A304" s="16">
        <v>302</v>
      </c>
      <c r="B304" s="16">
        <v>1</v>
      </c>
      <c r="C304" s="10"/>
      <c r="D304" s="16" t="s">
        <v>49</v>
      </c>
      <c r="E304" s="16" t="s">
        <v>50</v>
      </c>
      <c r="F304" s="16" t="s">
        <v>51</v>
      </c>
      <c r="G304" s="16" t="s">
        <v>352</v>
      </c>
      <c r="H304" s="34" t="str">
        <f t="shared" si="19"/>
        <v>F8</v>
      </c>
      <c r="I304" s="34" t="str">
        <f>IFERROR(INDEX(数据分类!B:B,MATCH(数据!H304,数据分类!A:A,0)),"Error")</f>
        <v>时钟</v>
      </c>
      <c r="J304" s="34" t="str">
        <f>IFERROR(_xlfn.IFS(INDEX(数据分类!E:E,MATCH(数据!H304,数据分类!A:A,0))=3456,N304&amp;M304,INDEX(数据分类!E:E,MATCH(数据!H304,数据分类!A:A,0))=34,M304,INDEX(数据分类!E:E,MATCH(数据!H304,数据分类!A:A,0))=56,N304,INDEX(数据分类!E:E,MATCH(数据!H304,数据分类!A:A,0))="-","-"),"Error")</f>
        <v>-</v>
      </c>
      <c r="K304" s="34" t="str">
        <f t="shared" si="18"/>
        <v>-</v>
      </c>
      <c r="L304" s="4" t="str">
        <f>IFERROR(INDEX(字典msg!B:B,MATCH(D304,字典msg!A:A,0)),"Error")</f>
        <v>正常</v>
      </c>
      <c r="M304" s="4" t="str">
        <f>IFERROR(_xlfn.IFS(H304="9",INDEX(字典1_34!C:C,MATCH(MID(F304,5,2),字典1_34!B:B,0)),H304="B00",INDEX(字典1_34!D:D,MATCH(MID(F304,5,2),字典1_34!B:B,0)),H304="B20",INDEX(字典1_34!E:E,MATCH(MID(F304,5,2),字典1_34!B:B,0)),H304="B48",INDEX(字典1_34!G:G,MATCH(MID(F304,5,2),字典1_34!B:B,0)),LEFT(H304,1)="B",INDEX(字典1_34!F:F,MATCH(MID(F304,5,2),字典1_34!B:B,0))),"-")</f>
        <v>-</v>
      </c>
      <c r="N304" s="4" t="str">
        <f>IFERROR(_xlfn.IFS(H304="9",INDEX(字典1_56!C:C,MATCH(MID(F304,7,2),字典1_56!B:B,0)),LEFT(H304,1)="B",INDEX(字典1_56!D:D,MATCH(MID(F304,7,2),字典1_56!B:B,0)),H304="C_B",INDEX(字典1_56!F:F,MATCH(MID(F304,7,2),字典1_56!B:B,0)),H304="C",INDEX(字典1_56!E:E,MATCH(MID(F304,7,2),字典1_56!B:B,0))),"-")</f>
        <v>-</v>
      </c>
      <c r="O304" s="4" t="str">
        <f>IFERROR(INDEX(字典1_78!C:C,MATCH(RIGHT(F304,2),字典1_78!B:B,0)),"Error")</f>
        <v>时钟</v>
      </c>
      <c r="P304" s="5">
        <f t="shared" si="16"/>
        <v>21.297000000000001</v>
      </c>
      <c r="Q304" s="5">
        <f t="shared" si="17"/>
        <v>7.0000000000000284E-2</v>
      </c>
      <c r="R304" s="5" t="str">
        <f>IF(H306="C_B",INDEX(音色一览表!A:A,MATCH(MID(F304,5,2)&amp;MID(F305,5,2)&amp;MID(F306,7,2),音色一览表!H:H,0))&amp;" "&amp;INDEX(音色一览表!G:G,MATCH(MID(F304,5,2)&amp;MID(F305,5,2)&amp;MID(F306,7,2),音色一览表!H:H,0)),"")</f>
        <v/>
      </c>
      <c r="S304" s="17"/>
      <c r="T304" s="17"/>
    </row>
    <row r="305" spans="1:20" ht="18" hidden="1" customHeight="1" x14ac:dyDescent="0.2">
      <c r="A305" s="16">
        <v>303</v>
      </c>
      <c r="B305" s="16">
        <v>1</v>
      </c>
      <c r="C305" s="10"/>
      <c r="D305" s="16" t="s">
        <v>49</v>
      </c>
      <c r="E305" s="16" t="s">
        <v>50</v>
      </c>
      <c r="F305" s="16" t="s">
        <v>51</v>
      </c>
      <c r="G305" s="16" t="s">
        <v>353</v>
      </c>
      <c r="H305" s="34" t="str">
        <f t="shared" si="19"/>
        <v>F8</v>
      </c>
      <c r="I305" s="34" t="str">
        <f>IFERROR(INDEX(数据分类!B:B,MATCH(数据!H305,数据分类!A:A,0)),"Error")</f>
        <v>时钟</v>
      </c>
      <c r="J305" s="34" t="str">
        <f>IFERROR(_xlfn.IFS(INDEX(数据分类!E:E,MATCH(数据!H305,数据分类!A:A,0))=3456,N305&amp;M305,INDEX(数据分类!E:E,MATCH(数据!H305,数据分类!A:A,0))=34,M305,INDEX(数据分类!E:E,MATCH(数据!H305,数据分类!A:A,0))=56,N305,INDEX(数据分类!E:E,MATCH(数据!H305,数据分类!A:A,0))="-","-"),"Error")</f>
        <v>-</v>
      </c>
      <c r="K305" s="34" t="str">
        <f t="shared" si="18"/>
        <v>-</v>
      </c>
      <c r="L305" s="4" t="str">
        <f>IFERROR(INDEX(字典msg!B:B,MATCH(D305,字典msg!A:A,0)),"Error")</f>
        <v>正常</v>
      </c>
      <c r="M305" s="4" t="str">
        <f>IFERROR(_xlfn.IFS(H305="9",INDEX(字典1_34!C:C,MATCH(MID(F305,5,2),字典1_34!B:B,0)),H305="B00",INDEX(字典1_34!D:D,MATCH(MID(F305,5,2),字典1_34!B:B,0)),H305="B20",INDEX(字典1_34!E:E,MATCH(MID(F305,5,2),字典1_34!B:B,0)),H305="B48",INDEX(字典1_34!G:G,MATCH(MID(F305,5,2),字典1_34!B:B,0)),LEFT(H305,1)="B",INDEX(字典1_34!F:F,MATCH(MID(F305,5,2),字典1_34!B:B,0))),"-")</f>
        <v>-</v>
      </c>
      <c r="N305" s="4" t="str">
        <f>IFERROR(_xlfn.IFS(H305="9",INDEX(字典1_56!C:C,MATCH(MID(F305,7,2),字典1_56!B:B,0)),LEFT(H305,1)="B",INDEX(字典1_56!D:D,MATCH(MID(F305,7,2),字典1_56!B:B,0)),H305="C_B",INDEX(字典1_56!F:F,MATCH(MID(F305,7,2),字典1_56!B:B,0)),H305="C",INDEX(字典1_56!E:E,MATCH(MID(F305,7,2),字典1_56!B:B,0))),"-")</f>
        <v>-</v>
      </c>
      <c r="O305" s="4" t="str">
        <f>IFERROR(INDEX(字典1_78!C:C,MATCH(RIGHT(F305,2),字典1_78!B:B,0)),"Error")</f>
        <v>时钟</v>
      </c>
      <c r="P305" s="5">
        <f t="shared" si="16"/>
        <v>21.356999999999999</v>
      </c>
      <c r="Q305" s="5">
        <f t="shared" si="17"/>
        <v>5.9999999999998721E-2</v>
      </c>
      <c r="R305" s="5" t="str">
        <f>IF(H307="C_B",INDEX(音色一览表!A:A,MATCH(MID(F305,5,2)&amp;MID(F306,5,2)&amp;MID(F307,7,2),音色一览表!H:H,0))&amp;" "&amp;INDEX(音色一览表!G:G,MATCH(MID(F305,5,2)&amp;MID(F306,5,2)&amp;MID(F307,7,2),音色一览表!H:H,0)),"")</f>
        <v/>
      </c>
      <c r="S305" s="17"/>
      <c r="T305" s="17"/>
    </row>
    <row r="306" spans="1:20" ht="18" hidden="1" customHeight="1" x14ac:dyDescent="0.2">
      <c r="A306" s="16">
        <v>304</v>
      </c>
      <c r="B306" s="16">
        <v>1</v>
      </c>
      <c r="C306" s="10"/>
      <c r="D306" s="16" t="s">
        <v>49</v>
      </c>
      <c r="E306" s="16" t="s">
        <v>50</v>
      </c>
      <c r="F306" s="16" t="s">
        <v>51</v>
      </c>
      <c r="G306" s="16" t="s">
        <v>354</v>
      </c>
      <c r="H306" s="34" t="str">
        <f t="shared" si="19"/>
        <v>F8</v>
      </c>
      <c r="I306" s="34" t="str">
        <f>IFERROR(INDEX(数据分类!B:B,MATCH(数据!H306,数据分类!A:A,0)),"Error")</f>
        <v>时钟</v>
      </c>
      <c r="J306" s="34" t="str">
        <f>IFERROR(_xlfn.IFS(INDEX(数据分类!E:E,MATCH(数据!H306,数据分类!A:A,0))=3456,N306&amp;M306,INDEX(数据分类!E:E,MATCH(数据!H306,数据分类!A:A,0))=34,M306,INDEX(数据分类!E:E,MATCH(数据!H306,数据分类!A:A,0))=56,N306,INDEX(数据分类!E:E,MATCH(数据!H306,数据分类!A:A,0))="-","-"),"Error")</f>
        <v>-</v>
      </c>
      <c r="K306" s="34" t="str">
        <f t="shared" si="18"/>
        <v>-</v>
      </c>
      <c r="L306" s="4" t="str">
        <f>IFERROR(INDEX(字典msg!B:B,MATCH(D306,字典msg!A:A,0)),"Error")</f>
        <v>正常</v>
      </c>
      <c r="M306" s="4" t="str">
        <f>IFERROR(_xlfn.IFS(H306="9",INDEX(字典1_34!C:C,MATCH(MID(F306,5,2),字典1_34!B:B,0)),H306="B00",INDEX(字典1_34!D:D,MATCH(MID(F306,5,2),字典1_34!B:B,0)),H306="B20",INDEX(字典1_34!E:E,MATCH(MID(F306,5,2),字典1_34!B:B,0)),H306="B48",INDEX(字典1_34!G:G,MATCH(MID(F306,5,2),字典1_34!B:B,0)),LEFT(H306,1)="B",INDEX(字典1_34!F:F,MATCH(MID(F306,5,2),字典1_34!B:B,0))),"-")</f>
        <v>-</v>
      </c>
      <c r="N306" s="4" t="str">
        <f>IFERROR(_xlfn.IFS(H306="9",INDEX(字典1_56!C:C,MATCH(MID(F306,7,2),字典1_56!B:B,0)),LEFT(H306,1)="B",INDEX(字典1_56!D:D,MATCH(MID(F306,7,2),字典1_56!B:B,0)),H306="C_B",INDEX(字典1_56!F:F,MATCH(MID(F306,7,2),字典1_56!B:B,0)),H306="C",INDEX(字典1_56!E:E,MATCH(MID(F306,7,2),字典1_56!B:B,0))),"-")</f>
        <v>-</v>
      </c>
      <c r="O306" s="4" t="str">
        <f>IFERROR(INDEX(字典1_78!C:C,MATCH(RIGHT(F306,2),字典1_78!B:B,0)),"Error")</f>
        <v>时钟</v>
      </c>
      <c r="P306" s="5">
        <f t="shared" si="16"/>
        <v>21.423999999999999</v>
      </c>
      <c r="Q306" s="5">
        <f t="shared" si="17"/>
        <v>6.7000000000000171E-2</v>
      </c>
      <c r="R306" s="5" t="str">
        <f>IF(H308="C_B",INDEX(音色一览表!A:A,MATCH(MID(F306,5,2)&amp;MID(F307,5,2)&amp;MID(F308,7,2),音色一览表!H:H,0))&amp;" "&amp;INDEX(音色一览表!G:G,MATCH(MID(F306,5,2)&amp;MID(F307,5,2)&amp;MID(F308,7,2),音色一览表!H:H,0)),"")</f>
        <v/>
      </c>
      <c r="S306" s="17"/>
      <c r="T306" s="17"/>
    </row>
    <row r="307" spans="1:20" ht="18" hidden="1" customHeight="1" x14ac:dyDescent="0.2">
      <c r="A307" s="16">
        <v>305</v>
      </c>
      <c r="B307" s="16">
        <v>1</v>
      </c>
      <c r="C307" s="10"/>
      <c r="D307" s="16" t="s">
        <v>49</v>
      </c>
      <c r="E307" s="16" t="s">
        <v>50</v>
      </c>
      <c r="F307" s="16" t="s">
        <v>51</v>
      </c>
      <c r="G307" s="16" t="s">
        <v>355</v>
      </c>
      <c r="H307" s="34" t="str">
        <f t="shared" si="19"/>
        <v>F8</v>
      </c>
      <c r="I307" s="34" t="str">
        <f>IFERROR(INDEX(数据分类!B:B,MATCH(数据!H307,数据分类!A:A,0)),"Error")</f>
        <v>时钟</v>
      </c>
      <c r="J307" s="34" t="str">
        <f>IFERROR(_xlfn.IFS(INDEX(数据分类!E:E,MATCH(数据!H307,数据分类!A:A,0))=3456,N307&amp;M307,INDEX(数据分类!E:E,MATCH(数据!H307,数据分类!A:A,0))=34,M307,INDEX(数据分类!E:E,MATCH(数据!H307,数据分类!A:A,0))=56,N307,INDEX(数据分类!E:E,MATCH(数据!H307,数据分类!A:A,0))="-","-"),"Error")</f>
        <v>-</v>
      </c>
      <c r="K307" s="34" t="str">
        <f t="shared" si="18"/>
        <v>-</v>
      </c>
      <c r="L307" s="4" t="str">
        <f>IFERROR(INDEX(字典msg!B:B,MATCH(D307,字典msg!A:A,0)),"Error")</f>
        <v>正常</v>
      </c>
      <c r="M307" s="4" t="str">
        <f>IFERROR(_xlfn.IFS(H307="9",INDEX(字典1_34!C:C,MATCH(MID(F307,5,2),字典1_34!B:B,0)),H307="B00",INDEX(字典1_34!D:D,MATCH(MID(F307,5,2),字典1_34!B:B,0)),H307="B20",INDEX(字典1_34!E:E,MATCH(MID(F307,5,2),字典1_34!B:B,0)),H307="B48",INDEX(字典1_34!G:G,MATCH(MID(F307,5,2),字典1_34!B:B,0)),LEFT(H307,1)="B",INDEX(字典1_34!F:F,MATCH(MID(F307,5,2),字典1_34!B:B,0))),"-")</f>
        <v>-</v>
      </c>
      <c r="N307" s="4" t="str">
        <f>IFERROR(_xlfn.IFS(H307="9",INDEX(字典1_56!C:C,MATCH(MID(F307,7,2),字典1_56!B:B,0)),LEFT(H307,1)="B",INDEX(字典1_56!D:D,MATCH(MID(F307,7,2),字典1_56!B:B,0)),H307="C_B",INDEX(字典1_56!F:F,MATCH(MID(F307,7,2),字典1_56!B:B,0)),H307="C",INDEX(字典1_56!E:E,MATCH(MID(F307,7,2),字典1_56!B:B,0))),"-")</f>
        <v>-</v>
      </c>
      <c r="O307" s="4" t="str">
        <f>IFERROR(INDEX(字典1_78!C:C,MATCH(RIGHT(F307,2),字典1_78!B:B,0)),"Error")</f>
        <v>时钟</v>
      </c>
      <c r="P307" s="5">
        <f t="shared" si="16"/>
        <v>21.484000000000002</v>
      </c>
      <c r="Q307" s="5">
        <f t="shared" si="17"/>
        <v>6.0000000000002274E-2</v>
      </c>
      <c r="R307" s="5" t="str">
        <f>IF(H309="C_B",INDEX(音色一览表!A:A,MATCH(MID(F307,5,2)&amp;MID(F308,5,2)&amp;MID(F309,7,2),音色一览表!H:H,0))&amp;" "&amp;INDEX(音色一览表!G:G,MATCH(MID(F307,5,2)&amp;MID(F308,5,2)&amp;MID(F309,7,2),音色一览表!H:H,0)),"")</f>
        <v/>
      </c>
      <c r="S307" s="17"/>
      <c r="T307" s="17"/>
    </row>
    <row r="308" spans="1:20" ht="18" hidden="1" customHeight="1" x14ac:dyDescent="0.2">
      <c r="A308" s="16">
        <v>306</v>
      </c>
      <c r="B308" s="16">
        <v>1</v>
      </c>
      <c r="C308" s="10"/>
      <c r="D308" s="16" t="s">
        <v>49</v>
      </c>
      <c r="E308" s="16" t="s">
        <v>50</v>
      </c>
      <c r="F308" s="16" t="s">
        <v>51</v>
      </c>
      <c r="G308" s="16" t="s">
        <v>356</v>
      </c>
      <c r="H308" s="34" t="str">
        <f t="shared" si="19"/>
        <v>F8</v>
      </c>
      <c r="I308" s="34" t="str">
        <f>IFERROR(INDEX(数据分类!B:B,MATCH(数据!H308,数据分类!A:A,0)),"Error")</f>
        <v>时钟</v>
      </c>
      <c r="J308" s="34" t="str">
        <f>IFERROR(_xlfn.IFS(INDEX(数据分类!E:E,MATCH(数据!H308,数据分类!A:A,0))=3456,N308&amp;M308,INDEX(数据分类!E:E,MATCH(数据!H308,数据分类!A:A,0))=34,M308,INDEX(数据分类!E:E,MATCH(数据!H308,数据分类!A:A,0))=56,N308,INDEX(数据分类!E:E,MATCH(数据!H308,数据分类!A:A,0))="-","-"),"Error")</f>
        <v>-</v>
      </c>
      <c r="K308" s="34" t="str">
        <f t="shared" si="18"/>
        <v>-</v>
      </c>
      <c r="L308" s="4" t="str">
        <f>IFERROR(INDEX(字典msg!B:B,MATCH(D308,字典msg!A:A,0)),"Error")</f>
        <v>正常</v>
      </c>
      <c r="M308" s="4" t="str">
        <f>IFERROR(_xlfn.IFS(H308="9",INDEX(字典1_34!C:C,MATCH(MID(F308,5,2),字典1_34!B:B,0)),H308="B00",INDEX(字典1_34!D:D,MATCH(MID(F308,5,2),字典1_34!B:B,0)),H308="B20",INDEX(字典1_34!E:E,MATCH(MID(F308,5,2),字典1_34!B:B,0)),H308="B48",INDEX(字典1_34!G:G,MATCH(MID(F308,5,2),字典1_34!B:B,0)),LEFT(H308,1)="B",INDEX(字典1_34!F:F,MATCH(MID(F308,5,2),字典1_34!B:B,0))),"-")</f>
        <v>-</v>
      </c>
      <c r="N308" s="4" t="str">
        <f>IFERROR(_xlfn.IFS(H308="9",INDEX(字典1_56!C:C,MATCH(MID(F308,7,2),字典1_56!B:B,0)),LEFT(H308,1)="B",INDEX(字典1_56!D:D,MATCH(MID(F308,7,2),字典1_56!B:B,0)),H308="C_B",INDEX(字典1_56!F:F,MATCH(MID(F308,7,2),字典1_56!B:B,0)),H308="C",INDEX(字典1_56!E:E,MATCH(MID(F308,7,2),字典1_56!B:B,0))),"-")</f>
        <v>-</v>
      </c>
      <c r="O308" s="4" t="str">
        <f>IFERROR(INDEX(字典1_78!C:C,MATCH(RIGHT(F308,2),字典1_78!B:B,0)),"Error")</f>
        <v>时钟</v>
      </c>
      <c r="P308" s="5">
        <f t="shared" si="16"/>
        <v>21.544</v>
      </c>
      <c r="Q308" s="5">
        <f t="shared" si="17"/>
        <v>5.9999999999998721E-2</v>
      </c>
      <c r="R308" s="5" t="str">
        <f>IF(H310="C_B",INDEX(音色一览表!A:A,MATCH(MID(F308,5,2)&amp;MID(F309,5,2)&amp;MID(F310,7,2),音色一览表!H:H,0))&amp;" "&amp;INDEX(音色一览表!G:G,MATCH(MID(F308,5,2)&amp;MID(F309,5,2)&amp;MID(F310,7,2),音色一览表!H:H,0)),"")</f>
        <v/>
      </c>
      <c r="S308" s="17"/>
      <c r="T308" s="17"/>
    </row>
    <row r="309" spans="1:20" ht="18" hidden="1" customHeight="1" x14ac:dyDescent="0.2">
      <c r="A309" s="16">
        <v>307</v>
      </c>
      <c r="B309" s="16">
        <v>1</v>
      </c>
      <c r="C309" s="10"/>
      <c r="D309" s="16" t="s">
        <v>49</v>
      </c>
      <c r="E309" s="16" t="s">
        <v>50</v>
      </c>
      <c r="F309" s="16" t="s">
        <v>51</v>
      </c>
      <c r="G309" s="16" t="s">
        <v>357</v>
      </c>
      <c r="H309" s="34" t="str">
        <f t="shared" si="19"/>
        <v>F8</v>
      </c>
      <c r="I309" s="34" t="str">
        <f>IFERROR(INDEX(数据分类!B:B,MATCH(数据!H309,数据分类!A:A,0)),"Error")</f>
        <v>时钟</v>
      </c>
      <c r="J309" s="34" t="str">
        <f>IFERROR(_xlfn.IFS(INDEX(数据分类!E:E,MATCH(数据!H309,数据分类!A:A,0))=3456,N309&amp;M309,INDEX(数据分类!E:E,MATCH(数据!H309,数据分类!A:A,0))=34,M309,INDEX(数据分类!E:E,MATCH(数据!H309,数据分类!A:A,0))=56,N309,INDEX(数据分类!E:E,MATCH(数据!H309,数据分类!A:A,0))="-","-"),"Error")</f>
        <v>-</v>
      </c>
      <c r="K309" s="34" t="str">
        <f t="shared" si="18"/>
        <v>-</v>
      </c>
      <c r="L309" s="4" t="str">
        <f>IFERROR(INDEX(字典msg!B:B,MATCH(D309,字典msg!A:A,0)),"Error")</f>
        <v>正常</v>
      </c>
      <c r="M309" s="4" t="str">
        <f>IFERROR(_xlfn.IFS(H309="9",INDEX(字典1_34!C:C,MATCH(MID(F309,5,2),字典1_34!B:B,0)),H309="B00",INDEX(字典1_34!D:D,MATCH(MID(F309,5,2),字典1_34!B:B,0)),H309="B20",INDEX(字典1_34!E:E,MATCH(MID(F309,5,2),字典1_34!B:B,0)),H309="B48",INDEX(字典1_34!G:G,MATCH(MID(F309,5,2),字典1_34!B:B,0)),LEFT(H309,1)="B",INDEX(字典1_34!F:F,MATCH(MID(F309,5,2),字典1_34!B:B,0))),"-")</f>
        <v>-</v>
      </c>
      <c r="N309" s="4" t="str">
        <f>IFERROR(_xlfn.IFS(H309="9",INDEX(字典1_56!C:C,MATCH(MID(F309,7,2),字典1_56!B:B,0)),LEFT(H309,1)="B",INDEX(字典1_56!D:D,MATCH(MID(F309,7,2),字典1_56!B:B,0)),H309="C_B",INDEX(字典1_56!F:F,MATCH(MID(F309,7,2),字典1_56!B:B,0)),H309="C",INDEX(字典1_56!E:E,MATCH(MID(F309,7,2),字典1_56!B:B,0))),"-")</f>
        <v>-</v>
      </c>
      <c r="O309" s="4" t="str">
        <f>IFERROR(INDEX(字典1_78!C:C,MATCH(RIGHT(F309,2),字典1_78!B:B,0)),"Error")</f>
        <v>时钟</v>
      </c>
      <c r="P309" s="5">
        <f t="shared" si="16"/>
        <v>21.614000000000001</v>
      </c>
      <c r="Q309" s="5">
        <f t="shared" si="17"/>
        <v>7.0000000000000284E-2</v>
      </c>
      <c r="R309" s="5" t="str">
        <f>IF(H311="C_B",INDEX(音色一览表!A:A,MATCH(MID(F309,5,2)&amp;MID(F310,5,2)&amp;MID(F311,7,2),音色一览表!H:H,0))&amp;" "&amp;INDEX(音色一览表!G:G,MATCH(MID(F309,5,2)&amp;MID(F310,5,2)&amp;MID(F311,7,2),音色一览表!H:H,0)),"")</f>
        <v/>
      </c>
      <c r="S309" s="17"/>
      <c r="T309" s="17"/>
    </row>
    <row r="310" spans="1:20" ht="18" hidden="1" customHeight="1" x14ac:dyDescent="0.2">
      <c r="A310" s="16">
        <v>308</v>
      </c>
      <c r="B310" s="16">
        <v>1</v>
      </c>
      <c r="C310" s="10"/>
      <c r="D310" s="16" t="s">
        <v>49</v>
      </c>
      <c r="E310" s="16" t="s">
        <v>50</v>
      </c>
      <c r="F310" s="16" t="s">
        <v>51</v>
      </c>
      <c r="G310" s="16" t="s">
        <v>358</v>
      </c>
      <c r="H310" s="34" t="str">
        <f t="shared" si="19"/>
        <v>F8</v>
      </c>
      <c r="I310" s="34" t="str">
        <f>IFERROR(INDEX(数据分类!B:B,MATCH(数据!H310,数据分类!A:A,0)),"Error")</f>
        <v>时钟</v>
      </c>
      <c r="J310" s="34" t="str">
        <f>IFERROR(_xlfn.IFS(INDEX(数据分类!E:E,MATCH(数据!H310,数据分类!A:A,0))=3456,N310&amp;M310,INDEX(数据分类!E:E,MATCH(数据!H310,数据分类!A:A,0))=34,M310,INDEX(数据分类!E:E,MATCH(数据!H310,数据分类!A:A,0))=56,N310,INDEX(数据分类!E:E,MATCH(数据!H310,数据分类!A:A,0))="-","-"),"Error")</f>
        <v>-</v>
      </c>
      <c r="K310" s="34" t="str">
        <f t="shared" si="18"/>
        <v>-</v>
      </c>
      <c r="L310" s="4" t="str">
        <f>IFERROR(INDEX(字典msg!B:B,MATCH(D310,字典msg!A:A,0)),"Error")</f>
        <v>正常</v>
      </c>
      <c r="M310" s="4" t="str">
        <f>IFERROR(_xlfn.IFS(H310="9",INDEX(字典1_34!C:C,MATCH(MID(F310,5,2),字典1_34!B:B,0)),H310="B00",INDEX(字典1_34!D:D,MATCH(MID(F310,5,2),字典1_34!B:B,0)),H310="B20",INDEX(字典1_34!E:E,MATCH(MID(F310,5,2),字典1_34!B:B,0)),H310="B48",INDEX(字典1_34!G:G,MATCH(MID(F310,5,2),字典1_34!B:B,0)),LEFT(H310,1)="B",INDEX(字典1_34!F:F,MATCH(MID(F310,5,2),字典1_34!B:B,0))),"-")</f>
        <v>-</v>
      </c>
      <c r="N310" s="4" t="str">
        <f>IFERROR(_xlfn.IFS(H310="9",INDEX(字典1_56!C:C,MATCH(MID(F310,7,2),字典1_56!B:B,0)),LEFT(H310,1)="B",INDEX(字典1_56!D:D,MATCH(MID(F310,7,2),字典1_56!B:B,0)),H310="C_B",INDEX(字典1_56!F:F,MATCH(MID(F310,7,2),字典1_56!B:B,0)),H310="C",INDEX(字典1_56!E:E,MATCH(MID(F310,7,2),字典1_56!B:B,0))),"-")</f>
        <v>-</v>
      </c>
      <c r="O310" s="4" t="str">
        <f>IFERROR(INDEX(字典1_78!C:C,MATCH(RIGHT(F310,2),字典1_78!B:B,0)),"Error")</f>
        <v>时钟</v>
      </c>
      <c r="P310" s="5">
        <f t="shared" si="16"/>
        <v>21.675000000000001</v>
      </c>
      <c r="Q310" s="5">
        <f t="shared" si="17"/>
        <v>6.0999999999999943E-2</v>
      </c>
      <c r="R310" s="5" t="str">
        <f>IF(H312="C_B",INDEX(音色一览表!A:A,MATCH(MID(F310,5,2)&amp;MID(F311,5,2)&amp;MID(F312,7,2),音色一览表!H:H,0))&amp;" "&amp;INDEX(音色一览表!G:G,MATCH(MID(F310,5,2)&amp;MID(F311,5,2)&amp;MID(F312,7,2),音色一览表!H:H,0)),"")</f>
        <v/>
      </c>
      <c r="S310" s="17"/>
      <c r="T310" s="17"/>
    </row>
    <row r="311" spans="1:20" ht="18" hidden="1" customHeight="1" x14ac:dyDescent="0.2">
      <c r="A311" s="16">
        <v>309</v>
      </c>
      <c r="B311" s="16">
        <v>1</v>
      </c>
      <c r="C311" s="10"/>
      <c r="D311" s="16" t="s">
        <v>49</v>
      </c>
      <c r="E311" s="16" t="s">
        <v>50</v>
      </c>
      <c r="F311" s="16" t="s">
        <v>51</v>
      </c>
      <c r="G311" s="16" t="s">
        <v>359</v>
      </c>
      <c r="H311" s="34" t="str">
        <f t="shared" si="19"/>
        <v>F8</v>
      </c>
      <c r="I311" s="34" t="str">
        <f>IFERROR(INDEX(数据分类!B:B,MATCH(数据!H311,数据分类!A:A,0)),"Error")</f>
        <v>时钟</v>
      </c>
      <c r="J311" s="34" t="str">
        <f>IFERROR(_xlfn.IFS(INDEX(数据分类!E:E,MATCH(数据!H311,数据分类!A:A,0))=3456,N311&amp;M311,INDEX(数据分类!E:E,MATCH(数据!H311,数据分类!A:A,0))=34,M311,INDEX(数据分类!E:E,MATCH(数据!H311,数据分类!A:A,0))=56,N311,INDEX(数据分类!E:E,MATCH(数据!H311,数据分类!A:A,0))="-","-"),"Error")</f>
        <v>-</v>
      </c>
      <c r="K311" s="34" t="str">
        <f t="shared" si="18"/>
        <v>-</v>
      </c>
      <c r="L311" s="4" t="str">
        <f>IFERROR(INDEX(字典msg!B:B,MATCH(D311,字典msg!A:A,0)),"Error")</f>
        <v>正常</v>
      </c>
      <c r="M311" s="4" t="str">
        <f>IFERROR(_xlfn.IFS(H311="9",INDEX(字典1_34!C:C,MATCH(MID(F311,5,2),字典1_34!B:B,0)),H311="B00",INDEX(字典1_34!D:D,MATCH(MID(F311,5,2),字典1_34!B:B,0)),H311="B20",INDEX(字典1_34!E:E,MATCH(MID(F311,5,2),字典1_34!B:B,0)),H311="B48",INDEX(字典1_34!G:G,MATCH(MID(F311,5,2),字典1_34!B:B,0)),LEFT(H311,1)="B",INDEX(字典1_34!F:F,MATCH(MID(F311,5,2),字典1_34!B:B,0))),"-")</f>
        <v>-</v>
      </c>
      <c r="N311" s="4" t="str">
        <f>IFERROR(_xlfn.IFS(H311="9",INDEX(字典1_56!C:C,MATCH(MID(F311,7,2),字典1_56!B:B,0)),LEFT(H311,1)="B",INDEX(字典1_56!D:D,MATCH(MID(F311,7,2),字典1_56!B:B,0)),H311="C_B",INDEX(字典1_56!F:F,MATCH(MID(F311,7,2),字典1_56!B:B,0)),H311="C",INDEX(字典1_56!E:E,MATCH(MID(F311,7,2),字典1_56!B:B,0))),"-")</f>
        <v>-</v>
      </c>
      <c r="O311" s="4" t="str">
        <f>IFERROR(INDEX(字典1_78!C:C,MATCH(RIGHT(F311,2),字典1_78!B:B,0)),"Error")</f>
        <v>时钟</v>
      </c>
      <c r="P311" s="5">
        <f t="shared" si="16"/>
        <v>21.734999999999999</v>
      </c>
      <c r="Q311" s="5">
        <f t="shared" si="17"/>
        <v>5.9999999999998721E-2</v>
      </c>
      <c r="R311" s="5" t="str">
        <f>IF(H313="C_B",INDEX(音色一览表!A:A,MATCH(MID(F311,5,2)&amp;MID(F312,5,2)&amp;MID(F313,7,2),音色一览表!H:H,0))&amp;" "&amp;INDEX(音色一览表!G:G,MATCH(MID(F311,5,2)&amp;MID(F312,5,2)&amp;MID(F313,7,2),音色一览表!H:H,0)),"")</f>
        <v/>
      </c>
      <c r="S311" s="17"/>
      <c r="T311" s="17"/>
    </row>
    <row r="312" spans="1:20" ht="18" hidden="1" customHeight="1" x14ac:dyDescent="0.2">
      <c r="A312" s="16">
        <v>310</v>
      </c>
      <c r="B312" s="16">
        <v>1</v>
      </c>
      <c r="C312" s="10"/>
      <c r="D312" s="16" t="s">
        <v>49</v>
      </c>
      <c r="E312" s="16" t="s">
        <v>50</v>
      </c>
      <c r="F312" s="16" t="s">
        <v>51</v>
      </c>
      <c r="G312" s="16" t="s">
        <v>360</v>
      </c>
      <c r="H312" s="34" t="str">
        <f t="shared" si="19"/>
        <v>F8</v>
      </c>
      <c r="I312" s="34" t="str">
        <f>IFERROR(INDEX(数据分类!B:B,MATCH(数据!H312,数据分类!A:A,0)),"Error")</f>
        <v>时钟</v>
      </c>
      <c r="J312" s="34" t="str">
        <f>IFERROR(_xlfn.IFS(INDEX(数据分类!E:E,MATCH(数据!H312,数据分类!A:A,0))=3456,N312&amp;M312,INDEX(数据分类!E:E,MATCH(数据!H312,数据分类!A:A,0))=34,M312,INDEX(数据分类!E:E,MATCH(数据!H312,数据分类!A:A,0))=56,N312,INDEX(数据分类!E:E,MATCH(数据!H312,数据分类!A:A,0))="-","-"),"Error")</f>
        <v>-</v>
      </c>
      <c r="K312" s="34" t="str">
        <f t="shared" si="18"/>
        <v>-</v>
      </c>
      <c r="L312" s="4" t="str">
        <f>IFERROR(INDEX(字典msg!B:B,MATCH(D312,字典msg!A:A,0)),"Error")</f>
        <v>正常</v>
      </c>
      <c r="M312" s="4" t="str">
        <f>IFERROR(_xlfn.IFS(H312="9",INDEX(字典1_34!C:C,MATCH(MID(F312,5,2),字典1_34!B:B,0)),H312="B00",INDEX(字典1_34!D:D,MATCH(MID(F312,5,2),字典1_34!B:B,0)),H312="B20",INDEX(字典1_34!E:E,MATCH(MID(F312,5,2),字典1_34!B:B,0)),H312="B48",INDEX(字典1_34!G:G,MATCH(MID(F312,5,2),字典1_34!B:B,0)),LEFT(H312,1)="B",INDEX(字典1_34!F:F,MATCH(MID(F312,5,2),字典1_34!B:B,0))),"-")</f>
        <v>-</v>
      </c>
      <c r="N312" s="4" t="str">
        <f>IFERROR(_xlfn.IFS(H312="9",INDEX(字典1_56!C:C,MATCH(MID(F312,7,2),字典1_56!B:B,0)),LEFT(H312,1)="B",INDEX(字典1_56!D:D,MATCH(MID(F312,7,2),字典1_56!B:B,0)),H312="C_B",INDEX(字典1_56!F:F,MATCH(MID(F312,7,2),字典1_56!B:B,0)),H312="C",INDEX(字典1_56!E:E,MATCH(MID(F312,7,2),字典1_56!B:B,0))),"-")</f>
        <v>-</v>
      </c>
      <c r="O312" s="4" t="str">
        <f>IFERROR(INDEX(字典1_78!C:C,MATCH(RIGHT(F312,2),字典1_78!B:B,0)),"Error")</f>
        <v>时钟</v>
      </c>
      <c r="P312" s="5">
        <f t="shared" si="16"/>
        <v>21.805</v>
      </c>
      <c r="Q312" s="5">
        <f t="shared" si="17"/>
        <v>7.0000000000000284E-2</v>
      </c>
      <c r="R312" s="5" t="str">
        <f>IF(H314="C_B",INDEX(音色一览表!A:A,MATCH(MID(F312,5,2)&amp;MID(F313,5,2)&amp;MID(F314,7,2),音色一览表!H:H,0))&amp;" "&amp;INDEX(音色一览表!G:G,MATCH(MID(F312,5,2)&amp;MID(F313,5,2)&amp;MID(F314,7,2),音色一览表!H:H,0)),"")</f>
        <v/>
      </c>
      <c r="S312" s="17"/>
      <c r="T312" s="17"/>
    </row>
    <row r="313" spans="1:20" ht="18" hidden="1" customHeight="1" x14ac:dyDescent="0.2">
      <c r="A313" s="16">
        <v>311</v>
      </c>
      <c r="B313" s="16">
        <v>1</v>
      </c>
      <c r="C313" s="10"/>
      <c r="D313" s="16" t="s">
        <v>49</v>
      </c>
      <c r="E313" s="16" t="s">
        <v>50</v>
      </c>
      <c r="F313" s="16" t="s">
        <v>59</v>
      </c>
      <c r="G313" s="16" t="s">
        <v>361</v>
      </c>
      <c r="H313" s="34" t="str">
        <f t="shared" si="19"/>
        <v>FE</v>
      </c>
      <c r="I313" s="34" t="str">
        <f>IFERROR(INDEX(数据分类!B:B,MATCH(数据!H313,数据分类!A:A,0)),"Error")</f>
        <v>主动传感</v>
      </c>
      <c r="J313" s="34" t="str">
        <f>IFERROR(_xlfn.IFS(INDEX(数据分类!E:E,MATCH(数据!H313,数据分类!A:A,0))=3456,N313&amp;M313,INDEX(数据分类!E:E,MATCH(数据!H313,数据分类!A:A,0))=34,M313,INDEX(数据分类!E:E,MATCH(数据!H313,数据分类!A:A,0))=56,N313,INDEX(数据分类!E:E,MATCH(数据!H313,数据分类!A:A,0))="-","-"),"Error")</f>
        <v>-</v>
      </c>
      <c r="K313" s="34" t="str">
        <f t="shared" si="18"/>
        <v>-</v>
      </c>
      <c r="L313" s="4" t="str">
        <f>IFERROR(INDEX(字典msg!B:B,MATCH(D313,字典msg!A:A,0)),"Error")</f>
        <v>正常</v>
      </c>
      <c r="M313" s="4" t="str">
        <f>IFERROR(_xlfn.IFS(H313="9",INDEX(字典1_34!C:C,MATCH(MID(F313,5,2),字典1_34!B:B,0)),H313="B00",INDEX(字典1_34!D:D,MATCH(MID(F313,5,2),字典1_34!B:B,0)),H313="B20",INDEX(字典1_34!E:E,MATCH(MID(F313,5,2),字典1_34!B:B,0)),H313="B48",INDEX(字典1_34!G:G,MATCH(MID(F313,5,2),字典1_34!B:B,0)),LEFT(H313,1)="B",INDEX(字典1_34!F:F,MATCH(MID(F313,5,2),字典1_34!B:B,0))),"-")</f>
        <v>-</v>
      </c>
      <c r="N313" s="4" t="str">
        <f>IFERROR(_xlfn.IFS(H313="9",INDEX(字典1_56!C:C,MATCH(MID(F313,7,2),字典1_56!B:B,0)),LEFT(H313,1)="B",INDEX(字典1_56!D:D,MATCH(MID(F313,7,2),字典1_56!B:B,0)),H313="C_B",INDEX(字典1_56!F:F,MATCH(MID(F313,7,2),字典1_56!B:B,0)),H313="C",INDEX(字典1_56!E:E,MATCH(MID(F313,7,2),字典1_56!B:B,0))),"-")</f>
        <v>-</v>
      </c>
      <c r="O313" s="4" t="str">
        <f>IFERROR(INDEX(字典1_78!C:C,MATCH(RIGHT(F313,2),字典1_78!B:B,0)),"Error")</f>
        <v>主动传感</v>
      </c>
      <c r="P313" s="5">
        <f t="shared" si="16"/>
        <v>21.875</v>
      </c>
      <c r="Q313" s="5">
        <f t="shared" si="17"/>
        <v>7.0000000000000284E-2</v>
      </c>
      <c r="R313" s="5" t="str">
        <f>IF(H315="C_B",INDEX(音色一览表!A:A,MATCH(MID(F313,5,2)&amp;MID(F314,5,2)&amp;MID(F315,7,2),音色一览表!H:H,0))&amp;" "&amp;INDEX(音色一览表!G:G,MATCH(MID(F313,5,2)&amp;MID(F314,5,2)&amp;MID(F315,7,2),音色一览表!H:H,0)),"")</f>
        <v/>
      </c>
      <c r="S313" s="17"/>
      <c r="T313" s="17"/>
    </row>
    <row r="314" spans="1:20" ht="18" hidden="1" customHeight="1" x14ac:dyDescent="0.2">
      <c r="A314" s="16">
        <v>312</v>
      </c>
      <c r="B314" s="16">
        <v>1</v>
      </c>
      <c r="C314" s="10"/>
      <c r="D314" s="16" t="s">
        <v>49</v>
      </c>
      <c r="E314" s="16" t="s">
        <v>50</v>
      </c>
      <c r="F314" s="16" t="s">
        <v>51</v>
      </c>
      <c r="G314" s="16" t="s">
        <v>362</v>
      </c>
      <c r="H314" s="34" t="str">
        <f t="shared" si="19"/>
        <v>F8</v>
      </c>
      <c r="I314" s="34" t="str">
        <f>IFERROR(INDEX(数据分类!B:B,MATCH(数据!H314,数据分类!A:A,0)),"Error")</f>
        <v>时钟</v>
      </c>
      <c r="J314" s="34" t="str">
        <f>IFERROR(_xlfn.IFS(INDEX(数据分类!E:E,MATCH(数据!H314,数据分类!A:A,0))=3456,N314&amp;M314,INDEX(数据分类!E:E,MATCH(数据!H314,数据分类!A:A,0))=34,M314,INDEX(数据分类!E:E,MATCH(数据!H314,数据分类!A:A,0))=56,N314,INDEX(数据分类!E:E,MATCH(数据!H314,数据分类!A:A,0))="-","-"),"Error")</f>
        <v>-</v>
      </c>
      <c r="K314" s="34" t="str">
        <f t="shared" si="18"/>
        <v>-</v>
      </c>
      <c r="L314" s="4" t="str">
        <f>IFERROR(INDEX(字典msg!B:B,MATCH(D314,字典msg!A:A,0)),"Error")</f>
        <v>正常</v>
      </c>
      <c r="M314" s="4" t="str">
        <f>IFERROR(_xlfn.IFS(H314="9",INDEX(字典1_34!C:C,MATCH(MID(F314,5,2),字典1_34!B:B,0)),H314="B00",INDEX(字典1_34!D:D,MATCH(MID(F314,5,2),字典1_34!B:B,0)),H314="B20",INDEX(字典1_34!E:E,MATCH(MID(F314,5,2),字典1_34!B:B,0)),H314="B48",INDEX(字典1_34!G:G,MATCH(MID(F314,5,2),字典1_34!B:B,0)),LEFT(H314,1)="B",INDEX(字典1_34!F:F,MATCH(MID(F314,5,2),字典1_34!B:B,0))),"-")</f>
        <v>-</v>
      </c>
      <c r="N314" s="4" t="str">
        <f>IFERROR(_xlfn.IFS(H314="9",INDEX(字典1_56!C:C,MATCH(MID(F314,7,2),字典1_56!B:B,0)),LEFT(H314,1)="B",INDEX(字典1_56!D:D,MATCH(MID(F314,7,2),字典1_56!B:B,0)),H314="C_B",INDEX(字典1_56!F:F,MATCH(MID(F314,7,2),字典1_56!B:B,0)),H314="C",INDEX(字典1_56!E:E,MATCH(MID(F314,7,2),字典1_56!B:B,0))),"-")</f>
        <v>-</v>
      </c>
      <c r="O314" s="4" t="str">
        <f>IFERROR(INDEX(字典1_78!C:C,MATCH(RIGHT(F314,2),字典1_78!B:B,0)),"Error")</f>
        <v>时钟</v>
      </c>
      <c r="P314" s="5">
        <f t="shared" si="16"/>
        <v>21.934000000000001</v>
      </c>
      <c r="Q314" s="5">
        <f t="shared" si="17"/>
        <v>5.9000000000001052E-2</v>
      </c>
      <c r="R314" s="5" t="str">
        <f>IF(H316="C_B",INDEX(音色一览表!A:A,MATCH(MID(F314,5,2)&amp;MID(F315,5,2)&amp;MID(F316,7,2),音色一览表!H:H,0))&amp;" "&amp;INDEX(音色一览表!G:G,MATCH(MID(F314,5,2)&amp;MID(F315,5,2)&amp;MID(F316,7,2),音色一览表!H:H,0)),"")</f>
        <v/>
      </c>
      <c r="S314" s="17"/>
      <c r="T314" s="17"/>
    </row>
    <row r="315" spans="1:20" ht="18" hidden="1" customHeight="1" x14ac:dyDescent="0.2">
      <c r="A315" s="16">
        <v>313</v>
      </c>
      <c r="B315" s="16">
        <v>1</v>
      </c>
      <c r="C315" s="10"/>
      <c r="D315" s="16" t="s">
        <v>49</v>
      </c>
      <c r="E315" s="16" t="s">
        <v>50</v>
      </c>
      <c r="F315" s="16" t="s">
        <v>51</v>
      </c>
      <c r="G315" s="16" t="s">
        <v>363</v>
      </c>
      <c r="H315" s="34" t="str">
        <f t="shared" si="19"/>
        <v>F8</v>
      </c>
      <c r="I315" s="34" t="str">
        <f>IFERROR(INDEX(数据分类!B:B,MATCH(数据!H315,数据分类!A:A,0)),"Error")</f>
        <v>时钟</v>
      </c>
      <c r="J315" s="34" t="str">
        <f>IFERROR(_xlfn.IFS(INDEX(数据分类!E:E,MATCH(数据!H315,数据分类!A:A,0))=3456,N315&amp;M315,INDEX(数据分类!E:E,MATCH(数据!H315,数据分类!A:A,0))=34,M315,INDEX(数据分类!E:E,MATCH(数据!H315,数据分类!A:A,0))=56,N315,INDEX(数据分类!E:E,MATCH(数据!H315,数据分类!A:A,0))="-","-"),"Error")</f>
        <v>-</v>
      </c>
      <c r="K315" s="34" t="str">
        <f t="shared" si="18"/>
        <v>-</v>
      </c>
      <c r="L315" s="4" t="str">
        <f>IFERROR(INDEX(字典msg!B:B,MATCH(D315,字典msg!A:A,0)),"Error")</f>
        <v>正常</v>
      </c>
      <c r="M315" s="4" t="str">
        <f>IFERROR(_xlfn.IFS(H315="9",INDEX(字典1_34!C:C,MATCH(MID(F315,5,2),字典1_34!B:B,0)),H315="B00",INDEX(字典1_34!D:D,MATCH(MID(F315,5,2),字典1_34!B:B,0)),H315="B20",INDEX(字典1_34!E:E,MATCH(MID(F315,5,2),字典1_34!B:B,0)),H315="B48",INDEX(字典1_34!G:G,MATCH(MID(F315,5,2),字典1_34!B:B,0)),LEFT(H315,1)="B",INDEX(字典1_34!F:F,MATCH(MID(F315,5,2),字典1_34!B:B,0))),"-")</f>
        <v>-</v>
      </c>
      <c r="N315" s="4" t="str">
        <f>IFERROR(_xlfn.IFS(H315="9",INDEX(字典1_56!C:C,MATCH(MID(F315,7,2),字典1_56!B:B,0)),LEFT(H315,1)="B",INDEX(字典1_56!D:D,MATCH(MID(F315,7,2),字典1_56!B:B,0)),H315="C_B",INDEX(字典1_56!F:F,MATCH(MID(F315,7,2),字典1_56!B:B,0)),H315="C",INDEX(字典1_56!E:E,MATCH(MID(F315,7,2),字典1_56!B:B,0))),"-")</f>
        <v>-</v>
      </c>
      <c r="O315" s="4" t="str">
        <f>IFERROR(INDEX(字典1_78!C:C,MATCH(RIGHT(F315,2),字典1_78!B:B,0)),"Error")</f>
        <v>时钟</v>
      </c>
      <c r="P315" s="5">
        <f t="shared" si="16"/>
        <v>22.004000000000001</v>
      </c>
      <c r="Q315" s="5">
        <f t="shared" si="17"/>
        <v>7.0000000000000284E-2</v>
      </c>
      <c r="R315" s="5" t="str">
        <f>IF(H317="C_B",INDEX(音色一览表!A:A,MATCH(MID(F315,5,2)&amp;MID(F316,5,2)&amp;MID(F317,7,2),音色一览表!H:H,0))&amp;" "&amp;INDEX(音色一览表!G:G,MATCH(MID(F315,5,2)&amp;MID(F316,5,2)&amp;MID(F317,7,2),音色一览表!H:H,0)),"")</f>
        <v/>
      </c>
      <c r="S315" s="17"/>
      <c r="T315" s="17"/>
    </row>
    <row r="316" spans="1:20" ht="18" hidden="1" customHeight="1" x14ac:dyDescent="0.2">
      <c r="A316" s="16">
        <v>314</v>
      </c>
      <c r="B316" s="16">
        <v>1</v>
      </c>
      <c r="C316" s="10"/>
      <c r="D316" s="16" t="s">
        <v>49</v>
      </c>
      <c r="E316" s="16" t="s">
        <v>50</v>
      </c>
      <c r="F316" s="16" t="s">
        <v>51</v>
      </c>
      <c r="G316" s="16" t="s">
        <v>364</v>
      </c>
      <c r="H316" s="34" t="str">
        <f t="shared" si="19"/>
        <v>F8</v>
      </c>
      <c r="I316" s="34" t="str">
        <f>IFERROR(INDEX(数据分类!B:B,MATCH(数据!H316,数据分类!A:A,0)),"Error")</f>
        <v>时钟</v>
      </c>
      <c r="J316" s="34" t="str">
        <f>IFERROR(_xlfn.IFS(INDEX(数据分类!E:E,MATCH(数据!H316,数据分类!A:A,0))=3456,N316&amp;M316,INDEX(数据分类!E:E,MATCH(数据!H316,数据分类!A:A,0))=34,M316,INDEX(数据分类!E:E,MATCH(数据!H316,数据分类!A:A,0))=56,N316,INDEX(数据分类!E:E,MATCH(数据!H316,数据分类!A:A,0))="-","-"),"Error")</f>
        <v>-</v>
      </c>
      <c r="K316" s="34" t="str">
        <f t="shared" si="18"/>
        <v>-</v>
      </c>
      <c r="L316" s="4" t="str">
        <f>IFERROR(INDEX(字典msg!B:B,MATCH(D316,字典msg!A:A,0)),"Error")</f>
        <v>正常</v>
      </c>
      <c r="M316" s="4" t="str">
        <f>IFERROR(_xlfn.IFS(H316="9",INDEX(字典1_34!C:C,MATCH(MID(F316,5,2),字典1_34!B:B,0)),H316="B00",INDEX(字典1_34!D:D,MATCH(MID(F316,5,2),字典1_34!B:B,0)),H316="B20",INDEX(字典1_34!E:E,MATCH(MID(F316,5,2),字典1_34!B:B,0)),H316="B48",INDEX(字典1_34!G:G,MATCH(MID(F316,5,2),字典1_34!B:B,0)),LEFT(H316,1)="B",INDEX(字典1_34!F:F,MATCH(MID(F316,5,2),字典1_34!B:B,0))),"-")</f>
        <v>-</v>
      </c>
      <c r="N316" s="4" t="str">
        <f>IFERROR(_xlfn.IFS(H316="9",INDEX(字典1_56!C:C,MATCH(MID(F316,7,2),字典1_56!B:B,0)),LEFT(H316,1)="B",INDEX(字典1_56!D:D,MATCH(MID(F316,7,2),字典1_56!B:B,0)),H316="C_B",INDEX(字典1_56!F:F,MATCH(MID(F316,7,2),字典1_56!B:B,0)),H316="C",INDEX(字典1_56!E:E,MATCH(MID(F316,7,2),字典1_56!B:B,0))),"-")</f>
        <v>-</v>
      </c>
      <c r="O316" s="4" t="str">
        <f>IFERROR(INDEX(字典1_78!C:C,MATCH(RIGHT(F316,2),字典1_78!B:B,0)),"Error")</f>
        <v>时钟</v>
      </c>
      <c r="P316" s="5">
        <f t="shared" si="16"/>
        <v>22.074000000000002</v>
      </c>
      <c r="Q316" s="5">
        <f t="shared" si="17"/>
        <v>7.0000000000000284E-2</v>
      </c>
      <c r="R316" s="5" t="str">
        <f>IF(H318="C_B",INDEX(音色一览表!A:A,MATCH(MID(F316,5,2)&amp;MID(F317,5,2)&amp;MID(F318,7,2),音色一览表!H:H,0))&amp;" "&amp;INDEX(音色一览表!G:G,MATCH(MID(F316,5,2)&amp;MID(F317,5,2)&amp;MID(F318,7,2),音色一览表!H:H,0)),"")</f>
        <v/>
      </c>
      <c r="S316" s="17"/>
      <c r="T316" s="17"/>
    </row>
    <row r="317" spans="1:20" ht="18" hidden="1" customHeight="1" x14ac:dyDescent="0.2">
      <c r="A317" s="16">
        <v>315</v>
      </c>
      <c r="B317" s="16">
        <v>1</v>
      </c>
      <c r="C317" s="10"/>
      <c r="D317" s="16" t="s">
        <v>49</v>
      </c>
      <c r="E317" s="16" t="s">
        <v>50</v>
      </c>
      <c r="F317" s="16" t="s">
        <v>51</v>
      </c>
      <c r="G317" s="16" t="s">
        <v>365</v>
      </c>
      <c r="H317" s="34" t="str">
        <f t="shared" si="19"/>
        <v>F8</v>
      </c>
      <c r="I317" s="34" t="str">
        <f>IFERROR(INDEX(数据分类!B:B,MATCH(数据!H317,数据分类!A:A,0)),"Error")</f>
        <v>时钟</v>
      </c>
      <c r="J317" s="34" t="str">
        <f>IFERROR(_xlfn.IFS(INDEX(数据分类!E:E,MATCH(数据!H317,数据分类!A:A,0))=3456,N317&amp;M317,INDEX(数据分类!E:E,MATCH(数据!H317,数据分类!A:A,0))=34,M317,INDEX(数据分类!E:E,MATCH(数据!H317,数据分类!A:A,0))=56,N317,INDEX(数据分类!E:E,MATCH(数据!H317,数据分类!A:A,0))="-","-"),"Error")</f>
        <v>-</v>
      </c>
      <c r="K317" s="34" t="str">
        <f t="shared" si="18"/>
        <v>-</v>
      </c>
      <c r="L317" s="4" t="str">
        <f>IFERROR(INDEX(字典msg!B:B,MATCH(D317,字典msg!A:A,0)),"Error")</f>
        <v>正常</v>
      </c>
      <c r="M317" s="4" t="str">
        <f>IFERROR(_xlfn.IFS(H317="9",INDEX(字典1_34!C:C,MATCH(MID(F317,5,2),字典1_34!B:B,0)),H317="B00",INDEX(字典1_34!D:D,MATCH(MID(F317,5,2),字典1_34!B:B,0)),H317="B20",INDEX(字典1_34!E:E,MATCH(MID(F317,5,2),字典1_34!B:B,0)),H317="B48",INDEX(字典1_34!G:G,MATCH(MID(F317,5,2),字典1_34!B:B,0)),LEFT(H317,1)="B",INDEX(字典1_34!F:F,MATCH(MID(F317,5,2),字典1_34!B:B,0))),"-")</f>
        <v>-</v>
      </c>
      <c r="N317" s="4" t="str">
        <f>IFERROR(_xlfn.IFS(H317="9",INDEX(字典1_56!C:C,MATCH(MID(F317,7,2),字典1_56!B:B,0)),LEFT(H317,1)="B",INDEX(字典1_56!D:D,MATCH(MID(F317,7,2),字典1_56!B:B,0)),H317="C_B",INDEX(字典1_56!F:F,MATCH(MID(F317,7,2),字典1_56!B:B,0)),H317="C",INDEX(字典1_56!E:E,MATCH(MID(F317,7,2),字典1_56!B:B,0))),"-")</f>
        <v>-</v>
      </c>
      <c r="O317" s="4" t="str">
        <f>IFERROR(INDEX(字典1_78!C:C,MATCH(RIGHT(F317,2),字典1_78!B:B,0)),"Error")</f>
        <v>时钟</v>
      </c>
      <c r="P317" s="5">
        <f t="shared" si="16"/>
        <v>22.134</v>
      </c>
      <c r="Q317" s="5">
        <f t="shared" si="17"/>
        <v>5.9999999999998721E-2</v>
      </c>
      <c r="R317" s="5" t="str">
        <f>IF(H319="C_B",INDEX(音色一览表!A:A,MATCH(MID(F317,5,2)&amp;MID(F318,5,2)&amp;MID(F319,7,2),音色一览表!H:H,0))&amp;" "&amp;INDEX(音色一览表!G:G,MATCH(MID(F317,5,2)&amp;MID(F318,5,2)&amp;MID(F319,7,2),音色一览表!H:H,0)),"")</f>
        <v/>
      </c>
      <c r="S317" s="17"/>
      <c r="T317" s="17"/>
    </row>
    <row r="318" spans="1:20" ht="18" hidden="1" customHeight="1" x14ac:dyDescent="0.2">
      <c r="A318" s="16">
        <v>316</v>
      </c>
      <c r="B318" s="16">
        <v>1</v>
      </c>
      <c r="C318" s="10"/>
      <c r="D318" s="16" t="s">
        <v>49</v>
      </c>
      <c r="E318" s="16" t="s">
        <v>50</v>
      </c>
      <c r="F318" s="16" t="s">
        <v>51</v>
      </c>
      <c r="G318" s="16" t="s">
        <v>366</v>
      </c>
      <c r="H318" s="34" t="str">
        <f t="shared" si="19"/>
        <v>F8</v>
      </c>
      <c r="I318" s="34" t="str">
        <f>IFERROR(INDEX(数据分类!B:B,MATCH(数据!H318,数据分类!A:A,0)),"Error")</f>
        <v>时钟</v>
      </c>
      <c r="J318" s="34" t="str">
        <f>IFERROR(_xlfn.IFS(INDEX(数据分类!E:E,MATCH(数据!H318,数据分类!A:A,0))=3456,N318&amp;M318,INDEX(数据分类!E:E,MATCH(数据!H318,数据分类!A:A,0))=34,M318,INDEX(数据分类!E:E,MATCH(数据!H318,数据分类!A:A,0))=56,N318,INDEX(数据分类!E:E,MATCH(数据!H318,数据分类!A:A,0))="-","-"),"Error")</f>
        <v>-</v>
      </c>
      <c r="K318" s="34" t="str">
        <f t="shared" si="18"/>
        <v>-</v>
      </c>
      <c r="L318" s="4" t="str">
        <f>IFERROR(INDEX(字典msg!B:B,MATCH(D318,字典msg!A:A,0)),"Error")</f>
        <v>正常</v>
      </c>
      <c r="M318" s="4" t="str">
        <f>IFERROR(_xlfn.IFS(H318="9",INDEX(字典1_34!C:C,MATCH(MID(F318,5,2),字典1_34!B:B,0)),H318="B00",INDEX(字典1_34!D:D,MATCH(MID(F318,5,2),字典1_34!B:B,0)),H318="B20",INDEX(字典1_34!E:E,MATCH(MID(F318,5,2),字典1_34!B:B,0)),H318="B48",INDEX(字典1_34!G:G,MATCH(MID(F318,5,2),字典1_34!B:B,0)),LEFT(H318,1)="B",INDEX(字典1_34!F:F,MATCH(MID(F318,5,2),字典1_34!B:B,0))),"-")</f>
        <v>-</v>
      </c>
      <c r="N318" s="4" t="str">
        <f>IFERROR(_xlfn.IFS(H318="9",INDEX(字典1_56!C:C,MATCH(MID(F318,7,2),字典1_56!B:B,0)),LEFT(H318,1)="B",INDEX(字典1_56!D:D,MATCH(MID(F318,7,2),字典1_56!B:B,0)),H318="C_B",INDEX(字典1_56!F:F,MATCH(MID(F318,7,2),字典1_56!B:B,0)),H318="C",INDEX(字典1_56!E:E,MATCH(MID(F318,7,2),字典1_56!B:B,0))),"-")</f>
        <v>-</v>
      </c>
      <c r="O318" s="4" t="str">
        <f>IFERROR(INDEX(字典1_78!C:C,MATCH(RIGHT(F318,2),字典1_78!B:B,0)),"Error")</f>
        <v>时钟</v>
      </c>
      <c r="P318" s="5">
        <f t="shared" si="16"/>
        <v>22.204000000000001</v>
      </c>
      <c r="Q318" s="5">
        <f t="shared" si="17"/>
        <v>7.0000000000000284E-2</v>
      </c>
      <c r="R318" s="5" t="str">
        <f>IF(H320="C_B",INDEX(音色一览表!A:A,MATCH(MID(F318,5,2)&amp;MID(F319,5,2)&amp;MID(F320,7,2),音色一览表!H:H,0))&amp;" "&amp;INDEX(音色一览表!G:G,MATCH(MID(F318,5,2)&amp;MID(F319,5,2)&amp;MID(F320,7,2),音色一览表!H:H,0)),"")</f>
        <v/>
      </c>
      <c r="S318" s="17"/>
      <c r="T318" s="17"/>
    </row>
    <row r="319" spans="1:20" ht="18" hidden="1" customHeight="1" x14ac:dyDescent="0.2">
      <c r="A319" s="16">
        <v>317</v>
      </c>
      <c r="B319" s="16">
        <v>1</v>
      </c>
      <c r="C319" s="10"/>
      <c r="D319" s="16" t="s">
        <v>49</v>
      </c>
      <c r="E319" s="16" t="s">
        <v>50</v>
      </c>
      <c r="F319" s="16" t="s">
        <v>51</v>
      </c>
      <c r="G319" s="16" t="s">
        <v>367</v>
      </c>
      <c r="H319" s="34" t="str">
        <f t="shared" si="19"/>
        <v>F8</v>
      </c>
      <c r="I319" s="34" t="str">
        <f>IFERROR(INDEX(数据分类!B:B,MATCH(数据!H319,数据分类!A:A,0)),"Error")</f>
        <v>时钟</v>
      </c>
      <c r="J319" s="34" t="str">
        <f>IFERROR(_xlfn.IFS(INDEX(数据分类!E:E,MATCH(数据!H319,数据分类!A:A,0))=3456,N319&amp;M319,INDEX(数据分类!E:E,MATCH(数据!H319,数据分类!A:A,0))=34,M319,INDEX(数据分类!E:E,MATCH(数据!H319,数据分类!A:A,0))=56,N319,INDEX(数据分类!E:E,MATCH(数据!H319,数据分类!A:A,0))="-","-"),"Error")</f>
        <v>-</v>
      </c>
      <c r="K319" s="34" t="str">
        <f t="shared" si="18"/>
        <v>-</v>
      </c>
      <c r="L319" s="4" t="str">
        <f>IFERROR(INDEX(字典msg!B:B,MATCH(D319,字典msg!A:A,0)),"Error")</f>
        <v>正常</v>
      </c>
      <c r="M319" s="4" t="str">
        <f>IFERROR(_xlfn.IFS(H319="9",INDEX(字典1_34!C:C,MATCH(MID(F319,5,2),字典1_34!B:B,0)),H319="B00",INDEX(字典1_34!D:D,MATCH(MID(F319,5,2),字典1_34!B:B,0)),H319="B20",INDEX(字典1_34!E:E,MATCH(MID(F319,5,2),字典1_34!B:B,0)),H319="B48",INDEX(字典1_34!G:G,MATCH(MID(F319,5,2),字典1_34!B:B,0)),LEFT(H319,1)="B",INDEX(字典1_34!F:F,MATCH(MID(F319,5,2),字典1_34!B:B,0))),"-")</f>
        <v>-</v>
      </c>
      <c r="N319" s="4" t="str">
        <f>IFERROR(_xlfn.IFS(H319="9",INDEX(字典1_56!C:C,MATCH(MID(F319,7,2),字典1_56!B:B,0)),LEFT(H319,1)="B",INDEX(字典1_56!D:D,MATCH(MID(F319,7,2),字典1_56!B:B,0)),H319="C_B",INDEX(字典1_56!F:F,MATCH(MID(F319,7,2),字典1_56!B:B,0)),H319="C",INDEX(字典1_56!E:E,MATCH(MID(F319,7,2),字典1_56!B:B,0))),"-")</f>
        <v>-</v>
      </c>
      <c r="O319" s="4" t="str">
        <f>IFERROR(INDEX(字典1_78!C:C,MATCH(RIGHT(F319,2),字典1_78!B:B,0)),"Error")</f>
        <v>时钟</v>
      </c>
      <c r="P319" s="5">
        <f t="shared" si="16"/>
        <v>22.274000000000001</v>
      </c>
      <c r="Q319" s="5">
        <f t="shared" si="17"/>
        <v>7.0000000000000284E-2</v>
      </c>
      <c r="R319" s="5" t="str">
        <f>IF(H321="C_B",INDEX(音色一览表!A:A,MATCH(MID(F319,5,2)&amp;MID(F320,5,2)&amp;MID(F321,7,2),音色一览表!H:H,0))&amp;" "&amp;INDEX(音色一览表!G:G,MATCH(MID(F319,5,2)&amp;MID(F320,5,2)&amp;MID(F321,7,2),音色一览表!H:H,0)),"")</f>
        <v/>
      </c>
      <c r="S319" s="17"/>
      <c r="T319" s="17"/>
    </row>
    <row r="320" spans="1:20" ht="18" hidden="1" customHeight="1" x14ac:dyDescent="0.2">
      <c r="A320" s="16">
        <v>318</v>
      </c>
      <c r="B320" s="16">
        <v>1</v>
      </c>
      <c r="C320" s="10"/>
      <c r="D320" s="16" t="s">
        <v>49</v>
      </c>
      <c r="E320" s="16" t="s">
        <v>50</v>
      </c>
      <c r="F320" s="16" t="s">
        <v>51</v>
      </c>
      <c r="G320" s="16" t="s">
        <v>368</v>
      </c>
      <c r="H320" s="34" t="str">
        <f t="shared" si="19"/>
        <v>F8</v>
      </c>
      <c r="I320" s="34" t="str">
        <f>IFERROR(INDEX(数据分类!B:B,MATCH(数据!H320,数据分类!A:A,0)),"Error")</f>
        <v>时钟</v>
      </c>
      <c r="J320" s="34" t="str">
        <f>IFERROR(_xlfn.IFS(INDEX(数据分类!E:E,MATCH(数据!H320,数据分类!A:A,0))=3456,N320&amp;M320,INDEX(数据分类!E:E,MATCH(数据!H320,数据分类!A:A,0))=34,M320,INDEX(数据分类!E:E,MATCH(数据!H320,数据分类!A:A,0))=56,N320,INDEX(数据分类!E:E,MATCH(数据!H320,数据分类!A:A,0))="-","-"),"Error")</f>
        <v>-</v>
      </c>
      <c r="K320" s="34" t="str">
        <f t="shared" si="18"/>
        <v>-</v>
      </c>
      <c r="L320" s="4" t="str">
        <f>IFERROR(INDEX(字典msg!B:B,MATCH(D320,字典msg!A:A,0)),"Error")</f>
        <v>正常</v>
      </c>
      <c r="M320" s="4" t="str">
        <f>IFERROR(_xlfn.IFS(H320="9",INDEX(字典1_34!C:C,MATCH(MID(F320,5,2),字典1_34!B:B,0)),H320="B00",INDEX(字典1_34!D:D,MATCH(MID(F320,5,2),字典1_34!B:B,0)),H320="B20",INDEX(字典1_34!E:E,MATCH(MID(F320,5,2),字典1_34!B:B,0)),H320="B48",INDEX(字典1_34!G:G,MATCH(MID(F320,5,2),字典1_34!B:B,0)),LEFT(H320,1)="B",INDEX(字典1_34!F:F,MATCH(MID(F320,5,2),字典1_34!B:B,0))),"-")</f>
        <v>-</v>
      </c>
      <c r="N320" s="4" t="str">
        <f>IFERROR(_xlfn.IFS(H320="9",INDEX(字典1_56!C:C,MATCH(MID(F320,7,2),字典1_56!B:B,0)),LEFT(H320,1)="B",INDEX(字典1_56!D:D,MATCH(MID(F320,7,2),字典1_56!B:B,0)),H320="C_B",INDEX(字典1_56!F:F,MATCH(MID(F320,7,2),字典1_56!B:B,0)),H320="C",INDEX(字典1_56!E:E,MATCH(MID(F320,7,2),字典1_56!B:B,0))),"-")</f>
        <v>-</v>
      </c>
      <c r="O320" s="4" t="str">
        <f>IFERROR(INDEX(字典1_78!C:C,MATCH(RIGHT(F320,2),字典1_78!B:B,0)),"Error")</f>
        <v>时钟</v>
      </c>
      <c r="P320" s="5">
        <f t="shared" si="16"/>
        <v>22.344000000000001</v>
      </c>
      <c r="Q320" s="5">
        <f t="shared" si="17"/>
        <v>7.0000000000000284E-2</v>
      </c>
      <c r="R320" s="5" t="str">
        <f>IF(H322="C_B",INDEX(音色一览表!A:A,MATCH(MID(F320,5,2)&amp;MID(F321,5,2)&amp;MID(F322,7,2),音色一览表!H:H,0))&amp;" "&amp;INDEX(音色一览表!G:G,MATCH(MID(F320,5,2)&amp;MID(F321,5,2)&amp;MID(F322,7,2),音色一览表!H:H,0)),"")</f>
        <v/>
      </c>
      <c r="S320" s="17"/>
      <c r="T320" s="17"/>
    </row>
    <row r="321" spans="1:20" ht="18" hidden="1" customHeight="1" x14ac:dyDescent="0.2">
      <c r="A321" s="16">
        <v>319</v>
      </c>
      <c r="B321" s="16">
        <v>1</v>
      </c>
      <c r="C321" s="10"/>
      <c r="D321" s="16" t="s">
        <v>49</v>
      </c>
      <c r="E321" s="16" t="s">
        <v>50</v>
      </c>
      <c r="F321" s="16" t="s">
        <v>51</v>
      </c>
      <c r="G321" s="16" t="s">
        <v>369</v>
      </c>
      <c r="H321" s="34" t="str">
        <f t="shared" si="19"/>
        <v>F8</v>
      </c>
      <c r="I321" s="34" t="str">
        <f>IFERROR(INDEX(数据分类!B:B,MATCH(数据!H321,数据分类!A:A,0)),"Error")</f>
        <v>时钟</v>
      </c>
      <c r="J321" s="34" t="str">
        <f>IFERROR(_xlfn.IFS(INDEX(数据分类!E:E,MATCH(数据!H321,数据分类!A:A,0))=3456,N321&amp;M321,INDEX(数据分类!E:E,MATCH(数据!H321,数据分类!A:A,0))=34,M321,INDEX(数据分类!E:E,MATCH(数据!H321,数据分类!A:A,0))=56,N321,INDEX(数据分类!E:E,MATCH(数据!H321,数据分类!A:A,0))="-","-"),"Error")</f>
        <v>-</v>
      </c>
      <c r="K321" s="34" t="str">
        <f t="shared" si="18"/>
        <v>-</v>
      </c>
      <c r="L321" s="4" t="str">
        <f>IFERROR(INDEX(字典msg!B:B,MATCH(D321,字典msg!A:A,0)),"Error")</f>
        <v>正常</v>
      </c>
      <c r="M321" s="4" t="str">
        <f>IFERROR(_xlfn.IFS(H321="9",INDEX(字典1_34!C:C,MATCH(MID(F321,5,2),字典1_34!B:B,0)),H321="B00",INDEX(字典1_34!D:D,MATCH(MID(F321,5,2),字典1_34!B:B,0)),H321="B20",INDEX(字典1_34!E:E,MATCH(MID(F321,5,2),字典1_34!B:B,0)),H321="B48",INDEX(字典1_34!G:G,MATCH(MID(F321,5,2),字典1_34!B:B,0)),LEFT(H321,1)="B",INDEX(字典1_34!F:F,MATCH(MID(F321,5,2),字典1_34!B:B,0))),"-")</f>
        <v>-</v>
      </c>
      <c r="N321" s="4" t="str">
        <f>IFERROR(_xlfn.IFS(H321="9",INDEX(字典1_56!C:C,MATCH(MID(F321,7,2),字典1_56!B:B,0)),LEFT(H321,1)="B",INDEX(字典1_56!D:D,MATCH(MID(F321,7,2),字典1_56!B:B,0)),H321="C_B",INDEX(字典1_56!F:F,MATCH(MID(F321,7,2),字典1_56!B:B,0)),H321="C",INDEX(字典1_56!E:E,MATCH(MID(F321,7,2),字典1_56!B:B,0))),"-")</f>
        <v>-</v>
      </c>
      <c r="O321" s="4" t="str">
        <f>IFERROR(INDEX(字典1_78!C:C,MATCH(RIGHT(F321,2),字典1_78!B:B,0)),"Error")</f>
        <v>时钟</v>
      </c>
      <c r="P321" s="5">
        <f t="shared" si="16"/>
        <v>22.417000000000002</v>
      </c>
      <c r="Q321" s="5">
        <f t="shared" si="17"/>
        <v>7.3000000000000398E-2</v>
      </c>
      <c r="R321" s="5" t="str">
        <f>IF(H323="C_B",INDEX(音色一览表!A:A,MATCH(MID(F321,5,2)&amp;MID(F322,5,2)&amp;MID(F323,7,2),音色一览表!H:H,0))&amp;" "&amp;INDEX(音色一览表!G:G,MATCH(MID(F321,5,2)&amp;MID(F322,5,2)&amp;MID(F323,7,2),音色一览表!H:H,0)),"")</f>
        <v/>
      </c>
      <c r="S321" s="17"/>
      <c r="T321" s="17"/>
    </row>
    <row r="322" spans="1:20" ht="18" hidden="1" customHeight="1" x14ac:dyDescent="0.2">
      <c r="A322" s="16">
        <v>320</v>
      </c>
      <c r="B322" s="16">
        <v>1</v>
      </c>
      <c r="C322" s="10"/>
      <c r="D322" s="16" t="s">
        <v>49</v>
      </c>
      <c r="E322" s="16" t="s">
        <v>50</v>
      </c>
      <c r="F322" s="16" t="s">
        <v>51</v>
      </c>
      <c r="G322" s="16" t="s">
        <v>370</v>
      </c>
      <c r="H322" s="34" t="str">
        <f t="shared" si="19"/>
        <v>F8</v>
      </c>
      <c r="I322" s="34" t="str">
        <f>IFERROR(INDEX(数据分类!B:B,MATCH(数据!H322,数据分类!A:A,0)),"Error")</f>
        <v>时钟</v>
      </c>
      <c r="J322" s="34" t="str">
        <f>IFERROR(_xlfn.IFS(INDEX(数据分类!E:E,MATCH(数据!H322,数据分类!A:A,0))=3456,N322&amp;M322,INDEX(数据分类!E:E,MATCH(数据!H322,数据分类!A:A,0))=34,M322,INDEX(数据分类!E:E,MATCH(数据!H322,数据分类!A:A,0))=56,N322,INDEX(数据分类!E:E,MATCH(数据!H322,数据分类!A:A,0))="-","-"),"Error")</f>
        <v>-</v>
      </c>
      <c r="K322" s="34" t="str">
        <f t="shared" si="18"/>
        <v>-</v>
      </c>
      <c r="L322" s="4" t="str">
        <f>IFERROR(INDEX(字典msg!B:B,MATCH(D322,字典msg!A:A,0)),"Error")</f>
        <v>正常</v>
      </c>
      <c r="M322" s="4" t="str">
        <f>IFERROR(_xlfn.IFS(H322="9",INDEX(字典1_34!C:C,MATCH(MID(F322,5,2),字典1_34!B:B,0)),H322="B00",INDEX(字典1_34!D:D,MATCH(MID(F322,5,2),字典1_34!B:B,0)),H322="B20",INDEX(字典1_34!E:E,MATCH(MID(F322,5,2),字典1_34!B:B,0)),H322="B48",INDEX(字典1_34!G:G,MATCH(MID(F322,5,2),字典1_34!B:B,0)),LEFT(H322,1)="B",INDEX(字典1_34!F:F,MATCH(MID(F322,5,2),字典1_34!B:B,0))),"-")</f>
        <v>-</v>
      </c>
      <c r="N322" s="4" t="str">
        <f>IFERROR(_xlfn.IFS(H322="9",INDEX(字典1_56!C:C,MATCH(MID(F322,7,2),字典1_56!B:B,0)),LEFT(H322,1)="B",INDEX(字典1_56!D:D,MATCH(MID(F322,7,2),字典1_56!B:B,0)),H322="C_B",INDEX(字典1_56!F:F,MATCH(MID(F322,7,2),字典1_56!B:B,0)),H322="C",INDEX(字典1_56!E:E,MATCH(MID(F322,7,2),字典1_56!B:B,0))),"-")</f>
        <v>-</v>
      </c>
      <c r="O322" s="4" t="str">
        <f>IFERROR(INDEX(字典1_78!C:C,MATCH(RIGHT(F322,2),字典1_78!B:B,0)),"Error")</f>
        <v>时钟</v>
      </c>
      <c r="P322" s="5">
        <f t="shared" si="16"/>
        <v>22.481000000000002</v>
      </c>
      <c r="Q322" s="5">
        <f t="shared" si="17"/>
        <v>6.4000000000000057E-2</v>
      </c>
      <c r="R322" s="5" t="str">
        <f>IF(H324="C_B",INDEX(音色一览表!A:A,MATCH(MID(F322,5,2)&amp;MID(F323,5,2)&amp;MID(F324,7,2),音色一览表!H:H,0))&amp;" "&amp;INDEX(音色一览表!G:G,MATCH(MID(F322,5,2)&amp;MID(F323,5,2)&amp;MID(F324,7,2),音色一览表!H:H,0)),"")</f>
        <v/>
      </c>
      <c r="S322" s="17"/>
      <c r="T322" s="17"/>
    </row>
    <row r="323" spans="1:20" ht="18" hidden="1" customHeight="1" x14ac:dyDescent="0.2">
      <c r="A323" s="16">
        <v>321</v>
      </c>
      <c r="B323" s="16">
        <v>1</v>
      </c>
      <c r="C323" s="10"/>
      <c r="D323" s="16" t="s">
        <v>49</v>
      </c>
      <c r="E323" s="16" t="s">
        <v>50</v>
      </c>
      <c r="F323" s="16" t="s">
        <v>51</v>
      </c>
      <c r="G323" s="16" t="s">
        <v>371</v>
      </c>
      <c r="H323" s="34" t="str">
        <f t="shared" si="19"/>
        <v>F8</v>
      </c>
      <c r="I323" s="34" t="str">
        <f>IFERROR(INDEX(数据分类!B:B,MATCH(数据!H323,数据分类!A:A,0)),"Error")</f>
        <v>时钟</v>
      </c>
      <c r="J323" s="34" t="str">
        <f>IFERROR(_xlfn.IFS(INDEX(数据分类!E:E,MATCH(数据!H323,数据分类!A:A,0))=3456,N323&amp;M323,INDEX(数据分类!E:E,MATCH(数据!H323,数据分类!A:A,0))=34,M323,INDEX(数据分类!E:E,MATCH(数据!H323,数据分类!A:A,0))=56,N323,INDEX(数据分类!E:E,MATCH(数据!H323,数据分类!A:A,0))="-","-"),"Error")</f>
        <v>-</v>
      </c>
      <c r="K323" s="34" t="str">
        <f t="shared" si="18"/>
        <v>-</v>
      </c>
      <c r="L323" s="4" t="str">
        <f>IFERROR(INDEX(字典msg!B:B,MATCH(D323,字典msg!A:A,0)),"Error")</f>
        <v>正常</v>
      </c>
      <c r="M323" s="4" t="str">
        <f>IFERROR(_xlfn.IFS(H323="9",INDEX(字典1_34!C:C,MATCH(MID(F323,5,2),字典1_34!B:B,0)),H323="B00",INDEX(字典1_34!D:D,MATCH(MID(F323,5,2),字典1_34!B:B,0)),H323="B20",INDEX(字典1_34!E:E,MATCH(MID(F323,5,2),字典1_34!B:B,0)),H323="B48",INDEX(字典1_34!G:G,MATCH(MID(F323,5,2),字典1_34!B:B,0)),LEFT(H323,1)="B",INDEX(字典1_34!F:F,MATCH(MID(F323,5,2),字典1_34!B:B,0))),"-")</f>
        <v>-</v>
      </c>
      <c r="N323" s="4" t="str">
        <f>IFERROR(_xlfn.IFS(H323="9",INDEX(字典1_56!C:C,MATCH(MID(F323,7,2),字典1_56!B:B,0)),LEFT(H323,1)="B",INDEX(字典1_56!D:D,MATCH(MID(F323,7,2),字典1_56!B:B,0)),H323="C_B",INDEX(字典1_56!F:F,MATCH(MID(F323,7,2),字典1_56!B:B,0)),H323="C",INDEX(字典1_56!E:E,MATCH(MID(F323,7,2),字典1_56!B:B,0))),"-")</f>
        <v>-</v>
      </c>
      <c r="O323" s="4" t="str">
        <f>IFERROR(INDEX(字典1_78!C:C,MATCH(RIGHT(F323,2),字典1_78!B:B,0)),"Error")</f>
        <v>时钟</v>
      </c>
      <c r="P323" s="5">
        <f t="shared" ref="P323:P386" si="20">HEX2DEC(RIGHT(G323,6))/1000</f>
        <v>22.541</v>
      </c>
      <c r="Q323" s="5">
        <f t="shared" ref="Q323:Q386" si="21">IFERROR(IF(B323=B322,P323-P322,0),"")</f>
        <v>5.9999999999998721E-2</v>
      </c>
      <c r="R323" s="5" t="str">
        <f>IF(H325="C_B",INDEX(音色一览表!A:A,MATCH(MID(F323,5,2)&amp;MID(F324,5,2)&amp;MID(F325,7,2),音色一览表!H:H,0))&amp;" "&amp;INDEX(音色一览表!G:G,MATCH(MID(F323,5,2)&amp;MID(F324,5,2)&amp;MID(F325,7,2),音色一览表!H:H,0)),"")</f>
        <v/>
      </c>
      <c r="S323" s="17"/>
      <c r="T323" s="17"/>
    </row>
    <row r="324" spans="1:20" ht="18" hidden="1" customHeight="1" x14ac:dyDescent="0.2">
      <c r="A324" s="16">
        <v>322</v>
      </c>
      <c r="B324" s="16">
        <v>1</v>
      </c>
      <c r="C324" s="10"/>
      <c r="D324" s="16" t="s">
        <v>49</v>
      </c>
      <c r="E324" s="16" t="s">
        <v>50</v>
      </c>
      <c r="F324" s="16" t="s">
        <v>59</v>
      </c>
      <c r="G324" s="16" t="s">
        <v>372</v>
      </c>
      <c r="H324" s="34" t="str">
        <f t="shared" si="19"/>
        <v>FE</v>
      </c>
      <c r="I324" s="34" t="str">
        <f>IFERROR(INDEX(数据分类!B:B,MATCH(数据!H324,数据分类!A:A,0)),"Error")</f>
        <v>主动传感</v>
      </c>
      <c r="J324" s="34" t="str">
        <f>IFERROR(_xlfn.IFS(INDEX(数据分类!E:E,MATCH(数据!H324,数据分类!A:A,0))=3456,N324&amp;M324,INDEX(数据分类!E:E,MATCH(数据!H324,数据分类!A:A,0))=34,M324,INDEX(数据分类!E:E,MATCH(数据!H324,数据分类!A:A,0))=56,N324,INDEX(数据分类!E:E,MATCH(数据!H324,数据分类!A:A,0))="-","-"),"Error")</f>
        <v>-</v>
      </c>
      <c r="K324" s="34" t="str">
        <f t="shared" ref="K324:K387" si="22">IF(OR(H324="9",LEFT(H324,1)="B",LEFT(H324,1)="C"),RIGHT(F324,1)+1,"-")</f>
        <v>-</v>
      </c>
      <c r="L324" s="4" t="str">
        <f>IFERROR(INDEX(字典msg!B:B,MATCH(D324,字典msg!A:A,0)),"Error")</f>
        <v>正常</v>
      </c>
      <c r="M324" s="4" t="str">
        <f>IFERROR(_xlfn.IFS(H324="9",INDEX(字典1_34!C:C,MATCH(MID(F324,5,2),字典1_34!B:B,0)),H324="B00",INDEX(字典1_34!D:D,MATCH(MID(F324,5,2),字典1_34!B:B,0)),H324="B20",INDEX(字典1_34!E:E,MATCH(MID(F324,5,2),字典1_34!B:B,0)),H324="B48",INDEX(字典1_34!G:G,MATCH(MID(F324,5,2),字典1_34!B:B,0)),LEFT(H324,1)="B",INDEX(字典1_34!F:F,MATCH(MID(F324,5,2),字典1_34!B:B,0))),"-")</f>
        <v>-</v>
      </c>
      <c r="N324" s="4" t="str">
        <f>IFERROR(_xlfn.IFS(H324="9",INDEX(字典1_56!C:C,MATCH(MID(F324,7,2),字典1_56!B:B,0)),LEFT(H324,1)="B",INDEX(字典1_56!D:D,MATCH(MID(F324,7,2),字典1_56!B:B,0)),H324="C_B",INDEX(字典1_56!F:F,MATCH(MID(F324,7,2),字典1_56!B:B,0)),H324="C",INDEX(字典1_56!E:E,MATCH(MID(F324,7,2),字典1_56!B:B,0))),"-")</f>
        <v>-</v>
      </c>
      <c r="O324" s="4" t="str">
        <f>IFERROR(INDEX(字典1_78!C:C,MATCH(RIGHT(F324,2),字典1_78!B:B,0)),"Error")</f>
        <v>主动传感</v>
      </c>
      <c r="P324" s="5">
        <f t="shared" si="20"/>
        <v>22.611000000000001</v>
      </c>
      <c r="Q324" s="5">
        <f t="shared" si="21"/>
        <v>7.0000000000000284E-2</v>
      </c>
      <c r="R324" s="5" t="str">
        <f>IF(H326="C_B",INDEX(音色一览表!A:A,MATCH(MID(F324,5,2)&amp;MID(F325,5,2)&amp;MID(F326,7,2),音色一览表!H:H,0))&amp;" "&amp;INDEX(音色一览表!G:G,MATCH(MID(F324,5,2)&amp;MID(F325,5,2)&amp;MID(F326,7,2),音色一览表!H:H,0)),"")</f>
        <v/>
      </c>
      <c r="S324" s="17"/>
      <c r="T324" s="17"/>
    </row>
    <row r="325" spans="1:20" ht="18" hidden="1" customHeight="1" x14ac:dyDescent="0.2">
      <c r="A325" s="16">
        <v>323</v>
      </c>
      <c r="B325" s="16">
        <v>1</v>
      </c>
      <c r="C325" s="10"/>
      <c r="D325" s="16" t="s">
        <v>49</v>
      </c>
      <c r="E325" s="16" t="s">
        <v>50</v>
      </c>
      <c r="F325" s="16" t="s">
        <v>51</v>
      </c>
      <c r="G325" s="16" t="s">
        <v>373</v>
      </c>
      <c r="H325" s="34" t="str">
        <f t="shared" ref="H325:H388" si="23">IFERROR(_xlfn.IFS(MID(F325,9,1)="B",MID(F325,9,1)&amp;MID(F325,7,2),MID(F325,9,1)="F",RIGHT(F325,2),AND(MID(F325,9,1)="C",H323="B00",H324="B20"),"C_B"),MID(F325,9,1))</f>
        <v>F8</v>
      </c>
      <c r="I325" s="34" t="str">
        <f>IFERROR(INDEX(数据分类!B:B,MATCH(数据!H325,数据分类!A:A,0)),"Error")</f>
        <v>时钟</v>
      </c>
      <c r="J325" s="34" t="str">
        <f>IFERROR(_xlfn.IFS(INDEX(数据分类!E:E,MATCH(数据!H325,数据分类!A:A,0))=3456,N325&amp;M325,INDEX(数据分类!E:E,MATCH(数据!H325,数据分类!A:A,0))=34,M325,INDEX(数据分类!E:E,MATCH(数据!H325,数据分类!A:A,0))=56,N325,INDEX(数据分类!E:E,MATCH(数据!H325,数据分类!A:A,0))="-","-"),"Error")</f>
        <v>-</v>
      </c>
      <c r="K325" s="34" t="str">
        <f t="shared" si="22"/>
        <v>-</v>
      </c>
      <c r="L325" s="4" t="str">
        <f>IFERROR(INDEX(字典msg!B:B,MATCH(D325,字典msg!A:A,0)),"Error")</f>
        <v>正常</v>
      </c>
      <c r="M325" s="4" t="str">
        <f>IFERROR(_xlfn.IFS(H325="9",INDEX(字典1_34!C:C,MATCH(MID(F325,5,2),字典1_34!B:B,0)),H325="B00",INDEX(字典1_34!D:D,MATCH(MID(F325,5,2),字典1_34!B:B,0)),H325="B20",INDEX(字典1_34!E:E,MATCH(MID(F325,5,2),字典1_34!B:B,0)),H325="B48",INDEX(字典1_34!G:G,MATCH(MID(F325,5,2),字典1_34!B:B,0)),LEFT(H325,1)="B",INDEX(字典1_34!F:F,MATCH(MID(F325,5,2),字典1_34!B:B,0))),"-")</f>
        <v>-</v>
      </c>
      <c r="N325" s="4" t="str">
        <f>IFERROR(_xlfn.IFS(H325="9",INDEX(字典1_56!C:C,MATCH(MID(F325,7,2),字典1_56!B:B,0)),LEFT(H325,1)="B",INDEX(字典1_56!D:D,MATCH(MID(F325,7,2),字典1_56!B:B,0)),H325="C_B",INDEX(字典1_56!F:F,MATCH(MID(F325,7,2),字典1_56!B:B,0)),H325="C",INDEX(字典1_56!E:E,MATCH(MID(F325,7,2),字典1_56!B:B,0))),"-")</f>
        <v>-</v>
      </c>
      <c r="O325" s="4" t="str">
        <f>IFERROR(INDEX(字典1_78!C:C,MATCH(RIGHT(F325,2),字典1_78!B:B,0)),"Error")</f>
        <v>时钟</v>
      </c>
      <c r="P325" s="5">
        <f t="shared" si="20"/>
        <v>22.681000000000001</v>
      </c>
      <c r="Q325" s="5">
        <f t="shared" si="21"/>
        <v>7.0000000000000284E-2</v>
      </c>
      <c r="R325" s="5" t="str">
        <f>IF(H327="C_B",INDEX(音色一览表!A:A,MATCH(MID(F325,5,2)&amp;MID(F326,5,2)&amp;MID(F327,7,2),音色一览表!H:H,0))&amp;" "&amp;INDEX(音色一览表!G:G,MATCH(MID(F325,5,2)&amp;MID(F326,5,2)&amp;MID(F327,7,2),音色一览表!H:H,0)),"")</f>
        <v/>
      </c>
      <c r="S325" s="17"/>
      <c r="T325" s="17"/>
    </row>
    <row r="326" spans="1:20" ht="18" hidden="1" customHeight="1" x14ac:dyDescent="0.2">
      <c r="A326" s="16">
        <v>324</v>
      </c>
      <c r="B326" s="16">
        <v>1</v>
      </c>
      <c r="C326" s="10"/>
      <c r="D326" s="16" t="s">
        <v>49</v>
      </c>
      <c r="E326" s="16" t="s">
        <v>50</v>
      </c>
      <c r="F326" s="16" t="s">
        <v>51</v>
      </c>
      <c r="G326" s="16" t="s">
        <v>374</v>
      </c>
      <c r="H326" s="34" t="str">
        <f t="shared" si="23"/>
        <v>F8</v>
      </c>
      <c r="I326" s="34" t="str">
        <f>IFERROR(INDEX(数据分类!B:B,MATCH(数据!H326,数据分类!A:A,0)),"Error")</f>
        <v>时钟</v>
      </c>
      <c r="J326" s="34" t="str">
        <f>IFERROR(_xlfn.IFS(INDEX(数据分类!E:E,MATCH(数据!H326,数据分类!A:A,0))=3456,N326&amp;M326,INDEX(数据分类!E:E,MATCH(数据!H326,数据分类!A:A,0))=34,M326,INDEX(数据分类!E:E,MATCH(数据!H326,数据分类!A:A,0))=56,N326,INDEX(数据分类!E:E,MATCH(数据!H326,数据分类!A:A,0))="-","-"),"Error")</f>
        <v>-</v>
      </c>
      <c r="K326" s="34" t="str">
        <f t="shared" si="22"/>
        <v>-</v>
      </c>
      <c r="L326" s="4" t="str">
        <f>IFERROR(INDEX(字典msg!B:B,MATCH(D326,字典msg!A:A,0)),"Error")</f>
        <v>正常</v>
      </c>
      <c r="M326" s="4" t="str">
        <f>IFERROR(_xlfn.IFS(H326="9",INDEX(字典1_34!C:C,MATCH(MID(F326,5,2),字典1_34!B:B,0)),H326="B00",INDEX(字典1_34!D:D,MATCH(MID(F326,5,2),字典1_34!B:B,0)),H326="B20",INDEX(字典1_34!E:E,MATCH(MID(F326,5,2),字典1_34!B:B,0)),H326="B48",INDEX(字典1_34!G:G,MATCH(MID(F326,5,2),字典1_34!B:B,0)),LEFT(H326,1)="B",INDEX(字典1_34!F:F,MATCH(MID(F326,5,2),字典1_34!B:B,0))),"-")</f>
        <v>-</v>
      </c>
      <c r="N326" s="4" t="str">
        <f>IFERROR(_xlfn.IFS(H326="9",INDEX(字典1_56!C:C,MATCH(MID(F326,7,2),字典1_56!B:B,0)),LEFT(H326,1)="B",INDEX(字典1_56!D:D,MATCH(MID(F326,7,2),字典1_56!B:B,0)),H326="C_B",INDEX(字典1_56!F:F,MATCH(MID(F326,7,2),字典1_56!B:B,0)),H326="C",INDEX(字典1_56!E:E,MATCH(MID(F326,7,2),字典1_56!B:B,0))),"-")</f>
        <v>-</v>
      </c>
      <c r="O326" s="4" t="str">
        <f>IFERROR(INDEX(字典1_78!C:C,MATCH(RIGHT(F326,2),字典1_78!B:B,0)),"Error")</f>
        <v>时钟</v>
      </c>
      <c r="P326" s="5">
        <f t="shared" si="20"/>
        <v>22.741</v>
      </c>
      <c r="Q326" s="5">
        <f t="shared" si="21"/>
        <v>5.9999999999998721E-2</v>
      </c>
      <c r="R326" s="5" t="str">
        <f>IF(H328="C_B",INDEX(音色一览表!A:A,MATCH(MID(F326,5,2)&amp;MID(F327,5,2)&amp;MID(F328,7,2),音色一览表!H:H,0))&amp;" "&amp;INDEX(音色一览表!G:G,MATCH(MID(F326,5,2)&amp;MID(F327,5,2)&amp;MID(F328,7,2),音色一览表!H:H,0)),"")</f>
        <v/>
      </c>
      <c r="S326" s="17"/>
      <c r="T326" s="17"/>
    </row>
    <row r="327" spans="1:20" ht="18" hidden="1" customHeight="1" x14ac:dyDescent="0.2">
      <c r="A327" s="16">
        <v>325</v>
      </c>
      <c r="B327" s="16">
        <v>1</v>
      </c>
      <c r="C327" s="10"/>
      <c r="D327" s="16" t="s">
        <v>49</v>
      </c>
      <c r="E327" s="16" t="s">
        <v>50</v>
      </c>
      <c r="F327" s="16" t="s">
        <v>51</v>
      </c>
      <c r="G327" s="16" t="s">
        <v>375</v>
      </c>
      <c r="H327" s="34" t="str">
        <f t="shared" si="23"/>
        <v>F8</v>
      </c>
      <c r="I327" s="34" t="str">
        <f>IFERROR(INDEX(数据分类!B:B,MATCH(数据!H327,数据分类!A:A,0)),"Error")</f>
        <v>时钟</v>
      </c>
      <c r="J327" s="34" t="str">
        <f>IFERROR(_xlfn.IFS(INDEX(数据分类!E:E,MATCH(数据!H327,数据分类!A:A,0))=3456,N327&amp;M327,INDEX(数据分类!E:E,MATCH(数据!H327,数据分类!A:A,0))=34,M327,INDEX(数据分类!E:E,MATCH(数据!H327,数据分类!A:A,0))=56,N327,INDEX(数据分类!E:E,MATCH(数据!H327,数据分类!A:A,0))="-","-"),"Error")</f>
        <v>-</v>
      </c>
      <c r="K327" s="34" t="str">
        <f t="shared" si="22"/>
        <v>-</v>
      </c>
      <c r="L327" s="4" t="str">
        <f>IFERROR(INDEX(字典msg!B:B,MATCH(D327,字典msg!A:A,0)),"Error")</f>
        <v>正常</v>
      </c>
      <c r="M327" s="4" t="str">
        <f>IFERROR(_xlfn.IFS(H327="9",INDEX(字典1_34!C:C,MATCH(MID(F327,5,2),字典1_34!B:B,0)),H327="B00",INDEX(字典1_34!D:D,MATCH(MID(F327,5,2),字典1_34!B:B,0)),H327="B20",INDEX(字典1_34!E:E,MATCH(MID(F327,5,2),字典1_34!B:B,0)),H327="B48",INDEX(字典1_34!G:G,MATCH(MID(F327,5,2),字典1_34!B:B,0)),LEFT(H327,1)="B",INDEX(字典1_34!F:F,MATCH(MID(F327,5,2),字典1_34!B:B,0))),"-")</f>
        <v>-</v>
      </c>
      <c r="N327" s="4" t="str">
        <f>IFERROR(_xlfn.IFS(H327="9",INDEX(字典1_56!C:C,MATCH(MID(F327,7,2),字典1_56!B:B,0)),LEFT(H327,1)="B",INDEX(字典1_56!D:D,MATCH(MID(F327,7,2),字典1_56!B:B,0)),H327="C_B",INDEX(字典1_56!F:F,MATCH(MID(F327,7,2),字典1_56!B:B,0)),H327="C",INDEX(字典1_56!E:E,MATCH(MID(F327,7,2),字典1_56!B:B,0))),"-")</f>
        <v>-</v>
      </c>
      <c r="O327" s="4" t="str">
        <f>IFERROR(INDEX(字典1_78!C:C,MATCH(RIGHT(F327,2),字典1_78!B:B,0)),"Error")</f>
        <v>时钟</v>
      </c>
      <c r="P327" s="5">
        <f t="shared" si="20"/>
        <v>22.811</v>
      </c>
      <c r="Q327" s="5">
        <f t="shared" si="21"/>
        <v>7.0000000000000284E-2</v>
      </c>
      <c r="R327" s="5" t="str">
        <f>IF(H329="C_B",INDEX(音色一览表!A:A,MATCH(MID(F327,5,2)&amp;MID(F328,5,2)&amp;MID(F329,7,2),音色一览表!H:H,0))&amp;" "&amp;INDEX(音色一览表!G:G,MATCH(MID(F327,5,2)&amp;MID(F328,5,2)&amp;MID(F329,7,2),音色一览表!H:H,0)),"")</f>
        <v/>
      </c>
      <c r="S327" s="17"/>
      <c r="T327" s="17"/>
    </row>
    <row r="328" spans="1:20" ht="18" hidden="1" customHeight="1" x14ac:dyDescent="0.2">
      <c r="A328" s="16">
        <v>326</v>
      </c>
      <c r="B328" s="16">
        <v>1</v>
      </c>
      <c r="C328" s="10"/>
      <c r="D328" s="16" t="s">
        <v>49</v>
      </c>
      <c r="E328" s="16" t="s">
        <v>50</v>
      </c>
      <c r="F328" s="16" t="s">
        <v>51</v>
      </c>
      <c r="G328" s="16" t="s">
        <v>376</v>
      </c>
      <c r="H328" s="34" t="str">
        <f t="shared" si="23"/>
        <v>F8</v>
      </c>
      <c r="I328" s="34" t="str">
        <f>IFERROR(INDEX(数据分类!B:B,MATCH(数据!H328,数据分类!A:A,0)),"Error")</f>
        <v>时钟</v>
      </c>
      <c r="J328" s="34" t="str">
        <f>IFERROR(_xlfn.IFS(INDEX(数据分类!E:E,MATCH(数据!H328,数据分类!A:A,0))=3456,N328&amp;M328,INDEX(数据分类!E:E,MATCH(数据!H328,数据分类!A:A,0))=34,M328,INDEX(数据分类!E:E,MATCH(数据!H328,数据分类!A:A,0))=56,N328,INDEX(数据分类!E:E,MATCH(数据!H328,数据分类!A:A,0))="-","-"),"Error")</f>
        <v>-</v>
      </c>
      <c r="K328" s="34" t="str">
        <f t="shared" si="22"/>
        <v>-</v>
      </c>
      <c r="L328" s="4" t="str">
        <f>IFERROR(INDEX(字典msg!B:B,MATCH(D328,字典msg!A:A,0)),"Error")</f>
        <v>正常</v>
      </c>
      <c r="M328" s="4" t="str">
        <f>IFERROR(_xlfn.IFS(H328="9",INDEX(字典1_34!C:C,MATCH(MID(F328,5,2),字典1_34!B:B,0)),H328="B00",INDEX(字典1_34!D:D,MATCH(MID(F328,5,2),字典1_34!B:B,0)),H328="B20",INDEX(字典1_34!E:E,MATCH(MID(F328,5,2),字典1_34!B:B,0)),H328="B48",INDEX(字典1_34!G:G,MATCH(MID(F328,5,2),字典1_34!B:B,0)),LEFT(H328,1)="B",INDEX(字典1_34!F:F,MATCH(MID(F328,5,2),字典1_34!B:B,0))),"-")</f>
        <v>-</v>
      </c>
      <c r="N328" s="4" t="str">
        <f>IFERROR(_xlfn.IFS(H328="9",INDEX(字典1_56!C:C,MATCH(MID(F328,7,2),字典1_56!B:B,0)),LEFT(H328,1)="B",INDEX(字典1_56!D:D,MATCH(MID(F328,7,2),字典1_56!B:B,0)),H328="C_B",INDEX(字典1_56!F:F,MATCH(MID(F328,7,2),字典1_56!B:B,0)),H328="C",INDEX(字典1_56!E:E,MATCH(MID(F328,7,2),字典1_56!B:B,0))),"-")</f>
        <v>-</v>
      </c>
      <c r="O328" s="4" t="str">
        <f>IFERROR(INDEX(字典1_78!C:C,MATCH(RIGHT(F328,2),字典1_78!B:B,0)),"Error")</f>
        <v>时钟</v>
      </c>
      <c r="P328" s="5">
        <f t="shared" si="20"/>
        <v>22.881</v>
      </c>
      <c r="Q328" s="5">
        <f t="shared" si="21"/>
        <v>7.0000000000000284E-2</v>
      </c>
      <c r="R328" s="5" t="str">
        <f>IF(H330="C_B",INDEX(音色一览表!A:A,MATCH(MID(F328,5,2)&amp;MID(F329,5,2)&amp;MID(F330,7,2),音色一览表!H:H,0))&amp;" "&amp;INDEX(音色一览表!G:G,MATCH(MID(F328,5,2)&amp;MID(F329,5,2)&amp;MID(F330,7,2),音色一览表!H:H,0)),"")</f>
        <v/>
      </c>
      <c r="S328" s="17"/>
      <c r="T328" s="17"/>
    </row>
    <row r="329" spans="1:20" ht="18" hidden="1" customHeight="1" x14ac:dyDescent="0.2">
      <c r="A329" s="16">
        <v>327</v>
      </c>
      <c r="B329" s="16">
        <v>1</v>
      </c>
      <c r="C329" s="10"/>
      <c r="D329" s="16" t="s">
        <v>49</v>
      </c>
      <c r="E329" s="16" t="s">
        <v>50</v>
      </c>
      <c r="F329" s="16" t="s">
        <v>51</v>
      </c>
      <c r="G329" s="16" t="s">
        <v>377</v>
      </c>
      <c r="H329" s="34" t="str">
        <f t="shared" si="23"/>
        <v>F8</v>
      </c>
      <c r="I329" s="34" t="str">
        <f>IFERROR(INDEX(数据分类!B:B,MATCH(数据!H329,数据分类!A:A,0)),"Error")</f>
        <v>时钟</v>
      </c>
      <c r="J329" s="34" t="str">
        <f>IFERROR(_xlfn.IFS(INDEX(数据分类!E:E,MATCH(数据!H329,数据分类!A:A,0))=3456,N329&amp;M329,INDEX(数据分类!E:E,MATCH(数据!H329,数据分类!A:A,0))=34,M329,INDEX(数据分类!E:E,MATCH(数据!H329,数据分类!A:A,0))=56,N329,INDEX(数据分类!E:E,MATCH(数据!H329,数据分类!A:A,0))="-","-"),"Error")</f>
        <v>-</v>
      </c>
      <c r="K329" s="34" t="str">
        <f t="shared" si="22"/>
        <v>-</v>
      </c>
      <c r="L329" s="4" t="str">
        <f>IFERROR(INDEX(字典msg!B:B,MATCH(D329,字典msg!A:A,0)),"Error")</f>
        <v>正常</v>
      </c>
      <c r="M329" s="4" t="str">
        <f>IFERROR(_xlfn.IFS(H329="9",INDEX(字典1_34!C:C,MATCH(MID(F329,5,2),字典1_34!B:B,0)),H329="B00",INDEX(字典1_34!D:D,MATCH(MID(F329,5,2),字典1_34!B:B,0)),H329="B20",INDEX(字典1_34!E:E,MATCH(MID(F329,5,2),字典1_34!B:B,0)),H329="B48",INDEX(字典1_34!G:G,MATCH(MID(F329,5,2),字典1_34!B:B,0)),LEFT(H329,1)="B",INDEX(字典1_34!F:F,MATCH(MID(F329,5,2),字典1_34!B:B,0))),"-")</f>
        <v>-</v>
      </c>
      <c r="N329" s="4" t="str">
        <f>IFERROR(_xlfn.IFS(H329="9",INDEX(字典1_56!C:C,MATCH(MID(F329,7,2),字典1_56!B:B,0)),LEFT(H329,1)="B",INDEX(字典1_56!D:D,MATCH(MID(F329,7,2),字典1_56!B:B,0)),H329="C_B",INDEX(字典1_56!F:F,MATCH(MID(F329,7,2),字典1_56!B:B,0)),H329="C",INDEX(字典1_56!E:E,MATCH(MID(F329,7,2),字典1_56!B:B,0))),"-")</f>
        <v>-</v>
      </c>
      <c r="O329" s="4" t="str">
        <f>IFERROR(INDEX(字典1_78!C:C,MATCH(RIGHT(F329,2),字典1_78!B:B,0)),"Error")</f>
        <v>时钟</v>
      </c>
      <c r="P329" s="5">
        <f t="shared" si="20"/>
        <v>22.951000000000001</v>
      </c>
      <c r="Q329" s="5">
        <f t="shared" si="21"/>
        <v>7.0000000000000284E-2</v>
      </c>
      <c r="R329" s="5" t="str">
        <f>IF(H331="C_B",INDEX(音色一览表!A:A,MATCH(MID(F329,5,2)&amp;MID(F330,5,2)&amp;MID(F331,7,2),音色一览表!H:H,0))&amp;" "&amp;INDEX(音色一览表!G:G,MATCH(MID(F329,5,2)&amp;MID(F330,5,2)&amp;MID(F331,7,2),音色一览表!H:H,0)),"")</f>
        <v/>
      </c>
      <c r="S329" s="17"/>
      <c r="T329" s="17"/>
    </row>
    <row r="330" spans="1:20" ht="18" hidden="1" customHeight="1" x14ac:dyDescent="0.2">
      <c r="A330" s="16">
        <v>328</v>
      </c>
      <c r="B330" s="16">
        <v>1</v>
      </c>
      <c r="C330" s="10"/>
      <c r="D330" s="16" t="s">
        <v>49</v>
      </c>
      <c r="E330" s="16" t="s">
        <v>50</v>
      </c>
      <c r="F330" s="16" t="s">
        <v>51</v>
      </c>
      <c r="G330" s="16" t="s">
        <v>378</v>
      </c>
      <c r="H330" s="34" t="str">
        <f t="shared" si="23"/>
        <v>F8</v>
      </c>
      <c r="I330" s="34" t="str">
        <f>IFERROR(INDEX(数据分类!B:B,MATCH(数据!H330,数据分类!A:A,0)),"Error")</f>
        <v>时钟</v>
      </c>
      <c r="J330" s="34" t="str">
        <f>IFERROR(_xlfn.IFS(INDEX(数据分类!E:E,MATCH(数据!H330,数据分类!A:A,0))=3456,N330&amp;M330,INDEX(数据分类!E:E,MATCH(数据!H330,数据分类!A:A,0))=34,M330,INDEX(数据分类!E:E,MATCH(数据!H330,数据分类!A:A,0))=56,N330,INDEX(数据分类!E:E,MATCH(数据!H330,数据分类!A:A,0))="-","-"),"Error")</f>
        <v>-</v>
      </c>
      <c r="K330" s="34" t="str">
        <f t="shared" si="22"/>
        <v>-</v>
      </c>
      <c r="L330" s="4" t="str">
        <f>IFERROR(INDEX(字典msg!B:B,MATCH(D330,字典msg!A:A,0)),"Error")</f>
        <v>正常</v>
      </c>
      <c r="M330" s="4" t="str">
        <f>IFERROR(_xlfn.IFS(H330="9",INDEX(字典1_34!C:C,MATCH(MID(F330,5,2),字典1_34!B:B,0)),H330="B00",INDEX(字典1_34!D:D,MATCH(MID(F330,5,2),字典1_34!B:B,0)),H330="B20",INDEX(字典1_34!E:E,MATCH(MID(F330,5,2),字典1_34!B:B,0)),H330="B48",INDEX(字典1_34!G:G,MATCH(MID(F330,5,2),字典1_34!B:B,0)),LEFT(H330,1)="B",INDEX(字典1_34!F:F,MATCH(MID(F330,5,2),字典1_34!B:B,0))),"-")</f>
        <v>-</v>
      </c>
      <c r="N330" s="4" t="str">
        <f>IFERROR(_xlfn.IFS(H330="9",INDEX(字典1_56!C:C,MATCH(MID(F330,7,2),字典1_56!B:B,0)),LEFT(H330,1)="B",INDEX(字典1_56!D:D,MATCH(MID(F330,7,2),字典1_56!B:B,0)),H330="C_B",INDEX(字典1_56!F:F,MATCH(MID(F330,7,2),字典1_56!B:B,0)),H330="C",INDEX(字典1_56!E:E,MATCH(MID(F330,7,2),字典1_56!B:B,0))),"-")</f>
        <v>-</v>
      </c>
      <c r="O330" s="4" t="str">
        <f>IFERROR(INDEX(字典1_78!C:C,MATCH(RIGHT(F330,2),字典1_78!B:B,0)),"Error")</f>
        <v>时钟</v>
      </c>
      <c r="P330" s="5">
        <f t="shared" si="20"/>
        <v>23.010999999999999</v>
      </c>
      <c r="Q330" s="5">
        <f t="shared" si="21"/>
        <v>5.9999999999998721E-2</v>
      </c>
      <c r="R330" s="5" t="str">
        <f>IF(H332="C_B",INDEX(音色一览表!A:A,MATCH(MID(F330,5,2)&amp;MID(F331,5,2)&amp;MID(F332,7,2),音色一览表!H:H,0))&amp;" "&amp;INDEX(音色一览表!G:G,MATCH(MID(F330,5,2)&amp;MID(F331,5,2)&amp;MID(F332,7,2),音色一览表!H:H,0)),"")</f>
        <v/>
      </c>
      <c r="S330" s="17"/>
      <c r="T330" s="17"/>
    </row>
    <row r="331" spans="1:20" ht="18" hidden="1" customHeight="1" x14ac:dyDescent="0.2">
      <c r="A331" s="16">
        <v>329</v>
      </c>
      <c r="B331" s="16">
        <v>1</v>
      </c>
      <c r="C331" s="10"/>
      <c r="D331" s="16" t="s">
        <v>49</v>
      </c>
      <c r="E331" s="16" t="s">
        <v>50</v>
      </c>
      <c r="F331" s="16" t="s">
        <v>51</v>
      </c>
      <c r="G331" s="16" t="s">
        <v>379</v>
      </c>
      <c r="H331" s="34" t="str">
        <f t="shared" si="23"/>
        <v>F8</v>
      </c>
      <c r="I331" s="34" t="str">
        <f>IFERROR(INDEX(数据分类!B:B,MATCH(数据!H331,数据分类!A:A,0)),"Error")</f>
        <v>时钟</v>
      </c>
      <c r="J331" s="34" t="str">
        <f>IFERROR(_xlfn.IFS(INDEX(数据分类!E:E,MATCH(数据!H331,数据分类!A:A,0))=3456,N331&amp;M331,INDEX(数据分类!E:E,MATCH(数据!H331,数据分类!A:A,0))=34,M331,INDEX(数据分类!E:E,MATCH(数据!H331,数据分类!A:A,0))=56,N331,INDEX(数据分类!E:E,MATCH(数据!H331,数据分类!A:A,0))="-","-"),"Error")</f>
        <v>-</v>
      </c>
      <c r="K331" s="34" t="str">
        <f t="shared" si="22"/>
        <v>-</v>
      </c>
      <c r="L331" s="4" t="str">
        <f>IFERROR(INDEX(字典msg!B:B,MATCH(D331,字典msg!A:A,0)),"Error")</f>
        <v>正常</v>
      </c>
      <c r="M331" s="4" t="str">
        <f>IFERROR(_xlfn.IFS(H331="9",INDEX(字典1_34!C:C,MATCH(MID(F331,5,2),字典1_34!B:B,0)),H331="B00",INDEX(字典1_34!D:D,MATCH(MID(F331,5,2),字典1_34!B:B,0)),H331="B20",INDEX(字典1_34!E:E,MATCH(MID(F331,5,2),字典1_34!B:B,0)),H331="B48",INDEX(字典1_34!G:G,MATCH(MID(F331,5,2),字典1_34!B:B,0)),LEFT(H331,1)="B",INDEX(字典1_34!F:F,MATCH(MID(F331,5,2),字典1_34!B:B,0))),"-")</f>
        <v>-</v>
      </c>
      <c r="N331" s="4" t="str">
        <f>IFERROR(_xlfn.IFS(H331="9",INDEX(字典1_56!C:C,MATCH(MID(F331,7,2),字典1_56!B:B,0)),LEFT(H331,1)="B",INDEX(字典1_56!D:D,MATCH(MID(F331,7,2),字典1_56!B:B,0)),H331="C_B",INDEX(字典1_56!F:F,MATCH(MID(F331,7,2),字典1_56!B:B,0)),H331="C",INDEX(字典1_56!E:E,MATCH(MID(F331,7,2),字典1_56!B:B,0))),"-")</f>
        <v>-</v>
      </c>
      <c r="O331" s="4" t="str">
        <f>IFERROR(INDEX(字典1_78!C:C,MATCH(RIGHT(F331,2),字典1_78!B:B,0)),"Error")</f>
        <v>时钟</v>
      </c>
      <c r="P331" s="5">
        <f t="shared" si="20"/>
        <v>23.081</v>
      </c>
      <c r="Q331" s="5">
        <f t="shared" si="21"/>
        <v>7.0000000000000284E-2</v>
      </c>
      <c r="R331" s="5" t="str">
        <f>IF(H333="C_B",INDEX(音色一览表!A:A,MATCH(MID(F331,5,2)&amp;MID(F332,5,2)&amp;MID(F333,7,2),音色一览表!H:H,0))&amp;" "&amp;INDEX(音色一览表!G:G,MATCH(MID(F331,5,2)&amp;MID(F332,5,2)&amp;MID(F333,7,2),音色一览表!H:H,0)),"")</f>
        <v/>
      </c>
      <c r="S331" s="17"/>
      <c r="T331" s="17"/>
    </row>
    <row r="332" spans="1:20" ht="18" hidden="1" customHeight="1" x14ac:dyDescent="0.2">
      <c r="A332" s="16">
        <v>330</v>
      </c>
      <c r="B332" s="16">
        <v>1</v>
      </c>
      <c r="C332" s="10"/>
      <c r="D332" s="16" t="s">
        <v>49</v>
      </c>
      <c r="E332" s="16" t="s">
        <v>50</v>
      </c>
      <c r="F332" s="16" t="s">
        <v>51</v>
      </c>
      <c r="G332" s="16" t="s">
        <v>380</v>
      </c>
      <c r="H332" s="34" t="str">
        <f t="shared" si="23"/>
        <v>F8</v>
      </c>
      <c r="I332" s="34" t="str">
        <f>IFERROR(INDEX(数据分类!B:B,MATCH(数据!H332,数据分类!A:A,0)),"Error")</f>
        <v>时钟</v>
      </c>
      <c r="J332" s="34" t="str">
        <f>IFERROR(_xlfn.IFS(INDEX(数据分类!E:E,MATCH(数据!H332,数据分类!A:A,0))=3456,N332&amp;M332,INDEX(数据分类!E:E,MATCH(数据!H332,数据分类!A:A,0))=34,M332,INDEX(数据分类!E:E,MATCH(数据!H332,数据分类!A:A,0))=56,N332,INDEX(数据分类!E:E,MATCH(数据!H332,数据分类!A:A,0))="-","-"),"Error")</f>
        <v>-</v>
      </c>
      <c r="K332" s="34" t="str">
        <f t="shared" si="22"/>
        <v>-</v>
      </c>
      <c r="L332" s="4" t="str">
        <f>IFERROR(INDEX(字典msg!B:B,MATCH(D332,字典msg!A:A,0)),"Error")</f>
        <v>正常</v>
      </c>
      <c r="M332" s="4" t="str">
        <f>IFERROR(_xlfn.IFS(H332="9",INDEX(字典1_34!C:C,MATCH(MID(F332,5,2),字典1_34!B:B,0)),H332="B00",INDEX(字典1_34!D:D,MATCH(MID(F332,5,2),字典1_34!B:B,0)),H332="B20",INDEX(字典1_34!E:E,MATCH(MID(F332,5,2),字典1_34!B:B,0)),H332="B48",INDEX(字典1_34!G:G,MATCH(MID(F332,5,2),字典1_34!B:B,0)),LEFT(H332,1)="B",INDEX(字典1_34!F:F,MATCH(MID(F332,5,2),字典1_34!B:B,0))),"-")</f>
        <v>-</v>
      </c>
      <c r="N332" s="4" t="str">
        <f>IFERROR(_xlfn.IFS(H332="9",INDEX(字典1_56!C:C,MATCH(MID(F332,7,2),字典1_56!B:B,0)),LEFT(H332,1)="B",INDEX(字典1_56!D:D,MATCH(MID(F332,7,2),字典1_56!B:B,0)),H332="C_B",INDEX(字典1_56!F:F,MATCH(MID(F332,7,2),字典1_56!B:B,0)),H332="C",INDEX(字典1_56!E:E,MATCH(MID(F332,7,2),字典1_56!B:B,0))),"-")</f>
        <v>-</v>
      </c>
      <c r="O332" s="4" t="str">
        <f>IFERROR(INDEX(字典1_78!C:C,MATCH(RIGHT(F332,2),字典1_78!B:B,0)),"Error")</f>
        <v>时钟</v>
      </c>
      <c r="P332" s="5">
        <f t="shared" si="20"/>
        <v>23.151</v>
      </c>
      <c r="Q332" s="5">
        <f t="shared" si="21"/>
        <v>7.0000000000000284E-2</v>
      </c>
      <c r="R332" s="5" t="str">
        <f>IF(H334="C_B",INDEX(音色一览表!A:A,MATCH(MID(F332,5,2)&amp;MID(F333,5,2)&amp;MID(F334,7,2),音色一览表!H:H,0))&amp;" "&amp;INDEX(音色一览表!G:G,MATCH(MID(F332,5,2)&amp;MID(F333,5,2)&amp;MID(F334,7,2),音色一览表!H:H,0)),"")</f>
        <v/>
      </c>
      <c r="S332" s="17"/>
      <c r="T332" s="17"/>
    </row>
    <row r="333" spans="1:20" ht="18" hidden="1" customHeight="1" x14ac:dyDescent="0.2">
      <c r="A333" s="16">
        <v>331</v>
      </c>
      <c r="B333" s="16">
        <v>1</v>
      </c>
      <c r="C333" s="10"/>
      <c r="D333" s="16" t="s">
        <v>49</v>
      </c>
      <c r="E333" s="16" t="s">
        <v>50</v>
      </c>
      <c r="F333" s="16" t="s">
        <v>51</v>
      </c>
      <c r="G333" s="16" t="s">
        <v>381</v>
      </c>
      <c r="H333" s="34" t="str">
        <f t="shared" si="23"/>
        <v>F8</v>
      </c>
      <c r="I333" s="34" t="str">
        <f>IFERROR(INDEX(数据分类!B:B,MATCH(数据!H333,数据分类!A:A,0)),"Error")</f>
        <v>时钟</v>
      </c>
      <c r="J333" s="34" t="str">
        <f>IFERROR(_xlfn.IFS(INDEX(数据分类!E:E,MATCH(数据!H333,数据分类!A:A,0))=3456,N333&amp;M333,INDEX(数据分类!E:E,MATCH(数据!H333,数据分类!A:A,0))=34,M333,INDEX(数据分类!E:E,MATCH(数据!H333,数据分类!A:A,0))=56,N333,INDEX(数据分类!E:E,MATCH(数据!H333,数据分类!A:A,0))="-","-"),"Error")</f>
        <v>-</v>
      </c>
      <c r="K333" s="34" t="str">
        <f t="shared" si="22"/>
        <v>-</v>
      </c>
      <c r="L333" s="4" t="str">
        <f>IFERROR(INDEX(字典msg!B:B,MATCH(D333,字典msg!A:A,0)),"Error")</f>
        <v>正常</v>
      </c>
      <c r="M333" s="4" t="str">
        <f>IFERROR(_xlfn.IFS(H333="9",INDEX(字典1_34!C:C,MATCH(MID(F333,5,2),字典1_34!B:B,0)),H333="B00",INDEX(字典1_34!D:D,MATCH(MID(F333,5,2),字典1_34!B:B,0)),H333="B20",INDEX(字典1_34!E:E,MATCH(MID(F333,5,2),字典1_34!B:B,0)),H333="B48",INDEX(字典1_34!G:G,MATCH(MID(F333,5,2),字典1_34!B:B,0)),LEFT(H333,1)="B",INDEX(字典1_34!F:F,MATCH(MID(F333,5,2),字典1_34!B:B,0))),"-")</f>
        <v>-</v>
      </c>
      <c r="N333" s="4" t="str">
        <f>IFERROR(_xlfn.IFS(H333="9",INDEX(字典1_56!C:C,MATCH(MID(F333,7,2),字典1_56!B:B,0)),LEFT(H333,1)="B",INDEX(字典1_56!D:D,MATCH(MID(F333,7,2),字典1_56!B:B,0)),H333="C_B",INDEX(字典1_56!F:F,MATCH(MID(F333,7,2),字典1_56!B:B,0)),H333="C",INDEX(字典1_56!E:E,MATCH(MID(F333,7,2),字典1_56!B:B,0))),"-")</f>
        <v>-</v>
      </c>
      <c r="O333" s="4" t="str">
        <f>IFERROR(INDEX(字典1_78!C:C,MATCH(RIGHT(F333,2),字典1_78!B:B,0)),"Error")</f>
        <v>时钟</v>
      </c>
      <c r="P333" s="5">
        <f t="shared" si="20"/>
        <v>23.221</v>
      </c>
      <c r="Q333" s="5">
        <f t="shared" si="21"/>
        <v>7.0000000000000284E-2</v>
      </c>
      <c r="R333" s="5" t="str">
        <f>IF(H335="C_B",INDEX(音色一览表!A:A,MATCH(MID(F333,5,2)&amp;MID(F334,5,2)&amp;MID(F335,7,2),音色一览表!H:H,0))&amp;" "&amp;INDEX(音色一览表!G:G,MATCH(MID(F333,5,2)&amp;MID(F334,5,2)&amp;MID(F335,7,2),音色一览表!H:H,0)),"")</f>
        <v/>
      </c>
      <c r="S333" s="17"/>
      <c r="T333" s="17"/>
    </row>
    <row r="334" spans="1:20" ht="18" hidden="1" customHeight="1" x14ac:dyDescent="0.2">
      <c r="A334" s="16">
        <v>332</v>
      </c>
      <c r="B334" s="16">
        <v>1</v>
      </c>
      <c r="C334" s="10"/>
      <c r="D334" s="16" t="s">
        <v>49</v>
      </c>
      <c r="E334" s="16" t="s">
        <v>50</v>
      </c>
      <c r="F334" s="16" t="s">
        <v>59</v>
      </c>
      <c r="G334" s="16" t="s">
        <v>382</v>
      </c>
      <c r="H334" s="34" t="str">
        <f t="shared" si="23"/>
        <v>FE</v>
      </c>
      <c r="I334" s="34" t="str">
        <f>IFERROR(INDEX(数据分类!B:B,MATCH(数据!H334,数据分类!A:A,0)),"Error")</f>
        <v>主动传感</v>
      </c>
      <c r="J334" s="34" t="str">
        <f>IFERROR(_xlfn.IFS(INDEX(数据分类!E:E,MATCH(数据!H334,数据分类!A:A,0))=3456,N334&amp;M334,INDEX(数据分类!E:E,MATCH(数据!H334,数据分类!A:A,0))=34,M334,INDEX(数据分类!E:E,MATCH(数据!H334,数据分类!A:A,0))=56,N334,INDEX(数据分类!E:E,MATCH(数据!H334,数据分类!A:A,0))="-","-"),"Error")</f>
        <v>-</v>
      </c>
      <c r="K334" s="34" t="str">
        <f t="shared" si="22"/>
        <v>-</v>
      </c>
      <c r="L334" s="4" t="str">
        <f>IFERROR(INDEX(字典msg!B:B,MATCH(D334,字典msg!A:A,0)),"Error")</f>
        <v>正常</v>
      </c>
      <c r="M334" s="4" t="str">
        <f>IFERROR(_xlfn.IFS(H334="9",INDEX(字典1_34!C:C,MATCH(MID(F334,5,2),字典1_34!B:B,0)),H334="B00",INDEX(字典1_34!D:D,MATCH(MID(F334,5,2),字典1_34!B:B,0)),H334="B20",INDEX(字典1_34!E:E,MATCH(MID(F334,5,2),字典1_34!B:B,0)),H334="B48",INDEX(字典1_34!G:G,MATCH(MID(F334,5,2),字典1_34!B:B,0)),LEFT(H334,1)="B",INDEX(字典1_34!F:F,MATCH(MID(F334,5,2),字典1_34!B:B,0))),"-")</f>
        <v>-</v>
      </c>
      <c r="N334" s="4" t="str">
        <f>IFERROR(_xlfn.IFS(H334="9",INDEX(字典1_56!C:C,MATCH(MID(F334,7,2),字典1_56!B:B,0)),LEFT(H334,1)="B",INDEX(字典1_56!D:D,MATCH(MID(F334,7,2),字典1_56!B:B,0)),H334="C_B",INDEX(字典1_56!F:F,MATCH(MID(F334,7,2),字典1_56!B:B,0)),H334="C",INDEX(字典1_56!E:E,MATCH(MID(F334,7,2),字典1_56!B:B,0))),"-")</f>
        <v>-</v>
      </c>
      <c r="O334" s="4" t="str">
        <f>IFERROR(INDEX(字典1_78!C:C,MATCH(RIGHT(F334,2),字典1_78!B:B,0)),"Error")</f>
        <v>主动传感</v>
      </c>
      <c r="P334" s="5">
        <f t="shared" si="20"/>
        <v>23.291</v>
      </c>
      <c r="Q334" s="5">
        <f t="shared" si="21"/>
        <v>7.0000000000000284E-2</v>
      </c>
      <c r="R334" s="5" t="str">
        <f>IF(H336="C_B",INDEX(音色一览表!A:A,MATCH(MID(F334,5,2)&amp;MID(F335,5,2)&amp;MID(F336,7,2),音色一览表!H:H,0))&amp;" "&amp;INDEX(音色一览表!G:G,MATCH(MID(F334,5,2)&amp;MID(F335,5,2)&amp;MID(F336,7,2),音色一览表!H:H,0)),"")</f>
        <v/>
      </c>
      <c r="S334" s="17"/>
      <c r="T334" s="17"/>
    </row>
    <row r="335" spans="1:20" ht="18" hidden="1" customHeight="1" x14ac:dyDescent="0.2">
      <c r="A335" s="16">
        <v>333</v>
      </c>
      <c r="B335" s="16">
        <v>1</v>
      </c>
      <c r="C335" s="10"/>
      <c r="D335" s="16" t="s">
        <v>49</v>
      </c>
      <c r="E335" s="16" t="s">
        <v>50</v>
      </c>
      <c r="F335" s="16" t="s">
        <v>51</v>
      </c>
      <c r="G335" s="16" t="s">
        <v>383</v>
      </c>
      <c r="H335" s="34" t="str">
        <f t="shared" si="23"/>
        <v>F8</v>
      </c>
      <c r="I335" s="34" t="str">
        <f>IFERROR(INDEX(数据分类!B:B,MATCH(数据!H335,数据分类!A:A,0)),"Error")</f>
        <v>时钟</v>
      </c>
      <c r="J335" s="34" t="str">
        <f>IFERROR(_xlfn.IFS(INDEX(数据分类!E:E,MATCH(数据!H335,数据分类!A:A,0))=3456,N335&amp;M335,INDEX(数据分类!E:E,MATCH(数据!H335,数据分类!A:A,0))=34,M335,INDEX(数据分类!E:E,MATCH(数据!H335,数据分类!A:A,0))=56,N335,INDEX(数据分类!E:E,MATCH(数据!H335,数据分类!A:A,0))="-","-"),"Error")</f>
        <v>-</v>
      </c>
      <c r="K335" s="34" t="str">
        <f t="shared" si="22"/>
        <v>-</v>
      </c>
      <c r="L335" s="4" t="str">
        <f>IFERROR(INDEX(字典msg!B:B,MATCH(D335,字典msg!A:A,0)),"Error")</f>
        <v>正常</v>
      </c>
      <c r="M335" s="4" t="str">
        <f>IFERROR(_xlfn.IFS(H335="9",INDEX(字典1_34!C:C,MATCH(MID(F335,5,2),字典1_34!B:B,0)),H335="B00",INDEX(字典1_34!D:D,MATCH(MID(F335,5,2),字典1_34!B:B,0)),H335="B20",INDEX(字典1_34!E:E,MATCH(MID(F335,5,2),字典1_34!B:B,0)),H335="B48",INDEX(字典1_34!G:G,MATCH(MID(F335,5,2),字典1_34!B:B,0)),LEFT(H335,1)="B",INDEX(字典1_34!F:F,MATCH(MID(F335,5,2),字典1_34!B:B,0))),"-")</f>
        <v>-</v>
      </c>
      <c r="N335" s="4" t="str">
        <f>IFERROR(_xlfn.IFS(H335="9",INDEX(字典1_56!C:C,MATCH(MID(F335,7,2),字典1_56!B:B,0)),LEFT(H335,1)="B",INDEX(字典1_56!D:D,MATCH(MID(F335,7,2),字典1_56!B:B,0)),H335="C_B",INDEX(字典1_56!F:F,MATCH(MID(F335,7,2),字典1_56!B:B,0)),H335="C",INDEX(字典1_56!E:E,MATCH(MID(F335,7,2),字典1_56!B:B,0))),"-")</f>
        <v>-</v>
      </c>
      <c r="O335" s="4" t="str">
        <f>IFERROR(INDEX(字典1_78!C:C,MATCH(RIGHT(F335,2),字典1_78!B:B,0)),"Error")</f>
        <v>时钟</v>
      </c>
      <c r="P335" s="5">
        <f t="shared" si="20"/>
        <v>23.361000000000001</v>
      </c>
      <c r="Q335" s="5">
        <f t="shared" si="21"/>
        <v>7.0000000000000284E-2</v>
      </c>
      <c r="R335" s="5" t="str">
        <f>IF(H337="C_B",INDEX(音色一览表!A:A,MATCH(MID(F335,5,2)&amp;MID(F336,5,2)&amp;MID(F337,7,2),音色一览表!H:H,0))&amp;" "&amp;INDEX(音色一览表!G:G,MATCH(MID(F335,5,2)&amp;MID(F336,5,2)&amp;MID(F337,7,2),音色一览表!H:H,0)),"")</f>
        <v/>
      </c>
      <c r="S335" s="17"/>
      <c r="T335" s="17"/>
    </row>
    <row r="336" spans="1:20" ht="18" hidden="1" customHeight="1" x14ac:dyDescent="0.2">
      <c r="A336" s="16">
        <v>334</v>
      </c>
      <c r="B336" s="16">
        <v>1</v>
      </c>
      <c r="C336" s="10"/>
      <c r="D336" s="16" t="s">
        <v>49</v>
      </c>
      <c r="E336" s="16" t="s">
        <v>50</v>
      </c>
      <c r="F336" s="16" t="s">
        <v>51</v>
      </c>
      <c r="G336" s="16" t="s">
        <v>384</v>
      </c>
      <c r="H336" s="34" t="str">
        <f t="shared" si="23"/>
        <v>F8</v>
      </c>
      <c r="I336" s="34" t="str">
        <f>IFERROR(INDEX(数据分类!B:B,MATCH(数据!H336,数据分类!A:A,0)),"Error")</f>
        <v>时钟</v>
      </c>
      <c r="J336" s="34" t="str">
        <f>IFERROR(_xlfn.IFS(INDEX(数据分类!E:E,MATCH(数据!H336,数据分类!A:A,0))=3456,N336&amp;M336,INDEX(数据分类!E:E,MATCH(数据!H336,数据分类!A:A,0))=34,M336,INDEX(数据分类!E:E,MATCH(数据!H336,数据分类!A:A,0))=56,N336,INDEX(数据分类!E:E,MATCH(数据!H336,数据分类!A:A,0))="-","-"),"Error")</f>
        <v>-</v>
      </c>
      <c r="K336" s="34" t="str">
        <f t="shared" si="22"/>
        <v>-</v>
      </c>
      <c r="L336" s="4" t="str">
        <f>IFERROR(INDEX(字典msg!B:B,MATCH(D336,字典msg!A:A,0)),"Error")</f>
        <v>正常</v>
      </c>
      <c r="M336" s="4" t="str">
        <f>IFERROR(_xlfn.IFS(H336="9",INDEX(字典1_34!C:C,MATCH(MID(F336,5,2),字典1_34!B:B,0)),H336="B00",INDEX(字典1_34!D:D,MATCH(MID(F336,5,2),字典1_34!B:B,0)),H336="B20",INDEX(字典1_34!E:E,MATCH(MID(F336,5,2),字典1_34!B:B,0)),H336="B48",INDEX(字典1_34!G:G,MATCH(MID(F336,5,2),字典1_34!B:B,0)),LEFT(H336,1)="B",INDEX(字典1_34!F:F,MATCH(MID(F336,5,2),字典1_34!B:B,0))),"-")</f>
        <v>-</v>
      </c>
      <c r="N336" s="4" t="str">
        <f>IFERROR(_xlfn.IFS(H336="9",INDEX(字典1_56!C:C,MATCH(MID(F336,7,2),字典1_56!B:B,0)),LEFT(H336,1)="B",INDEX(字典1_56!D:D,MATCH(MID(F336,7,2),字典1_56!B:B,0)),H336="C_B",INDEX(字典1_56!F:F,MATCH(MID(F336,7,2),字典1_56!B:B,0)),H336="C",INDEX(字典1_56!E:E,MATCH(MID(F336,7,2),字典1_56!B:B,0))),"-")</f>
        <v>-</v>
      </c>
      <c r="O336" s="4" t="str">
        <f>IFERROR(INDEX(字典1_78!C:C,MATCH(RIGHT(F336,2),字典1_78!B:B,0)),"Error")</f>
        <v>时钟</v>
      </c>
      <c r="P336" s="5">
        <f t="shared" si="20"/>
        <v>23.431000000000001</v>
      </c>
      <c r="Q336" s="5">
        <f t="shared" si="21"/>
        <v>7.0000000000000284E-2</v>
      </c>
      <c r="R336" s="5" t="str">
        <f>IF(H338="C_B",INDEX(音色一览表!A:A,MATCH(MID(F336,5,2)&amp;MID(F337,5,2)&amp;MID(F338,7,2),音色一览表!H:H,0))&amp;" "&amp;INDEX(音色一览表!G:G,MATCH(MID(F336,5,2)&amp;MID(F337,5,2)&amp;MID(F338,7,2),音色一览表!H:H,0)),"")</f>
        <v/>
      </c>
      <c r="S336" s="17"/>
      <c r="T336" s="17"/>
    </row>
    <row r="337" spans="1:20" ht="18" hidden="1" customHeight="1" x14ac:dyDescent="0.2">
      <c r="A337" s="16">
        <v>335</v>
      </c>
      <c r="B337" s="16">
        <v>1</v>
      </c>
      <c r="C337" s="10"/>
      <c r="D337" s="16" t="s">
        <v>49</v>
      </c>
      <c r="E337" s="16" t="s">
        <v>50</v>
      </c>
      <c r="F337" s="16" t="s">
        <v>51</v>
      </c>
      <c r="G337" s="16" t="s">
        <v>385</v>
      </c>
      <c r="H337" s="34" t="str">
        <f t="shared" si="23"/>
        <v>F8</v>
      </c>
      <c r="I337" s="34" t="str">
        <f>IFERROR(INDEX(数据分类!B:B,MATCH(数据!H337,数据分类!A:A,0)),"Error")</f>
        <v>时钟</v>
      </c>
      <c r="J337" s="34" t="str">
        <f>IFERROR(_xlfn.IFS(INDEX(数据分类!E:E,MATCH(数据!H337,数据分类!A:A,0))=3456,N337&amp;M337,INDEX(数据分类!E:E,MATCH(数据!H337,数据分类!A:A,0))=34,M337,INDEX(数据分类!E:E,MATCH(数据!H337,数据分类!A:A,0))=56,N337,INDEX(数据分类!E:E,MATCH(数据!H337,数据分类!A:A,0))="-","-"),"Error")</f>
        <v>-</v>
      </c>
      <c r="K337" s="34" t="str">
        <f t="shared" si="22"/>
        <v>-</v>
      </c>
      <c r="L337" s="4" t="str">
        <f>IFERROR(INDEX(字典msg!B:B,MATCH(D337,字典msg!A:A,0)),"Error")</f>
        <v>正常</v>
      </c>
      <c r="M337" s="4" t="str">
        <f>IFERROR(_xlfn.IFS(H337="9",INDEX(字典1_34!C:C,MATCH(MID(F337,5,2),字典1_34!B:B,0)),H337="B00",INDEX(字典1_34!D:D,MATCH(MID(F337,5,2),字典1_34!B:B,0)),H337="B20",INDEX(字典1_34!E:E,MATCH(MID(F337,5,2),字典1_34!B:B,0)),H337="B48",INDEX(字典1_34!G:G,MATCH(MID(F337,5,2),字典1_34!B:B,0)),LEFT(H337,1)="B",INDEX(字典1_34!F:F,MATCH(MID(F337,5,2),字典1_34!B:B,0))),"-")</f>
        <v>-</v>
      </c>
      <c r="N337" s="4" t="str">
        <f>IFERROR(_xlfn.IFS(H337="9",INDEX(字典1_56!C:C,MATCH(MID(F337,7,2),字典1_56!B:B,0)),LEFT(H337,1)="B",INDEX(字典1_56!D:D,MATCH(MID(F337,7,2),字典1_56!B:B,0)),H337="C_B",INDEX(字典1_56!F:F,MATCH(MID(F337,7,2),字典1_56!B:B,0)),H337="C",INDEX(字典1_56!E:E,MATCH(MID(F337,7,2),字典1_56!B:B,0))),"-")</f>
        <v>-</v>
      </c>
      <c r="O337" s="4" t="str">
        <f>IFERROR(INDEX(字典1_78!C:C,MATCH(RIGHT(F337,2),字典1_78!B:B,0)),"Error")</f>
        <v>时钟</v>
      </c>
      <c r="P337" s="5">
        <f t="shared" si="20"/>
        <v>23.498000000000001</v>
      </c>
      <c r="Q337" s="5">
        <f t="shared" si="21"/>
        <v>6.7000000000000171E-2</v>
      </c>
      <c r="R337" s="5" t="str">
        <f>IF(H339="C_B",INDEX(音色一览表!A:A,MATCH(MID(F337,5,2)&amp;MID(F338,5,2)&amp;MID(F339,7,2),音色一览表!H:H,0))&amp;" "&amp;INDEX(音色一览表!G:G,MATCH(MID(F337,5,2)&amp;MID(F338,5,2)&amp;MID(F339,7,2),音色一览表!H:H,0)),"")</f>
        <v/>
      </c>
      <c r="S337" s="17"/>
      <c r="T337" s="17"/>
    </row>
    <row r="338" spans="1:20" ht="18" hidden="1" customHeight="1" x14ac:dyDescent="0.2">
      <c r="A338" s="16">
        <v>336</v>
      </c>
      <c r="B338" s="16">
        <v>1</v>
      </c>
      <c r="C338" s="10"/>
      <c r="D338" s="16" t="s">
        <v>49</v>
      </c>
      <c r="E338" s="16" t="s">
        <v>50</v>
      </c>
      <c r="F338" s="16" t="s">
        <v>51</v>
      </c>
      <c r="G338" s="16" t="s">
        <v>386</v>
      </c>
      <c r="H338" s="34" t="str">
        <f t="shared" si="23"/>
        <v>F8</v>
      </c>
      <c r="I338" s="34" t="str">
        <f>IFERROR(INDEX(数据分类!B:B,MATCH(数据!H338,数据分类!A:A,0)),"Error")</f>
        <v>时钟</v>
      </c>
      <c r="J338" s="34" t="str">
        <f>IFERROR(_xlfn.IFS(INDEX(数据分类!E:E,MATCH(数据!H338,数据分类!A:A,0))=3456,N338&amp;M338,INDEX(数据分类!E:E,MATCH(数据!H338,数据分类!A:A,0))=34,M338,INDEX(数据分类!E:E,MATCH(数据!H338,数据分类!A:A,0))=56,N338,INDEX(数据分类!E:E,MATCH(数据!H338,数据分类!A:A,0))="-","-"),"Error")</f>
        <v>-</v>
      </c>
      <c r="K338" s="34" t="str">
        <f t="shared" si="22"/>
        <v>-</v>
      </c>
      <c r="L338" s="4" t="str">
        <f>IFERROR(INDEX(字典msg!B:B,MATCH(D338,字典msg!A:A,0)),"Error")</f>
        <v>正常</v>
      </c>
      <c r="M338" s="4" t="str">
        <f>IFERROR(_xlfn.IFS(H338="9",INDEX(字典1_34!C:C,MATCH(MID(F338,5,2),字典1_34!B:B,0)),H338="B00",INDEX(字典1_34!D:D,MATCH(MID(F338,5,2),字典1_34!B:B,0)),H338="B20",INDEX(字典1_34!E:E,MATCH(MID(F338,5,2),字典1_34!B:B,0)),H338="B48",INDEX(字典1_34!G:G,MATCH(MID(F338,5,2),字典1_34!B:B,0)),LEFT(H338,1)="B",INDEX(字典1_34!F:F,MATCH(MID(F338,5,2),字典1_34!B:B,0))),"-")</f>
        <v>-</v>
      </c>
      <c r="N338" s="4" t="str">
        <f>IFERROR(_xlfn.IFS(H338="9",INDEX(字典1_56!C:C,MATCH(MID(F338,7,2),字典1_56!B:B,0)),LEFT(H338,1)="B",INDEX(字典1_56!D:D,MATCH(MID(F338,7,2),字典1_56!B:B,0)),H338="C_B",INDEX(字典1_56!F:F,MATCH(MID(F338,7,2),字典1_56!B:B,0)),H338="C",INDEX(字典1_56!E:E,MATCH(MID(F338,7,2),字典1_56!B:B,0))),"-")</f>
        <v>-</v>
      </c>
      <c r="O338" s="4" t="str">
        <f>IFERROR(INDEX(字典1_78!C:C,MATCH(RIGHT(F338,2),字典1_78!B:B,0)),"Error")</f>
        <v>时钟</v>
      </c>
      <c r="P338" s="5">
        <f t="shared" si="20"/>
        <v>23.568000000000001</v>
      </c>
      <c r="Q338" s="5">
        <f t="shared" si="21"/>
        <v>7.0000000000000284E-2</v>
      </c>
      <c r="R338" s="5" t="str">
        <f>IF(H340="C_B",INDEX(音色一览表!A:A,MATCH(MID(F338,5,2)&amp;MID(F339,5,2)&amp;MID(F340,7,2),音色一览表!H:H,0))&amp;" "&amp;INDEX(音色一览表!G:G,MATCH(MID(F338,5,2)&amp;MID(F339,5,2)&amp;MID(F340,7,2),音色一览表!H:H,0)),"")</f>
        <v/>
      </c>
      <c r="S338" s="17"/>
      <c r="T338" s="17"/>
    </row>
    <row r="339" spans="1:20" ht="18" hidden="1" customHeight="1" x14ac:dyDescent="0.2">
      <c r="A339" s="16">
        <v>337</v>
      </c>
      <c r="B339" s="16">
        <v>1</v>
      </c>
      <c r="C339" s="10"/>
      <c r="D339" s="16" t="s">
        <v>49</v>
      </c>
      <c r="E339" s="16" t="s">
        <v>50</v>
      </c>
      <c r="F339" s="16" t="s">
        <v>51</v>
      </c>
      <c r="G339" s="16" t="s">
        <v>387</v>
      </c>
      <c r="H339" s="34" t="str">
        <f t="shared" si="23"/>
        <v>F8</v>
      </c>
      <c r="I339" s="34" t="str">
        <f>IFERROR(INDEX(数据分类!B:B,MATCH(数据!H339,数据分类!A:A,0)),"Error")</f>
        <v>时钟</v>
      </c>
      <c r="J339" s="34" t="str">
        <f>IFERROR(_xlfn.IFS(INDEX(数据分类!E:E,MATCH(数据!H339,数据分类!A:A,0))=3456,N339&amp;M339,INDEX(数据分类!E:E,MATCH(数据!H339,数据分类!A:A,0))=34,M339,INDEX(数据分类!E:E,MATCH(数据!H339,数据分类!A:A,0))=56,N339,INDEX(数据分类!E:E,MATCH(数据!H339,数据分类!A:A,0))="-","-"),"Error")</f>
        <v>-</v>
      </c>
      <c r="K339" s="34" t="str">
        <f t="shared" si="22"/>
        <v>-</v>
      </c>
      <c r="L339" s="4" t="str">
        <f>IFERROR(INDEX(字典msg!B:B,MATCH(D339,字典msg!A:A,0)),"Error")</f>
        <v>正常</v>
      </c>
      <c r="M339" s="4" t="str">
        <f>IFERROR(_xlfn.IFS(H339="9",INDEX(字典1_34!C:C,MATCH(MID(F339,5,2),字典1_34!B:B,0)),H339="B00",INDEX(字典1_34!D:D,MATCH(MID(F339,5,2),字典1_34!B:B,0)),H339="B20",INDEX(字典1_34!E:E,MATCH(MID(F339,5,2),字典1_34!B:B,0)),H339="B48",INDEX(字典1_34!G:G,MATCH(MID(F339,5,2),字典1_34!B:B,0)),LEFT(H339,1)="B",INDEX(字典1_34!F:F,MATCH(MID(F339,5,2),字典1_34!B:B,0))),"-")</f>
        <v>-</v>
      </c>
      <c r="N339" s="4" t="str">
        <f>IFERROR(_xlfn.IFS(H339="9",INDEX(字典1_56!C:C,MATCH(MID(F339,7,2),字典1_56!B:B,0)),LEFT(H339,1)="B",INDEX(字典1_56!D:D,MATCH(MID(F339,7,2),字典1_56!B:B,0)),H339="C_B",INDEX(字典1_56!F:F,MATCH(MID(F339,7,2),字典1_56!B:B,0)),H339="C",INDEX(字典1_56!E:E,MATCH(MID(F339,7,2),字典1_56!B:B,0))),"-")</f>
        <v>-</v>
      </c>
      <c r="O339" s="4" t="str">
        <f>IFERROR(INDEX(字典1_78!C:C,MATCH(RIGHT(F339,2),字典1_78!B:B,0)),"Error")</f>
        <v>时钟</v>
      </c>
      <c r="P339" s="5">
        <f t="shared" si="20"/>
        <v>23.638000000000002</v>
      </c>
      <c r="Q339" s="5">
        <f t="shared" si="21"/>
        <v>7.0000000000000284E-2</v>
      </c>
      <c r="R339" s="5" t="str">
        <f>IF(H341="C_B",INDEX(音色一览表!A:A,MATCH(MID(F339,5,2)&amp;MID(F340,5,2)&amp;MID(F341,7,2),音色一览表!H:H,0))&amp;" "&amp;INDEX(音色一览表!G:G,MATCH(MID(F339,5,2)&amp;MID(F340,5,2)&amp;MID(F341,7,2),音色一览表!H:H,0)),"")</f>
        <v/>
      </c>
      <c r="S339" s="17"/>
      <c r="T339" s="17"/>
    </row>
    <row r="340" spans="1:20" ht="18" hidden="1" customHeight="1" x14ac:dyDescent="0.2">
      <c r="A340" s="16">
        <v>338</v>
      </c>
      <c r="B340" s="16">
        <v>1</v>
      </c>
      <c r="C340" s="10"/>
      <c r="D340" s="16" t="s">
        <v>49</v>
      </c>
      <c r="E340" s="16" t="s">
        <v>50</v>
      </c>
      <c r="F340" s="16" t="s">
        <v>51</v>
      </c>
      <c r="G340" s="16" t="s">
        <v>388</v>
      </c>
      <c r="H340" s="34" t="str">
        <f t="shared" si="23"/>
        <v>F8</v>
      </c>
      <c r="I340" s="34" t="str">
        <f>IFERROR(INDEX(数据分类!B:B,MATCH(数据!H340,数据分类!A:A,0)),"Error")</f>
        <v>时钟</v>
      </c>
      <c r="J340" s="34" t="str">
        <f>IFERROR(_xlfn.IFS(INDEX(数据分类!E:E,MATCH(数据!H340,数据分类!A:A,0))=3456,N340&amp;M340,INDEX(数据分类!E:E,MATCH(数据!H340,数据分类!A:A,0))=34,M340,INDEX(数据分类!E:E,MATCH(数据!H340,数据分类!A:A,0))=56,N340,INDEX(数据分类!E:E,MATCH(数据!H340,数据分类!A:A,0))="-","-"),"Error")</f>
        <v>-</v>
      </c>
      <c r="K340" s="34" t="str">
        <f t="shared" si="22"/>
        <v>-</v>
      </c>
      <c r="L340" s="4" t="str">
        <f>IFERROR(INDEX(字典msg!B:B,MATCH(D340,字典msg!A:A,0)),"Error")</f>
        <v>正常</v>
      </c>
      <c r="M340" s="4" t="str">
        <f>IFERROR(_xlfn.IFS(H340="9",INDEX(字典1_34!C:C,MATCH(MID(F340,5,2),字典1_34!B:B,0)),H340="B00",INDEX(字典1_34!D:D,MATCH(MID(F340,5,2),字典1_34!B:B,0)),H340="B20",INDEX(字典1_34!E:E,MATCH(MID(F340,5,2),字典1_34!B:B,0)),H340="B48",INDEX(字典1_34!G:G,MATCH(MID(F340,5,2),字典1_34!B:B,0)),LEFT(H340,1)="B",INDEX(字典1_34!F:F,MATCH(MID(F340,5,2),字典1_34!B:B,0))),"-")</f>
        <v>-</v>
      </c>
      <c r="N340" s="4" t="str">
        <f>IFERROR(_xlfn.IFS(H340="9",INDEX(字典1_56!C:C,MATCH(MID(F340,7,2),字典1_56!B:B,0)),LEFT(H340,1)="B",INDEX(字典1_56!D:D,MATCH(MID(F340,7,2),字典1_56!B:B,0)),H340="C_B",INDEX(字典1_56!F:F,MATCH(MID(F340,7,2),字典1_56!B:B,0)),H340="C",INDEX(字典1_56!E:E,MATCH(MID(F340,7,2),字典1_56!B:B,0))),"-")</f>
        <v>-</v>
      </c>
      <c r="O340" s="4" t="str">
        <f>IFERROR(INDEX(字典1_78!C:C,MATCH(RIGHT(F340,2),字典1_78!B:B,0)),"Error")</f>
        <v>时钟</v>
      </c>
      <c r="P340" s="5">
        <f t="shared" si="20"/>
        <v>23.718</v>
      </c>
      <c r="Q340" s="5">
        <f t="shared" si="21"/>
        <v>7.9999999999998295E-2</v>
      </c>
      <c r="R340" s="5" t="str">
        <f>IF(H342="C_B",INDEX(音色一览表!A:A,MATCH(MID(F340,5,2)&amp;MID(F341,5,2)&amp;MID(F342,7,2),音色一览表!H:H,0))&amp;" "&amp;INDEX(音色一览表!G:G,MATCH(MID(F340,5,2)&amp;MID(F341,5,2)&amp;MID(F342,7,2),音色一览表!H:H,0)),"")</f>
        <v/>
      </c>
      <c r="S340" s="17"/>
      <c r="T340" s="17"/>
    </row>
    <row r="341" spans="1:20" ht="18" hidden="1" customHeight="1" x14ac:dyDescent="0.2">
      <c r="A341" s="16">
        <v>339</v>
      </c>
      <c r="B341" s="16">
        <v>1</v>
      </c>
      <c r="C341" s="10"/>
      <c r="D341" s="16" t="s">
        <v>49</v>
      </c>
      <c r="E341" s="16" t="s">
        <v>50</v>
      </c>
      <c r="F341" s="16" t="s">
        <v>51</v>
      </c>
      <c r="G341" s="16" t="s">
        <v>389</v>
      </c>
      <c r="H341" s="34" t="str">
        <f t="shared" si="23"/>
        <v>F8</v>
      </c>
      <c r="I341" s="34" t="str">
        <f>IFERROR(INDEX(数据分类!B:B,MATCH(数据!H341,数据分类!A:A,0)),"Error")</f>
        <v>时钟</v>
      </c>
      <c r="J341" s="34" t="str">
        <f>IFERROR(_xlfn.IFS(INDEX(数据分类!E:E,MATCH(数据!H341,数据分类!A:A,0))=3456,N341&amp;M341,INDEX(数据分类!E:E,MATCH(数据!H341,数据分类!A:A,0))=34,M341,INDEX(数据分类!E:E,MATCH(数据!H341,数据分类!A:A,0))=56,N341,INDEX(数据分类!E:E,MATCH(数据!H341,数据分类!A:A,0))="-","-"),"Error")</f>
        <v>-</v>
      </c>
      <c r="K341" s="34" t="str">
        <f t="shared" si="22"/>
        <v>-</v>
      </c>
      <c r="L341" s="4" t="str">
        <f>IFERROR(INDEX(字典msg!B:B,MATCH(D341,字典msg!A:A,0)),"Error")</f>
        <v>正常</v>
      </c>
      <c r="M341" s="4" t="str">
        <f>IFERROR(_xlfn.IFS(H341="9",INDEX(字典1_34!C:C,MATCH(MID(F341,5,2),字典1_34!B:B,0)),H341="B00",INDEX(字典1_34!D:D,MATCH(MID(F341,5,2),字典1_34!B:B,0)),H341="B20",INDEX(字典1_34!E:E,MATCH(MID(F341,5,2),字典1_34!B:B,0)),H341="B48",INDEX(字典1_34!G:G,MATCH(MID(F341,5,2),字典1_34!B:B,0)),LEFT(H341,1)="B",INDEX(字典1_34!F:F,MATCH(MID(F341,5,2),字典1_34!B:B,0))),"-")</f>
        <v>-</v>
      </c>
      <c r="N341" s="4" t="str">
        <f>IFERROR(_xlfn.IFS(H341="9",INDEX(字典1_56!C:C,MATCH(MID(F341,7,2),字典1_56!B:B,0)),LEFT(H341,1)="B",INDEX(字典1_56!D:D,MATCH(MID(F341,7,2),字典1_56!B:B,0)),H341="C_B",INDEX(字典1_56!F:F,MATCH(MID(F341,7,2),字典1_56!B:B,0)),H341="C",INDEX(字典1_56!E:E,MATCH(MID(F341,7,2),字典1_56!B:B,0))),"-")</f>
        <v>-</v>
      </c>
      <c r="O341" s="4" t="str">
        <f>IFERROR(INDEX(字典1_78!C:C,MATCH(RIGHT(F341,2),字典1_78!B:B,0)),"Error")</f>
        <v>时钟</v>
      </c>
      <c r="P341" s="5">
        <f t="shared" si="20"/>
        <v>23.788</v>
      </c>
      <c r="Q341" s="5">
        <f t="shared" si="21"/>
        <v>7.0000000000000284E-2</v>
      </c>
      <c r="R341" s="5" t="str">
        <f>IF(H343="C_B",INDEX(音色一览表!A:A,MATCH(MID(F341,5,2)&amp;MID(F342,5,2)&amp;MID(F343,7,2),音色一览表!H:H,0))&amp;" "&amp;INDEX(音色一览表!G:G,MATCH(MID(F341,5,2)&amp;MID(F342,5,2)&amp;MID(F343,7,2),音色一览表!H:H,0)),"")</f>
        <v/>
      </c>
      <c r="S341" s="17"/>
      <c r="T341" s="17"/>
    </row>
    <row r="342" spans="1:20" ht="18" hidden="1" customHeight="1" x14ac:dyDescent="0.2">
      <c r="A342" s="16">
        <v>340</v>
      </c>
      <c r="B342" s="16">
        <v>1</v>
      </c>
      <c r="C342" s="10"/>
      <c r="D342" s="16" t="s">
        <v>49</v>
      </c>
      <c r="E342" s="16" t="s">
        <v>50</v>
      </c>
      <c r="F342" s="16" t="s">
        <v>51</v>
      </c>
      <c r="G342" s="16" t="s">
        <v>390</v>
      </c>
      <c r="H342" s="34" t="str">
        <f t="shared" si="23"/>
        <v>F8</v>
      </c>
      <c r="I342" s="34" t="str">
        <f>IFERROR(INDEX(数据分类!B:B,MATCH(数据!H342,数据分类!A:A,0)),"Error")</f>
        <v>时钟</v>
      </c>
      <c r="J342" s="34" t="str">
        <f>IFERROR(_xlfn.IFS(INDEX(数据分类!E:E,MATCH(数据!H342,数据分类!A:A,0))=3456,N342&amp;M342,INDEX(数据分类!E:E,MATCH(数据!H342,数据分类!A:A,0))=34,M342,INDEX(数据分类!E:E,MATCH(数据!H342,数据分类!A:A,0))=56,N342,INDEX(数据分类!E:E,MATCH(数据!H342,数据分类!A:A,0))="-","-"),"Error")</f>
        <v>-</v>
      </c>
      <c r="K342" s="34" t="str">
        <f t="shared" si="22"/>
        <v>-</v>
      </c>
      <c r="L342" s="4" t="str">
        <f>IFERROR(INDEX(字典msg!B:B,MATCH(D342,字典msg!A:A,0)),"Error")</f>
        <v>正常</v>
      </c>
      <c r="M342" s="4" t="str">
        <f>IFERROR(_xlfn.IFS(H342="9",INDEX(字典1_34!C:C,MATCH(MID(F342,5,2),字典1_34!B:B,0)),H342="B00",INDEX(字典1_34!D:D,MATCH(MID(F342,5,2),字典1_34!B:B,0)),H342="B20",INDEX(字典1_34!E:E,MATCH(MID(F342,5,2),字典1_34!B:B,0)),H342="B48",INDEX(字典1_34!G:G,MATCH(MID(F342,5,2),字典1_34!B:B,0)),LEFT(H342,1)="B",INDEX(字典1_34!F:F,MATCH(MID(F342,5,2),字典1_34!B:B,0))),"-")</f>
        <v>-</v>
      </c>
      <c r="N342" s="4" t="str">
        <f>IFERROR(_xlfn.IFS(H342="9",INDEX(字典1_56!C:C,MATCH(MID(F342,7,2),字典1_56!B:B,0)),LEFT(H342,1)="B",INDEX(字典1_56!D:D,MATCH(MID(F342,7,2),字典1_56!B:B,0)),H342="C_B",INDEX(字典1_56!F:F,MATCH(MID(F342,7,2),字典1_56!B:B,0)),H342="C",INDEX(字典1_56!E:E,MATCH(MID(F342,7,2),字典1_56!B:B,0))),"-")</f>
        <v>-</v>
      </c>
      <c r="O342" s="4" t="str">
        <f>IFERROR(INDEX(字典1_78!C:C,MATCH(RIGHT(F342,2),字典1_78!B:B,0)),"Error")</f>
        <v>时钟</v>
      </c>
      <c r="P342" s="5">
        <f t="shared" si="20"/>
        <v>23.858000000000001</v>
      </c>
      <c r="Q342" s="5">
        <f t="shared" si="21"/>
        <v>7.0000000000000284E-2</v>
      </c>
      <c r="R342" s="5" t="str">
        <f>IF(H344="C_B",INDEX(音色一览表!A:A,MATCH(MID(F342,5,2)&amp;MID(F343,5,2)&amp;MID(F344,7,2),音色一览表!H:H,0))&amp;" "&amp;INDEX(音色一览表!G:G,MATCH(MID(F342,5,2)&amp;MID(F343,5,2)&amp;MID(F344,7,2),音色一览表!H:H,0)),"")</f>
        <v/>
      </c>
      <c r="S342" s="17"/>
      <c r="T342" s="17"/>
    </row>
    <row r="343" spans="1:20" ht="18" hidden="1" customHeight="1" x14ac:dyDescent="0.2">
      <c r="A343" s="16">
        <v>341</v>
      </c>
      <c r="B343" s="16">
        <v>1</v>
      </c>
      <c r="C343" s="10"/>
      <c r="D343" s="16" t="s">
        <v>49</v>
      </c>
      <c r="E343" s="16" t="s">
        <v>50</v>
      </c>
      <c r="F343" s="16" t="s">
        <v>51</v>
      </c>
      <c r="G343" s="16" t="s">
        <v>391</v>
      </c>
      <c r="H343" s="34" t="str">
        <f t="shared" si="23"/>
        <v>F8</v>
      </c>
      <c r="I343" s="34" t="str">
        <f>IFERROR(INDEX(数据分类!B:B,MATCH(数据!H343,数据分类!A:A,0)),"Error")</f>
        <v>时钟</v>
      </c>
      <c r="J343" s="34" t="str">
        <f>IFERROR(_xlfn.IFS(INDEX(数据分类!E:E,MATCH(数据!H343,数据分类!A:A,0))=3456,N343&amp;M343,INDEX(数据分类!E:E,MATCH(数据!H343,数据分类!A:A,0))=34,M343,INDEX(数据分类!E:E,MATCH(数据!H343,数据分类!A:A,0))=56,N343,INDEX(数据分类!E:E,MATCH(数据!H343,数据分类!A:A,0))="-","-"),"Error")</f>
        <v>-</v>
      </c>
      <c r="K343" s="34" t="str">
        <f t="shared" si="22"/>
        <v>-</v>
      </c>
      <c r="L343" s="4" t="str">
        <f>IFERROR(INDEX(字典msg!B:B,MATCH(D343,字典msg!A:A,0)),"Error")</f>
        <v>正常</v>
      </c>
      <c r="M343" s="4" t="str">
        <f>IFERROR(_xlfn.IFS(H343="9",INDEX(字典1_34!C:C,MATCH(MID(F343,5,2),字典1_34!B:B,0)),H343="B00",INDEX(字典1_34!D:D,MATCH(MID(F343,5,2),字典1_34!B:B,0)),H343="B20",INDEX(字典1_34!E:E,MATCH(MID(F343,5,2),字典1_34!B:B,0)),H343="B48",INDEX(字典1_34!G:G,MATCH(MID(F343,5,2),字典1_34!B:B,0)),LEFT(H343,1)="B",INDEX(字典1_34!F:F,MATCH(MID(F343,5,2),字典1_34!B:B,0))),"-")</f>
        <v>-</v>
      </c>
      <c r="N343" s="4" t="str">
        <f>IFERROR(_xlfn.IFS(H343="9",INDEX(字典1_56!C:C,MATCH(MID(F343,7,2),字典1_56!B:B,0)),LEFT(H343,1)="B",INDEX(字典1_56!D:D,MATCH(MID(F343,7,2),字典1_56!B:B,0)),H343="C_B",INDEX(字典1_56!F:F,MATCH(MID(F343,7,2),字典1_56!B:B,0)),H343="C",INDEX(字典1_56!E:E,MATCH(MID(F343,7,2),字典1_56!B:B,0))),"-")</f>
        <v>-</v>
      </c>
      <c r="O343" s="4" t="str">
        <f>IFERROR(INDEX(字典1_78!C:C,MATCH(RIGHT(F343,2),字典1_78!B:B,0)),"Error")</f>
        <v>时钟</v>
      </c>
      <c r="P343" s="5">
        <f t="shared" si="20"/>
        <v>23.931999999999999</v>
      </c>
      <c r="Q343" s="5">
        <f t="shared" si="21"/>
        <v>7.3999999999998067E-2</v>
      </c>
      <c r="R343" s="5" t="str">
        <f>IF(H345="C_B",INDEX(音色一览表!A:A,MATCH(MID(F343,5,2)&amp;MID(F344,5,2)&amp;MID(F345,7,2),音色一览表!H:H,0))&amp;" "&amp;INDEX(音色一览表!G:G,MATCH(MID(F343,5,2)&amp;MID(F344,5,2)&amp;MID(F345,7,2),音色一览表!H:H,0)),"")</f>
        <v/>
      </c>
      <c r="S343" s="17"/>
      <c r="T343" s="17"/>
    </row>
    <row r="344" spans="1:20" ht="18" hidden="1" customHeight="1" x14ac:dyDescent="0.2">
      <c r="A344" s="16">
        <v>342</v>
      </c>
      <c r="B344" s="16">
        <v>1</v>
      </c>
      <c r="C344" s="10"/>
      <c r="D344" s="16" t="s">
        <v>49</v>
      </c>
      <c r="E344" s="16" t="s">
        <v>50</v>
      </c>
      <c r="F344" s="16" t="s">
        <v>59</v>
      </c>
      <c r="G344" s="16" t="s">
        <v>392</v>
      </c>
      <c r="H344" s="34" t="str">
        <f t="shared" si="23"/>
        <v>FE</v>
      </c>
      <c r="I344" s="34" t="str">
        <f>IFERROR(INDEX(数据分类!B:B,MATCH(数据!H344,数据分类!A:A,0)),"Error")</f>
        <v>主动传感</v>
      </c>
      <c r="J344" s="34" t="str">
        <f>IFERROR(_xlfn.IFS(INDEX(数据分类!E:E,MATCH(数据!H344,数据分类!A:A,0))=3456,N344&amp;M344,INDEX(数据分类!E:E,MATCH(数据!H344,数据分类!A:A,0))=34,M344,INDEX(数据分类!E:E,MATCH(数据!H344,数据分类!A:A,0))=56,N344,INDEX(数据分类!E:E,MATCH(数据!H344,数据分类!A:A,0))="-","-"),"Error")</f>
        <v>-</v>
      </c>
      <c r="K344" s="34" t="str">
        <f t="shared" si="22"/>
        <v>-</v>
      </c>
      <c r="L344" s="4" t="str">
        <f>IFERROR(INDEX(字典msg!B:B,MATCH(D344,字典msg!A:A,0)),"Error")</f>
        <v>正常</v>
      </c>
      <c r="M344" s="4" t="str">
        <f>IFERROR(_xlfn.IFS(H344="9",INDEX(字典1_34!C:C,MATCH(MID(F344,5,2),字典1_34!B:B,0)),H344="B00",INDEX(字典1_34!D:D,MATCH(MID(F344,5,2),字典1_34!B:B,0)),H344="B20",INDEX(字典1_34!E:E,MATCH(MID(F344,5,2),字典1_34!B:B,0)),H344="B48",INDEX(字典1_34!G:G,MATCH(MID(F344,5,2),字典1_34!B:B,0)),LEFT(H344,1)="B",INDEX(字典1_34!F:F,MATCH(MID(F344,5,2),字典1_34!B:B,0))),"-")</f>
        <v>-</v>
      </c>
      <c r="N344" s="4" t="str">
        <f>IFERROR(_xlfn.IFS(H344="9",INDEX(字典1_56!C:C,MATCH(MID(F344,7,2),字典1_56!B:B,0)),LEFT(H344,1)="B",INDEX(字典1_56!D:D,MATCH(MID(F344,7,2),字典1_56!B:B,0)),H344="C_B",INDEX(字典1_56!F:F,MATCH(MID(F344,7,2),字典1_56!B:B,0)),H344="C",INDEX(字典1_56!E:E,MATCH(MID(F344,7,2),字典1_56!B:B,0))),"-")</f>
        <v>-</v>
      </c>
      <c r="O344" s="4" t="str">
        <f>IFERROR(INDEX(字典1_78!C:C,MATCH(RIGHT(F344,2),字典1_78!B:B,0)),"Error")</f>
        <v>主动传感</v>
      </c>
      <c r="P344" s="5">
        <f t="shared" si="20"/>
        <v>23.997</v>
      </c>
      <c r="Q344" s="5">
        <f t="shared" si="21"/>
        <v>6.5000000000001279E-2</v>
      </c>
      <c r="R344" s="5" t="str">
        <f>IF(H346="C_B",INDEX(音色一览表!A:A,MATCH(MID(F344,5,2)&amp;MID(F345,5,2)&amp;MID(F346,7,2),音色一览表!H:H,0))&amp;" "&amp;INDEX(音色一览表!G:G,MATCH(MID(F344,5,2)&amp;MID(F345,5,2)&amp;MID(F346,7,2),音色一览表!H:H,0)),"")</f>
        <v/>
      </c>
      <c r="S344" s="17"/>
      <c r="T344" s="17"/>
    </row>
    <row r="345" spans="1:20" ht="18" hidden="1" customHeight="1" x14ac:dyDescent="0.2">
      <c r="A345" s="16">
        <v>343</v>
      </c>
      <c r="B345" s="16">
        <v>1</v>
      </c>
      <c r="C345" s="10"/>
      <c r="D345" s="16" t="s">
        <v>49</v>
      </c>
      <c r="E345" s="16" t="s">
        <v>50</v>
      </c>
      <c r="F345" s="16" t="s">
        <v>51</v>
      </c>
      <c r="G345" s="16" t="s">
        <v>393</v>
      </c>
      <c r="H345" s="34" t="str">
        <f t="shared" si="23"/>
        <v>F8</v>
      </c>
      <c r="I345" s="34" t="str">
        <f>IFERROR(INDEX(数据分类!B:B,MATCH(数据!H345,数据分类!A:A,0)),"Error")</f>
        <v>时钟</v>
      </c>
      <c r="J345" s="34" t="str">
        <f>IFERROR(_xlfn.IFS(INDEX(数据分类!E:E,MATCH(数据!H345,数据分类!A:A,0))=3456,N345&amp;M345,INDEX(数据分类!E:E,MATCH(数据!H345,数据分类!A:A,0))=34,M345,INDEX(数据分类!E:E,MATCH(数据!H345,数据分类!A:A,0))=56,N345,INDEX(数据分类!E:E,MATCH(数据!H345,数据分类!A:A,0))="-","-"),"Error")</f>
        <v>-</v>
      </c>
      <c r="K345" s="34" t="str">
        <f t="shared" si="22"/>
        <v>-</v>
      </c>
      <c r="L345" s="4" t="str">
        <f>IFERROR(INDEX(字典msg!B:B,MATCH(D345,字典msg!A:A,0)),"Error")</f>
        <v>正常</v>
      </c>
      <c r="M345" s="4" t="str">
        <f>IFERROR(_xlfn.IFS(H345="9",INDEX(字典1_34!C:C,MATCH(MID(F345,5,2),字典1_34!B:B,0)),H345="B00",INDEX(字典1_34!D:D,MATCH(MID(F345,5,2),字典1_34!B:B,0)),H345="B20",INDEX(字典1_34!E:E,MATCH(MID(F345,5,2),字典1_34!B:B,0)),H345="B48",INDEX(字典1_34!G:G,MATCH(MID(F345,5,2),字典1_34!B:B,0)),LEFT(H345,1)="B",INDEX(字典1_34!F:F,MATCH(MID(F345,5,2),字典1_34!B:B,0))),"-")</f>
        <v>-</v>
      </c>
      <c r="N345" s="4" t="str">
        <f>IFERROR(_xlfn.IFS(H345="9",INDEX(字典1_56!C:C,MATCH(MID(F345,7,2),字典1_56!B:B,0)),LEFT(H345,1)="B",INDEX(字典1_56!D:D,MATCH(MID(F345,7,2),字典1_56!B:B,0)),H345="C_B",INDEX(字典1_56!F:F,MATCH(MID(F345,7,2),字典1_56!B:B,0)),H345="C",INDEX(字典1_56!E:E,MATCH(MID(F345,7,2),字典1_56!B:B,0))),"-")</f>
        <v>-</v>
      </c>
      <c r="O345" s="4" t="str">
        <f>IFERROR(INDEX(字典1_78!C:C,MATCH(RIGHT(F345,2),字典1_78!B:B,0)),"Error")</f>
        <v>时钟</v>
      </c>
      <c r="P345" s="5">
        <f t="shared" si="20"/>
        <v>24.077000000000002</v>
      </c>
      <c r="Q345" s="5">
        <f t="shared" si="21"/>
        <v>8.0000000000001847E-2</v>
      </c>
      <c r="R345" s="5" t="str">
        <f>IF(H347="C_B",INDEX(音色一览表!A:A,MATCH(MID(F345,5,2)&amp;MID(F346,5,2)&amp;MID(F347,7,2),音色一览表!H:H,0))&amp;" "&amp;INDEX(音色一览表!G:G,MATCH(MID(F345,5,2)&amp;MID(F346,5,2)&amp;MID(F347,7,2),音色一览表!H:H,0)),"")</f>
        <v/>
      </c>
      <c r="S345" s="17"/>
      <c r="T345" s="17"/>
    </row>
    <row r="346" spans="1:20" ht="18" hidden="1" customHeight="1" x14ac:dyDescent="0.2">
      <c r="A346" s="16">
        <v>344</v>
      </c>
      <c r="B346" s="16">
        <v>1</v>
      </c>
      <c r="C346" s="10"/>
      <c r="D346" s="16" t="s">
        <v>49</v>
      </c>
      <c r="E346" s="16" t="s">
        <v>50</v>
      </c>
      <c r="F346" s="16" t="s">
        <v>51</v>
      </c>
      <c r="G346" s="16" t="s">
        <v>394</v>
      </c>
      <c r="H346" s="34" t="str">
        <f t="shared" si="23"/>
        <v>F8</v>
      </c>
      <c r="I346" s="34" t="str">
        <f>IFERROR(INDEX(数据分类!B:B,MATCH(数据!H346,数据分类!A:A,0)),"Error")</f>
        <v>时钟</v>
      </c>
      <c r="J346" s="34" t="str">
        <f>IFERROR(_xlfn.IFS(INDEX(数据分类!E:E,MATCH(数据!H346,数据分类!A:A,0))=3456,N346&amp;M346,INDEX(数据分类!E:E,MATCH(数据!H346,数据分类!A:A,0))=34,M346,INDEX(数据分类!E:E,MATCH(数据!H346,数据分类!A:A,0))=56,N346,INDEX(数据分类!E:E,MATCH(数据!H346,数据分类!A:A,0))="-","-"),"Error")</f>
        <v>-</v>
      </c>
      <c r="K346" s="34" t="str">
        <f t="shared" si="22"/>
        <v>-</v>
      </c>
      <c r="L346" s="4" t="str">
        <f>IFERROR(INDEX(字典msg!B:B,MATCH(D346,字典msg!A:A,0)),"Error")</f>
        <v>正常</v>
      </c>
      <c r="M346" s="4" t="str">
        <f>IFERROR(_xlfn.IFS(H346="9",INDEX(字典1_34!C:C,MATCH(MID(F346,5,2),字典1_34!B:B,0)),H346="B00",INDEX(字典1_34!D:D,MATCH(MID(F346,5,2),字典1_34!B:B,0)),H346="B20",INDEX(字典1_34!E:E,MATCH(MID(F346,5,2),字典1_34!B:B,0)),H346="B48",INDEX(字典1_34!G:G,MATCH(MID(F346,5,2),字典1_34!B:B,0)),LEFT(H346,1)="B",INDEX(字典1_34!F:F,MATCH(MID(F346,5,2),字典1_34!B:B,0))),"-")</f>
        <v>-</v>
      </c>
      <c r="N346" s="4" t="str">
        <f>IFERROR(_xlfn.IFS(H346="9",INDEX(字典1_56!C:C,MATCH(MID(F346,7,2),字典1_56!B:B,0)),LEFT(H346,1)="B",INDEX(字典1_56!D:D,MATCH(MID(F346,7,2),字典1_56!B:B,0)),H346="C_B",INDEX(字典1_56!F:F,MATCH(MID(F346,7,2),字典1_56!B:B,0)),H346="C",INDEX(字典1_56!E:E,MATCH(MID(F346,7,2),字典1_56!B:B,0))),"-")</f>
        <v>-</v>
      </c>
      <c r="O346" s="4" t="str">
        <f>IFERROR(INDEX(字典1_78!C:C,MATCH(RIGHT(F346,2),字典1_78!B:B,0)),"Error")</f>
        <v>时钟</v>
      </c>
      <c r="P346" s="5">
        <f t="shared" si="20"/>
        <v>24.146999999999998</v>
      </c>
      <c r="Q346" s="5">
        <f t="shared" si="21"/>
        <v>6.9999999999996732E-2</v>
      </c>
      <c r="R346" s="5" t="str">
        <f>IF(H348="C_B",INDEX(音色一览表!A:A,MATCH(MID(F346,5,2)&amp;MID(F347,5,2)&amp;MID(F348,7,2),音色一览表!H:H,0))&amp;" "&amp;INDEX(音色一览表!G:G,MATCH(MID(F346,5,2)&amp;MID(F347,5,2)&amp;MID(F348,7,2),音色一览表!H:H,0)),"")</f>
        <v/>
      </c>
      <c r="S346" s="17"/>
      <c r="T346" s="17"/>
    </row>
    <row r="347" spans="1:20" ht="18" hidden="1" customHeight="1" x14ac:dyDescent="0.2">
      <c r="A347" s="16">
        <v>345</v>
      </c>
      <c r="B347" s="16">
        <v>1</v>
      </c>
      <c r="C347" s="10"/>
      <c r="D347" s="16" t="s">
        <v>49</v>
      </c>
      <c r="E347" s="16" t="s">
        <v>50</v>
      </c>
      <c r="F347" s="16" t="s">
        <v>51</v>
      </c>
      <c r="G347" s="16" t="s">
        <v>395</v>
      </c>
      <c r="H347" s="34" t="str">
        <f t="shared" si="23"/>
        <v>F8</v>
      </c>
      <c r="I347" s="34" t="str">
        <f>IFERROR(INDEX(数据分类!B:B,MATCH(数据!H347,数据分类!A:A,0)),"Error")</f>
        <v>时钟</v>
      </c>
      <c r="J347" s="34" t="str">
        <f>IFERROR(_xlfn.IFS(INDEX(数据分类!E:E,MATCH(数据!H347,数据分类!A:A,0))=3456,N347&amp;M347,INDEX(数据分类!E:E,MATCH(数据!H347,数据分类!A:A,0))=34,M347,INDEX(数据分类!E:E,MATCH(数据!H347,数据分类!A:A,0))=56,N347,INDEX(数据分类!E:E,MATCH(数据!H347,数据分类!A:A,0))="-","-"),"Error")</f>
        <v>-</v>
      </c>
      <c r="K347" s="34" t="str">
        <f t="shared" si="22"/>
        <v>-</v>
      </c>
      <c r="L347" s="4" t="str">
        <f>IFERROR(INDEX(字典msg!B:B,MATCH(D347,字典msg!A:A,0)),"Error")</f>
        <v>正常</v>
      </c>
      <c r="M347" s="4" t="str">
        <f>IFERROR(_xlfn.IFS(H347="9",INDEX(字典1_34!C:C,MATCH(MID(F347,5,2),字典1_34!B:B,0)),H347="B00",INDEX(字典1_34!D:D,MATCH(MID(F347,5,2),字典1_34!B:B,0)),H347="B20",INDEX(字典1_34!E:E,MATCH(MID(F347,5,2),字典1_34!B:B,0)),H347="B48",INDEX(字典1_34!G:G,MATCH(MID(F347,5,2),字典1_34!B:B,0)),LEFT(H347,1)="B",INDEX(字典1_34!F:F,MATCH(MID(F347,5,2),字典1_34!B:B,0))),"-")</f>
        <v>-</v>
      </c>
      <c r="N347" s="4" t="str">
        <f>IFERROR(_xlfn.IFS(H347="9",INDEX(字典1_56!C:C,MATCH(MID(F347,7,2),字典1_56!B:B,0)),LEFT(H347,1)="B",INDEX(字典1_56!D:D,MATCH(MID(F347,7,2),字典1_56!B:B,0)),H347="C_B",INDEX(字典1_56!F:F,MATCH(MID(F347,7,2),字典1_56!B:B,0)),H347="C",INDEX(字典1_56!E:E,MATCH(MID(F347,7,2),字典1_56!B:B,0))),"-")</f>
        <v>-</v>
      </c>
      <c r="O347" s="4" t="str">
        <f>IFERROR(INDEX(字典1_78!C:C,MATCH(RIGHT(F347,2),字典1_78!B:B,0)),"Error")</f>
        <v>时钟</v>
      </c>
      <c r="P347" s="5">
        <f t="shared" si="20"/>
        <v>24.216999999999999</v>
      </c>
      <c r="Q347" s="5">
        <f t="shared" si="21"/>
        <v>7.0000000000000284E-2</v>
      </c>
      <c r="R347" s="5" t="str">
        <f>IF(H349="C_B",INDEX(音色一览表!A:A,MATCH(MID(F347,5,2)&amp;MID(F348,5,2)&amp;MID(F349,7,2),音色一览表!H:H,0))&amp;" "&amp;INDEX(音色一览表!G:G,MATCH(MID(F347,5,2)&amp;MID(F348,5,2)&amp;MID(F349,7,2),音色一览表!H:H,0)),"")</f>
        <v/>
      </c>
      <c r="S347" s="17"/>
      <c r="T347" s="17"/>
    </row>
    <row r="348" spans="1:20" ht="18" hidden="1" customHeight="1" x14ac:dyDescent="0.2">
      <c r="A348" s="16">
        <v>346</v>
      </c>
      <c r="B348" s="16">
        <v>1</v>
      </c>
      <c r="C348" s="10"/>
      <c r="D348" s="16" t="s">
        <v>49</v>
      </c>
      <c r="E348" s="16" t="s">
        <v>50</v>
      </c>
      <c r="F348" s="16" t="s">
        <v>51</v>
      </c>
      <c r="G348" s="16" t="s">
        <v>396</v>
      </c>
      <c r="H348" s="34" t="str">
        <f t="shared" si="23"/>
        <v>F8</v>
      </c>
      <c r="I348" s="34" t="str">
        <f>IFERROR(INDEX(数据分类!B:B,MATCH(数据!H348,数据分类!A:A,0)),"Error")</f>
        <v>时钟</v>
      </c>
      <c r="J348" s="34" t="str">
        <f>IFERROR(_xlfn.IFS(INDEX(数据分类!E:E,MATCH(数据!H348,数据分类!A:A,0))=3456,N348&amp;M348,INDEX(数据分类!E:E,MATCH(数据!H348,数据分类!A:A,0))=34,M348,INDEX(数据分类!E:E,MATCH(数据!H348,数据分类!A:A,0))=56,N348,INDEX(数据分类!E:E,MATCH(数据!H348,数据分类!A:A,0))="-","-"),"Error")</f>
        <v>-</v>
      </c>
      <c r="K348" s="34" t="str">
        <f t="shared" si="22"/>
        <v>-</v>
      </c>
      <c r="L348" s="4" t="str">
        <f>IFERROR(INDEX(字典msg!B:B,MATCH(D348,字典msg!A:A,0)),"Error")</f>
        <v>正常</v>
      </c>
      <c r="M348" s="4" t="str">
        <f>IFERROR(_xlfn.IFS(H348="9",INDEX(字典1_34!C:C,MATCH(MID(F348,5,2),字典1_34!B:B,0)),H348="B00",INDEX(字典1_34!D:D,MATCH(MID(F348,5,2),字典1_34!B:B,0)),H348="B20",INDEX(字典1_34!E:E,MATCH(MID(F348,5,2),字典1_34!B:B,0)),H348="B48",INDEX(字典1_34!G:G,MATCH(MID(F348,5,2),字典1_34!B:B,0)),LEFT(H348,1)="B",INDEX(字典1_34!F:F,MATCH(MID(F348,5,2),字典1_34!B:B,0))),"-")</f>
        <v>-</v>
      </c>
      <c r="N348" s="4" t="str">
        <f>IFERROR(_xlfn.IFS(H348="9",INDEX(字典1_56!C:C,MATCH(MID(F348,7,2),字典1_56!B:B,0)),LEFT(H348,1)="B",INDEX(字典1_56!D:D,MATCH(MID(F348,7,2),字典1_56!B:B,0)),H348="C_B",INDEX(字典1_56!F:F,MATCH(MID(F348,7,2),字典1_56!B:B,0)),H348="C",INDEX(字典1_56!E:E,MATCH(MID(F348,7,2),字典1_56!B:B,0))),"-")</f>
        <v>-</v>
      </c>
      <c r="O348" s="4" t="str">
        <f>IFERROR(INDEX(字典1_78!C:C,MATCH(RIGHT(F348,2),字典1_78!B:B,0)),"Error")</f>
        <v>时钟</v>
      </c>
      <c r="P348" s="5">
        <f t="shared" si="20"/>
        <v>24.286999999999999</v>
      </c>
      <c r="Q348" s="5">
        <f t="shared" si="21"/>
        <v>7.0000000000000284E-2</v>
      </c>
      <c r="R348" s="5" t="str">
        <f>IF(H350="C_B",INDEX(音色一览表!A:A,MATCH(MID(F348,5,2)&amp;MID(F349,5,2)&amp;MID(F350,7,2),音色一览表!H:H,0))&amp;" "&amp;INDEX(音色一览表!G:G,MATCH(MID(F348,5,2)&amp;MID(F349,5,2)&amp;MID(F350,7,2),音色一览表!H:H,0)),"")</f>
        <v/>
      </c>
      <c r="S348" s="17"/>
      <c r="T348" s="17"/>
    </row>
    <row r="349" spans="1:20" ht="18" hidden="1" customHeight="1" x14ac:dyDescent="0.2">
      <c r="A349" s="16">
        <v>347</v>
      </c>
      <c r="B349" s="16">
        <v>1</v>
      </c>
      <c r="C349" s="10"/>
      <c r="D349" s="16" t="s">
        <v>49</v>
      </c>
      <c r="E349" s="16" t="s">
        <v>50</v>
      </c>
      <c r="F349" s="16" t="s">
        <v>51</v>
      </c>
      <c r="G349" s="16" t="s">
        <v>397</v>
      </c>
      <c r="H349" s="34" t="str">
        <f t="shared" si="23"/>
        <v>F8</v>
      </c>
      <c r="I349" s="34" t="str">
        <f>IFERROR(INDEX(数据分类!B:B,MATCH(数据!H349,数据分类!A:A,0)),"Error")</f>
        <v>时钟</v>
      </c>
      <c r="J349" s="34" t="str">
        <f>IFERROR(_xlfn.IFS(INDEX(数据分类!E:E,MATCH(数据!H349,数据分类!A:A,0))=3456,N349&amp;M349,INDEX(数据分类!E:E,MATCH(数据!H349,数据分类!A:A,0))=34,M349,INDEX(数据分类!E:E,MATCH(数据!H349,数据分类!A:A,0))=56,N349,INDEX(数据分类!E:E,MATCH(数据!H349,数据分类!A:A,0))="-","-"),"Error")</f>
        <v>-</v>
      </c>
      <c r="K349" s="34" t="str">
        <f t="shared" si="22"/>
        <v>-</v>
      </c>
      <c r="L349" s="4" t="str">
        <f>IFERROR(INDEX(字典msg!B:B,MATCH(D349,字典msg!A:A,0)),"Error")</f>
        <v>正常</v>
      </c>
      <c r="M349" s="4" t="str">
        <f>IFERROR(_xlfn.IFS(H349="9",INDEX(字典1_34!C:C,MATCH(MID(F349,5,2),字典1_34!B:B,0)),H349="B00",INDEX(字典1_34!D:D,MATCH(MID(F349,5,2),字典1_34!B:B,0)),H349="B20",INDEX(字典1_34!E:E,MATCH(MID(F349,5,2),字典1_34!B:B,0)),H349="B48",INDEX(字典1_34!G:G,MATCH(MID(F349,5,2),字典1_34!B:B,0)),LEFT(H349,1)="B",INDEX(字典1_34!F:F,MATCH(MID(F349,5,2),字典1_34!B:B,0))),"-")</f>
        <v>-</v>
      </c>
      <c r="N349" s="4" t="str">
        <f>IFERROR(_xlfn.IFS(H349="9",INDEX(字典1_56!C:C,MATCH(MID(F349,7,2),字典1_56!B:B,0)),LEFT(H349,1)="B",INDEX(字典1_56!D:D,MATCH(MID(F349,7,2),字典1_56!B:B,0)),H349="C_B",INDEX(字典1_56!F:F,MATCH(MID(F349,7,2),字典1_56!B:B,0)),H349="C",INDEX(字典1_56!E:E,MATCH(MID(F349,7,2),字典1_56!B:B,0))),"-")</f>
        <v>-</v>
      </c>
      <c r="O349" s="4" t="str">
        <f>IFERROR(INDEX(字典1_78!C:C,MATCH(RIGHT(F349,2),字典1_78!B:B,0)),"Error")</f>
        <v>时钟</v>
      </c>
      <c r="P349" s="5">
        <f t="shared" si="20"/>
        <v>24.367000000000001</v>
      </c>
      <c r="Q349" s="5">
        <f t="shared" si="21"/>
        <v>8.0000000000001847E-2</v>
      </c>
      <c r="R349" s="5" t="str">
        <f>IF(H351="C_B",INDEX(音色一览表!A:A,MATCH(MID(F349,5,2)&amp;MID(F350,5,2)&amp;MID(F351,7,2),音色一览表!H:H,0))&amp;" "&amp;INDEX(音色一览表!G:G,MATCH(MID(F349,5,2)&amp;MID(F350,5,2)&amp;MID(F351,7,2),音色一览表!H:H,0)),"")</f>
        <v/>
      </c>
      <c r="S349" s="17"/>
      <c r="T349" s="17"/>
    </row>
    <row r="350" spans="1:20" ht="18" hidden="1" customHeight="1" x14ac:dyDescent="0.2">
      <c r="A350" s="16">
        <v>348</v>
      </c>
      <c r="B350" s="16">
        <v>1</v>
      </c>
      <c r="C350" s="10"/>
      <c r="D350" s="16" t="s">
        <v>49</v>
      </c>
      <c r="E350" s="16" t="s">
        <v>50</v>
      </c>
      <c r="F350" s="16" t="s">
        <v>51</v>
      </c>
      <c r="G350" s="16" t="s">
        <v>398</v>
      </c>
      <c r="H350" s="34" t="str">
        <f t="shared" si="23"/>
        <v>F8</v>
      </c>
      <c r="I350" s="34" t="str">
        <f>IFERROR(INDEX(数据分类!B:B,MATCH(数据!H350,数据分类!A:A,0)),"Error")</f>
        <v>时钟</v>
      </c>
      <c r="J350" s="34" t="str">
        <f>IFERROR(_xlfn.IFS(INDEX(数据分类!E:E,MATCH(数据!H350,数据分类!A:A,0))=3456,N350&amp;M350,INDEX(数据分类!E:E,MATCH(数据!H350,数据分类!A:A,0))=34,M350,INDEX(数据分类!E:E,MATCH(数据!H350,数据分类!A:A,0))=56,N350,INDEX(数据分类!E:E,MATCH(数据!H350,数据分类!A:A,0))="-","-"),"Error")</f>
        <v>-</v>
      </c>
      <c r="K350" s="34" t="str">
        <f t="shared" si="22"/>
        <v>-</v>
      </c>
      <c r="L350" s="4" t="str">
        <f>IFERROR(INDEX(字典msg!B:B,MATCH(D350,字典msg!A:A,0)),"Error")</f>
        <v>正常</v>
      </c>
      <c r="M350" s="4" t="str">
        <f>IFERROR(_xlfn.IFS(H350="9",INDEX(字典1_34!C:C,MATCH(MID(F350,5,2),字典1_34!B:B,0)),H350="B00",INDEX(字典1_34!D:D,MATCH(MID(F350,5,2),字典1_34!B:B,0)),H350="B20",INDEX(字典1_34!E:E,MATCH(MID(F350,5,2),字典1_34!B:B,0)),H350="B48",INDEX(字典1_34!G:G,MATCH(MID(F350,5,2),字典1_34!B:B,0)),LEFT(H350,1)="B",INDEX(字典1_34!F:F,MATCH(MID(F350,5,2),字典1_34!B:B,0))),"-")</f>
        <v>-</v>
      </c>
      <c r="N350" s="4" t="str">
        <f>IFERROR(_xlfn.IFS(H350="9",INDEX(字典1_56!C:C,MATCH(MID(F350,7,2),字典1_56!B:B,0)),LEFT(H350,1)="B",INDEX(字典1_56!D:D,MATCH(MID(F350,7,2),字典1_56!B:B,0)),H350="C_B",INDEX(字典1_56!F:F,MATCH(MID(F350,7,2),字典1_56!B:B,0)),H350="C",INDEX(字典1_56!E:E,MATCH(MID(F350,7,2),字典1_56!B:B,0))),"-")</f>
        <v>-</v>
      </c>
      <c r="O350" s="4" t="str">
        <f>IFERROR(INDEX(字典1_78!C:C,MATCH(RIGHT(F350,2),字典1_78!B:B,0)),"Error")</f>
        <v>时钟</v>
      </c>
      <c r="P350" s="5">
        <f t="shared" si="20"/>
        <v>24.443999999999999</v>
      </c>
      <c r="Q350" s="5">
        <f t="shared" si="21"/>
        <v>7.6999999999998181E-2</v>
      </c>
      <c r="R350" s="5" t="str">
        <f>IF(H352="C_B",INDEX(音色一览表!A:A,MATCH(MID(F350,5,2)&amp;MID(F351,5,2)&amp;MID(F352,7,2),音色一览表!H:H,0))&amp;" "&amp;INDEX(音色一览表!G:G,MATCH(MID(F350,5,2)&amp;MID(F351,5,2)&amp;MID(F352,7,2),音色一览表!H:H,0)),"")</f>
        <v/>
      </c>
      <c r="S350" s="17"/>
      <c r="T350" s="17"/>
    </row>
    <row r="351" spans="1:20" ht="18" hidden="1" customHeight="1" x14ac:dyDescent="0.2">
      <c r="A351" s="16">
        <v>349</v>
      </c>
      <c r="B351" s="16">
        <v>1</v>
      </c>
      <c r="C351" s="10"/>
      <c r="D351" s="16" t="s">
        <v>49</v>
      </c>
      <c r="E351" s="16" t="s">
        <v>50</v>
      </c>
      <c r="F351" s="16" t="s">
        <v>51</v>
      </c>
      <c r="G351" s="16" t="s">
        <v>399</v>
      </c>
      <c r="H351" s="34" t="str">
        <f t="shared" si="23"/>
        <v>F8</v>
      </c>
      <c r="I351" s="34" t="str">
        <f>IFERROR(INDEX(数据分类!B:B,MATCH(数据!H351,数据分类!A:A,0)),"Error")</f>
        <v>时钟</v>
      </c>
      <c r="J351" s="34" t="str">
        <f>IFERROR(_xlfn.IFS(INDEX(数据分类!E:E,MATCH(数据!H351,数据分类!A:A,0))=3456,N351&amp;M351,INDEX(数据分类!E:E,MATCH(数据!H351,数据分类!A:A,0))=34,M351,INDEX(数据分类!E:E,MATCH(数据!H351,数据分类!A:A,0))=56,N351,INDEX(数据分类!E:E,MATCH(数据!H351,数据分类!A:A,0))="-","-"),"Error")</f>
        <v>-</v>
      </c>
      <c r="K351" s="34" t="str">
        <f t="shared" si="22"/>
        <v>-</v>
      </c>
      <c r="L351" s="4" t="str">
        <f>IFERROR(INDEX(字典msg!B:B,MATCH(D351,字典msg!A:A,0)),"Error")</f>
        <v>正常</v>
      </c>
      <c r="M351" s="4" t="str">
        <f>IFERROR(_xlfn.IFS(H351="9",INDEX(字典1_34!C:C,MATCH(MID(F351,5,2),字典1_34!B:B,0)),H351="B00",INDEX(字典1_34!D:D,MATCH(MID(F351,5,2),字典1_34!B:B,0)),H351="B20",INDEX(字典1_34!E:E,MATCH(MID(F351,5,2),字典1_34!B:B,0)),H351="B48",INDEX(字典1_34!G:G,MATCH(MID(F351,5,2),字典1_34!B:B,0)),LEFT(H351,1)="B",INDEX(字典1_34!F:F,MATCH(MID(F351,5,2),字典1_34!B:B,0))),"-")</f>
        <v>-</v>
      </c>
      <c r="N351" s="4" t="str">
        <f>IFERROR(_xlfn.IFS(H351="9",INDEX(字典1_56!C:C,MATCH(MID(F351,7,2),字典1_56!B:B,0)),LEFT(H351,1)="B",INDEX(字典1_56!D:D,MATCH(MID(F351,7,2),字典1_56!B:B,0)),H351="C_B",INDEX(字典1_56!F:F,MATCH(MID(F351,7,2),字典1_56!B:B,0)),H351="C",INDEX(字典1_56!E:E,MATCH(MID(F351,7,2),字典1_56!B:B,0))),"-")</f>
        <v>-</v>
      </c>
      <c r="O351" s="4" t="str">
        <f>IFERROR(INDEX(字典1_78!C:C,MATCH(RIGHT(F351,2),字典1_78!B:B,0)),"Error")</f>
        <v>时钟</v>
      </c>
      <c r="P351" s="5">
        <f t="shared" si="20"/>
        <v>24.513999999999999</v>
      </c>
      <c r="Q351" s="5">
        <f t="shared" si="21"/>
        <v>7.0000000000000284E-2</v>
      </c>
      <c r="R351" s="5" t="str">
        <f>IF(H353="C_B",INDEX(音色一览表!A:A,MATCH(MID(F351,5,2)&amp;MID(F352,5,2)&amp;MID(F353,7,2),音色一览表!H:H,0))&amp;" "&amp;INDEX(音色一览表!G:G,MATCH(MID(F351,5,2)&amp;MID(F352,5,2)&amp;MID(F353,7,2),音色一览表!H:H,0)),"")</f>
        <v/>
      </c>
      <c r="S351" s="17"/>
      <c r="T351" s="17"/>
    </row>
    <row r="352" spans="1:20" ht="18" hidden="1" customHeight="1" x14ac:dyDescent="0.2">
      <c r="A352" s="16">
        <v>350</v>
      </c>
      <c r="B352" s="16">
        <v>1</v>
      </c>
      <c r="C352" s="10"/>
      <c r="D352" s="16" t="s">
        <v>49</v>
      </c>
      <c r="E352" s="16" t="s">
        <v>50</v>
      </c>
      <c r="F352" s="16" t="s">
        <v>51</v>
      </c>
      <c r="G352" s="16" t="s">
        <v>400</v>
      </c>
      <c r="H352" s="34" t="str">
        <f t="shared" si="23"/>
        <v>F8</v>
      </c>
      <c r="I352" s="34" t="str">
        <f>IFERROR(INDEX(数据分类!B:B,MATCH(数据!H352,数据分类!A:A,0)),"Error")</f>
        <v>时钟</v>
      </c>
      <c r="J352" s="34" t="str">
        <f>IFERROR(_xlfn.IFS(INDEX(数据分类!E:E,MATCH(数据!H352,数据分类!A:A,0))=3456,N352&amp;M352,INDEX(数据分类!E:E,MATCH(数据!H352,数据分类!A:A,0))=34,M352,INDEX(数据分类!E:E,MATCH(数据!H352,数据分类!A:A,0))=56,N352,INDEX(数据分类!E:E,MATCH(数据!H352,数据分类!A:A,0))="-","-"),"Error")</f>
        <v>-</v>
      </c>
      <c r="K352" s="34" t="str">
        <f t="shared" si="22"/>
        <v>-</v>
      </c>
      <c r="L352" s="4" t="str">
        <f>IFERROR(INDEX(字典msg!B:B,MATCH(D352,字典msg!A:A,0)),"Error")</f>
        <v>正常</v>
      </c>
      <c r="M352" s="4" t="str">
        <f>IFERROR(_xlfn.IFS(H352="9",INDEX(字典1_34!C:C,MATCH(MID(F352,5,2),字典1_34!B:B,0)),H352="B00",INDEX(字典1_34!D:D,MATCH(MID(F352,5,2),字典1_34!B:B,0)),H352="B20",INDEX(字典1_34!E:E,MATCH(MID(F352,5,2),字典1_34!B:B,0)),H352="B48",INDEX(字典1_34!G:G,MATCH(MID(F352,5,2),字典1_34!B:B,0)),LEFT(H352,1)="B",INDEX(字典1_34!F:F,MATCH(MID(F352,5,2),字典1_34!B:B,0))),"-")</f>
        <v>-</v>
      </c>
      <c r="N352" s="4" t="str">
        <f>IFERROR(_xlfn.IFS(H352="9",INDEX(字典1_56!C:C,MATCH(MID(F352,7,2),字典1_56!B:B,0)),LEFT(H352,1)="B",INDEX(字典1_56!D:D,MATCH(MID(F352,7,2),字典1_56!B:B,0)),H352="C_B",INDEX(字典1_56!F:F,MATCH(MID(F352,7,2),字典1_56!B:B,0)),H352="C",INDEX(字典1_56!E:E,MATCH(MID(F352,7,2),字典1_56!B:B,0))),"-")</f>
        <v>-</v>
      </c>
      <c r="O352" s="4" t="str">
        <f>IFERROR(INDEX(字典1_78!C:C,MATCH(RIGHT(F352,2),字典1_78!B:B,0)),"Error")</f>
        <v>时钟</v>
      </c>
      <c r="P352" s="5">
        <f t="shared" si="20"/>
        <v>24.594000000000001</v>
      </c>
      <c r="Q352" s="5">
        <f t="shared" si="21"/>
        <v>8.0000000000001847E-2</v>
      </c>
      <c r="R352" s="5" t="str">
        <f>IF(H354="C_B",INDEX(音色一览表!A:A,MATCH(MID(F352,5,2)&amp;MID(F353,5,2)&amp;MID(F354,7,2),音色一览表!H:H,0))&amp;" "&amp;INDEX(音色一览表!G:G,MATCH(MID(F352,5,2)&amp;MID(F353,5,2)&amp;MID(F354,7,2),音色一览表!H:H,0)),"")</f>
        <v/>
      </c>
      <c r="S352" s="17"/>
      <c r="T352" s="17"/>
    </row>
    <row r="353" spans="1:20" ht="18" hidden="1" customHeight="1" x14ac:dyDescent="0.2">
      <c r="A353" s="16">
        <v>351</v>
      </c>
      <c r="B353" s="16">
        <v>1</v>
      </c>
      <c r="C353" s="10"/>
      <c r="D353" s="16" t="s">
        <v>49</v>
      </c>
      <c r="E353" s="16" t="s">
        <v>50</v>
      </c>
      <c r="F353" s="16" t="s">
        <v>51</v>
      </c>
      <c r="G353" s="16" t="s">
        <v>401</v>
      </c>
      <c r="H353" s="34" t="str">
        <f t="shared" si="23"/>
        <v>F8</v>
      </c>
      <c r="I353" s="34" t="str">
        <f>IFERROR(INDEX(数据分类!B:B,MATCH(数据!H353,数据分类!A:A,0)),"Error")</f>
        <v>时钟</v>
      </c>
      <c r="J353" s="34" t="str">
        <f>IFERROR(_xlfn.IFS(INDEX(数据分类!E:E,MATCH(数据!H353,数据分类!A:A,0))=3456,N353&amp;M353,INDEX(数据分类!E:E,MATCH(数据!H353,数据分类!A:A,0))=34,M353,INDEX(数据分类!E:E,MATCH(数据!H353,数据分类!A:A,0))=56,N353,INDEX(数据分类!E:E,MATCH(数据!H353,数据分类!A:A,0))="-","-"),"Error")</f>
        <v>-</v>
      </c>
      <c r="K353" s="34" t="str">
        <f t="shared" si="22"/>
        <v>-</v>
      </c>
      <c r="L353" s="4" t="str">
        <f>IFERROR(INDEX(字典msg!B:B,MATCH(D353,字典msg!A:A,0)),"Error")</f>
        <v>正常</v>
      </c>
      <c r="M353" s="4" t="str">
        <f>IFERROR(_xlfn.IFS(H353="9",INDEX(字典1_34!C:C,MATCH(MID(F353,5,2),字典1_34!B:B,0)),H353="B00",INDEX(字典1_34!D:D,MATCH(MID(F353,5,2),字典1_34!B:B,0)),H353="B20",INDEX(字典1_34!E:E,MATCH(MID(F353,5,2),字典1_34!B:B,0)),H353="B48",INDEX(字典1_34!G:G,MATCH(MID(F353,5,2),字典1_34!B:B,0)),LEFT(H353,1)="B",INDEX(字典1_34!F:F,MATCH(MID(F353,5,2),字典1_34!B:B,0))),"-")</f>
        <v>-</v>
      </c>
      <c r="N353" s="4" t="str">
        <f>IFERROR(_xlfn.IFS(H353="9",INDEX(字典1_56!C:C,MATCH(MID(F353,7,2),字典1_56!B:B,0)),LEFT(H353,1)="B",INDEX(字典1_56!D:D,MATCH(MID(F353,7,2),字典1_56!B:B,0)),H353="C_B",INDEX(字典1_56!F:F,MATCH(MID(F353,7,2),字典1_56!B:B,0)),H353="C",INDEX(字典1_56!E:E,MATCH(MID(F353,7,2),字典1_56!B:B,0))),"-")</f>
        <v>-</v>
      </c>
      <c r="O353" s="4" t="str">
        <f>IFERROR(INDEX(字典1_78!C:C,MATCH(RIGHT(F353,2),字典1_78!B:B,0)),"Error")</f>
        <v>时钟</v>
      </c>
      <c r="P353" s="5">
        <f t="shared" si="20"/>
        <v>24.664000000000001</v>
      </c>
      <c r="Q353" s="5">
        <f t="shared" si="21"/>
        <v>7.0000000000000284E-2</v>
      </c>
      <c r="R353" s="5" t="str">
        <f>IF(H355="C_B",INDEX(音色一览表!A:A,MATCH(MID(F353,5,2)&amp;MID(F354,5,2)&amp;MID(F355,7,2),音色一览表!H:H,0))&amp;" "&amp;INDEX(音色一览表!G:G,MATCH(MID(F353,5,2)&amp;MID(F354,5,2)&amp;MID(F355,7,2),音色一览表!H:H,0)),"")</f>
        <v/>
      </c>
      <c r="S353" s="17"/>
      <c r="T353" s="17"/>
    </row>
    <row r="354" spans="1:20" ht="18" hidden="1" customHeight="1" x14ac:dyDescent="0.2">
      <c r="A354" s="16">
        <v>352</v>
      </c>
      <c r="B354" s="16">
        <v>1</v>
      </c>
      <c r="C354" s="10"/>
      <c r="D354" s="16" t="s">
        <v>49</v>
      </c>
      <c r="E354" s="16" t="s">
        <v>50</v>
      </c>
      <c r="F354" s="16" t="s">
        <v>59</v>
      </c>
      <c r="G354" s="16" t="s">
        <v>402</v>
      </c>
      <c r="H354" s="34" t="str">
        <f t="shared" si="23"/>
        <v>FE</v>
      </c>
      <c r="I354" s="34" t="str">
        <f>IFERROR(INDEX(数据分类!B:B,MATCH(数据!H354,数据分类!A:A,0)),"Error")</f>
        <v>主动传感</v>
      </c>
      <c r="J354" s="34" t="str">
        <f>IFERROR(_xlfn.IFS(INDEX(数据分类!E:E,MATCH(数据!H354,数据分类!A:A,0))=3456,N354&amp;M354,INDEX(数据分类!E:E,MATCH(数据!H354,数据分类!A:A,0))=34,M354,INDEX(数据分类!E:E,MATCH(数据!H354,数据分类!A:A,0))=56,N354,INDEX(数据分类!E:E,MATCH(数据!H354,数据分类!A:A,0))="-","-"),"Error")</f>
        <v>-</v>
      </c>
      <c r="K354" s="34" t="str">
        <f t="shared" si="22"/>
        <v>-</v>
      </c>
      <c r="L354" s="4" t="str">
        <f>IFERROR(INDEX(字典msg!B:B,MATCH(D354,字典msg!A:A,0)),"Error")</f>
        <v>正常</v>
      </c>
      <c r="M354" s="4" t="str">
        <f>IFERROR(_xlfn.IFS(H354="9",INDEX(字典1_34!C:C,MATCH(MID(F354,5,2),字典1_34!B:B,0)),H354="B00",INDEX(字典1_34!D:D,MATCH(MID(F354,5,2),字典1_34!B:B,0)),H354="B20",INDEX(字典1_34!E:E,MATCH(MID(F354,5,2),字典1_34!B:B,0)),H354="B48",INDEX(字典1_34!G:G,MATCH(MID(F354,5,2),字典1_34!B:B,0)),LEFT(H354,1)="B",INDEX(字典1_34!F:F,MATCH(MID(F354,5,2),字典1_34!B:B,0))),"-")</f>
        <v>-</v>
      </c>
      <c r="N354" s="4" t="str">
        <f>IFERROR(_xlfn.IFS(H354="9",INDEX(字典1_56!C:C,MATCH(MID(F354,7,2),字典1_56!B:B,0)),LEFT(H354,1)="B",INDEX(字典1_56!D:D,MATCH(MID(F354,7,2),字典1_56!B:B,0)),H354="C_B",INDEX(字典1_56!F:F,MATCH(MID(F354,7,2),字典1_56!B:B,0)),H354="C",INDEX(字典1_56!E:E,MATCH(MID(F354,7,2),字典1_56!B:B,0))),"-")</f>
        <v>-</v>
      </c>
      <c r="O354" s="4" t="str">
        <f>IFERROR(INDEX(字典1_78!C:C,MATCH(RIGHT(F354,2),字典1_78!B:B,0)),"Error")</f>
        <v>主动传感</v>
      </c>
      <c r="P354" s="5">
        <f t="shared" si="20"/>
        <v>24.744</v>
      </c>
      <c r="Q354" s="5">
        <f t="shared" si="21"/>
        <v>7.9999999999998295E-2</v>
      </c>
      <c r="R354" s="5" t="str">
        <f>IF(H356="C_B",INDEX(音色一览表!A:A,MATCH(MID(F354,5,2)&amp;MID(F355,5,2)&amp;MID(F356,7,2),音色一览表!H:H,0))&amp;" "&amp;INDEX(音色一览表!G:G,MATCH(MID(F354,5,2)&amp;MID(F355,5,2)&amp;MID(F356,7,2),音色一览表!H:H,0)),"")</f>
        <v/>
      </c>
      <c r="S354" s="17"/>
      <c r="T354" s="17"/>
    </row>
    <row r="355" spans="1:20" ht="18" hidden="1" customHeight="1" x14ac:dyDescent="0.2">
      <c r="A355" s="16">
        <v>353</v>
      </c>
      <c r="B355" s="16">
        <v>1</v>
      </c>
      <c r="C355" s="10"/>
      <c r="D355" s="16" t="s">
        <v>49</v>
      </c>
      <c r="E355" s="16" t="s">
        <v>50</v>
      </c>
      <c r="F355" s="16" t="s">
        <v>51</v>
      </c>
      <c r="G355" s="16" t="s">
        <v>403</v>
      </c>
      <c r="H355" s="34" t="str">
        <f t="shared" si="23"/>
        <v>F8</v>
      </c>
      <c r="I355" s="34" t="str">
        <f>IFERROR(INDEX(数据分类!B:B,MATCH(数据!H355,数据分类!A:A,0)),"Error")</f>
        <v>时钟</v>
      </c>
      <c r="J355" s="34" t="str">
        <f>IFERROR(_xlfn.IFS(INDEX(数据分类!E:E,MATCH(数据!H355,数据分类!A:A,0))=3456,N355&amp;M355,INDEX(数据分类!E:E,MATCH(数据!H355,数据分类!A:A,0))=34,M355,INDEX(数据分类!E:E,MATCH(数据!H355,数据分类!A:A,0))=56,N355,INDEX(数据分类!E:E,MATCH(数据!H355,数据分类!A:A,0))="-","-"),"Error")</f>
        <v>-</v>
      </c>
      <c r="K355" s="34" t="str">
        <f t="shared" si="22"/>
        <v>-</v>
      </c>
      <c r="L355" s="4" t="str">
        <f>IFERROR(INDEX(字典msg!B:B,MATCH(D355,字典msg!A:A,0)),"Error")</f>
        <v>正常</v>
      </c>
      <c r="M355" s="4" t="str">
        <f>IFERROR(_xlfn.IFS(H355="9",INDEX(字典1_34!C:C,MATCH(MID(F355,5,2),字典1_34!B:B,0)),H355="B00",INDEX(字典1_34!D:D,MATCH(MID(F355,5,2),字典1_34!B:B,0)),H355="B20",INDEX(字典1_34!E:E,MATCH(MID(F355,5,2),字典1_34!B:B,0)),H355="B48",INDEX(字典1_34!G:G,MATCH(MID(F355,5,2),字典1_34!B:B,0)),LEFT(H355,1)="B",INDEX(字典1_34!F:F,MATCH(MID(F355,5,2),字典1_34!B:B,0))),"-")</f>
        <v>-</v>
      </c>
      <c r="N355" s="4" t="str">
        <f>IFERROR(_xlfn.IFS(H355="9",INDEX(字典1_56!C:C,MATCH(MID(F355,7,2),字典1_56!B:B,0)),LEFT(H355,1)="B",INDEX(字典1_56!D:D,MATCH(MID(F355,7,2),字典1_56!B:B,0)),H355="C_B",INDEX(字典1_56!F:F,MATCH(MID(F355,7,2),字典1_56!B:B,0)),H355="C",INDEX(字典1_56!E:E,MATCH(MID(F355,7,2),字典1_56!B:B,0))),"-")</f>
        <v>-</v>
      </c>
      <c r="O355" s="4" t="str">
        <f>IFERROR(INDEX(字典1_78!C:C,MATCH(RIGHT(F355,2),字典1_78!B:B,0)),"Error")</f>
        <v>时钟</v>
      </c>
      <c r="P355" s="5">
        <f t="shared" si="20"/>
        <v>24.814</v>
      </c>
      <c r="Q355" s="5">
        <f t="shared" si="21"/>
        <v>7.0000000000000284E-2</v>
      </c>
      <c r="R355" s="5" t="str">
        <f>IF(H357="C_B",INDEX(音色一览表!A:A,MATCH(MID(F355,5,2)&amp;MID(F356,5,2)&amp;MID(F357,7,2),音色一览表!H:H,0))&amp;" "&amp;INDEX(音色一览表!G:G,MATCH(MID(F355,5,2)&amp;MID(F356,5,2)&amp;MID(F357,7,2),音色一览表!H:H,0)),"")</f>
        <v/>
      </c>
      <c r="S355" s="17"/>
      <c r="T355" s="17"/>
    </row>
    <row r="356" spans="1:20" ht="18" hidden="1" customHeight="1" x14ac:dyDescent="0.2">
      <c r="A356" s="16">
        <v>354</v>
      </c>
      <c r="B356" s="16">
        <v>1</v>
      </c>
      <c r="C356" s="10"/>
      <c r="D356" s="16" t="s">
        <v>49</v>
      </c>
      <c r="E356" s="16" t="s">
        <v>50</v>
      </c>
      <c r="F356" s="16" t="s">
        <v>51</v>
      </c>
      <c r="G356" s="16" t="s">
        <v>404</v>
      </c>
      <c r="H356" s="34" t="str">
        <f t="shared" si="23"/>
        <v>F8</v>
      </c>
      <c r="I356" s="34" t="str">
        <f>IFERROR(INDEX(数据分类!B:B,MATCH(数据!H356,数据分类!A:A,0)),"Error")</f>
        <v>时钟</v>
      </c>
      <c r="J356" s="34" t="str">
        <f>IFERROR(_xlfn.IFS(INDEX(数据分类!E:E,MATCH(数据!H356,数据分类!A:A,0))=3456,N356&amp;M356,INDEX(数据分类!E:E,MATCH(数据!H356,数据分类!A:A,0))=34,M356,INDEX(数据分类!E:E,MATCH(数据!H356,数据分类!A:A,0))=56,N356,INDEX(数据分类!E:E,MATCH(数据!H356,数据分类!A:A,0))="-","-"),"Error")</f>
        <v>-</v>
      </c>
      <c r="K356" s="34" t="str">
        <f t="shared" si="22"/>
        <v>-</v>
      </c>
      <c r="L356" s="4" t="str">
        <f>IFERROR(INDEX(字典msg!B:B,MATCH(D356,字典msg!A:A,0)),"Error")</f>
        <v>正常</v>
      </c>
      <c r="M356" s="4" t="str">
        <f>IFERROR(_xlfn.IFS(H356="9",INDEX(字典1_34!C:C,MATCH(MID(F356,5,2),字典1_34!B:B,0)),H356="B00",INDEX(字典1_34!D:D,MATCH(MID(F356,5,2),字典1_34!B:B,0)),H356="B20",INDEX(字典1_34!E:E,MATCH(MID(F356,5,2),字典1_34!B:B,0)),H356="B48",INDEX(字典1_34!G:G,MATCH(MID(F356,5,2),字典1_34!B:B,0)),LEFT(H356,1)="B",INDEX(字典1_34!F:F,MATCH(MID(F356,5,2),字典1_34!B:B,0))),"-")</f>
        <v>-</v>
      </c>
      <c r="N356" s="4" t="str">
        <f>IFERROR(_xlfn.IFS(H356="9",INDEX(字典1_56!C:C,MATCH(MID(F356,7,2),字典1_56!B:B,0)),LEFT(H356,1)="B",INDEX(字典1_56!D:D,MATCH(MID(F356,7,2),字典1_56!B:B,0)),H356="C_B",INDEX(字典1_56!F:F,MATCH(MID(F356,7,2),字典1_56!B:B,0)),H356="C",INDEX(字典1_56!E:E,MATCH(MID(F356,7,2),字典1_56!B:B,0))),"-")</f>
        <v>-</v>
      </c>
      <c r="O356" s="4" t="str">
        <f>IFERROR(INDEX(字典1_78!C:C,MATCH(RIGHT(F356,2),字典1_78!B:B,0)),"Error")</f>
        <v>时钟</v>
      </c>
      <c r="P356" s="5">
        <f t="shared" si="20"/>
        <v>24.893999999999998</v>
      </c>
      <c r="Q356" s="5">
        <f t="shared" si="21"/>
        <v>7.9999999999998295E-2</v>
      </c>
      <c r="R356" s="5" t="str">
        <f>IF(H358="C_B",INDEX(音色一览表!A:A,MATCH(MID(F356,5,2)&amp;MID(F357,5,2)&amp;MID(F358,7,2),音色一览表!H:H,0))&amp;" "&amp;INDEX(音色一览表!G:G,MATCH(MID(F356,5,2)&amp;MID(F357,5,2)&amp;MID(F358,7,2),音色一览表!H:H,0)),"")</f>
        <v/>
      </c>
      <c r="S356" s="17"/>
      <c r="T356" s="17"/>
    </row>
    <row r="357" spans="1:20" ht="18" hidden="1" customHeight="1" x14ac:dyDescent="0.2">
      <c r="A357" s="16">
        <v>355</v>
      </c>
      <c r="B357" s="16">
        <v>1</v>
      </c>
      <c r="C357" s="10"/>
      <c r="D357" s="16" t="s">
        <v>49</v>
      </c>
      <c r="E357" s="16" t="s">
        <v>50</v>
      </c>
      <c r="F357" s="16" t="s">
        <v>51</v>
      </c>
      <c r="G357" s="16" t="s">
        <v>405</v>
      </c>
      <c r="H357" s="34" t="str">
        <f t="shared" si="23"/>
        <v>F8</v>
      </c>
      <c r="I357" s="34" t="str">
        <f>IFERROR(INDEX(数据分类!B:B,MATCH(数据!H357,数据分类!A:A,0)),"Error")</f>
        <v>时钟</v>
      </c>
      <c r="J357" s="34" t="str">
        <f>IFERROR(_xlfn.IFS(INDEX(数据分类!E:E,MATCH(数据!H357,数据分类!A:A,0))=3456,N357&amp;M357,INDEX(数据分类!E:E,MATCH(数据!H357,数据分类!A:A,0))=34,M357,INDEX(数据分类!E:E,MATCH(数据!H357,数据分类!A:A,0))=56,N357,INDEX(数据分类!E:E,MATCH(数据!H357,数据分类!A:A,0))="-","-"),"Error")</f>
        <v>-</v>
      </c>
      <c r="K357" s="34" t="str">
        <f t="shared" si="22"/>
        <v>-</v>
      </c>
      <c r="L357" s="4" t="str">
        <f>IFERROR(INDEX(字典msg!B:B,MATCH(D357,字典msg!A:A,0)),"Error")</f>
        <v>正常</v>
      </c>
      <c r="M357" s="4" t="str">
        <f>IFERROR(_xlfn.IFS(H357="9",INDEX(字典1_34!C:C,MATCH(MID(F357,5,2),字典1_34!B:B,0)),H357="B00",INDEX(字典1_34!D:D,MATCH(MID(F357,5,2),字典1_34!B:B,0)),H357="B20",INDEX(字典1_34!E:E,MATCH(MID(F357,5,2),字典1_34!B:B,0)),H357="B48",INDEX(字典1_34!G:G,MATCH(MID(F357,5,2),字典1_34!B:B,0)),LEFT(H357,1)="B",INDEX(字典1_34!F:F,MATCH(MID(F357,5,2),字典1_34!B:B,0))),"-")</f>
        <v>-</v>
      </c>
      <c r="N357" s="4" t="str">
        <f>IFERROR(_xlfn.IFS(H357="9",INDEX(字典1_56!C:C,MATCH(MID(F357,7,2),字典1_56!B:B,0)),LEFT(H357,1)="B",INDEX(字典1_56!D:D,MATCH(MID(F357,7,2),字典1_56!B:B,0)),H357="C_B",INDEX(字典1_56!F:F,MATCH(MID(F357,7,2),字典1_56!B:B,0)),H357="C",INDEX(字典1_56!E:E,MATCH(MID(F357,7,2),字典1_56!B:B,0))),"-")</f>
        <v>-</v>
      </c>
      <c r="O357" s="4" t="str">
        <f>IFERROR(INDEX(字典1_78!C:C,MATCH(RIGHT(F357,2),字典1_78!B:B,0)),"Error")</f>
        <v>时钟</v>
      </c>
      <c r="P357" s="5">
        <f t="shared" si="20"/>
        <v>24.974</v>
      </c>
      <c r="Q357" s="5">
        <f t="shared" si="21"/>
        <v>8.0000000000001847E-2</v>
      </c>
      <c r="R357" s="5" t="str">
        <f>IF(H359="C_B",INDEX(音色一览表!A:A,MATCH(MID(F357,5,2)&amp;MID(F358,5,2)&amp;MID(F359,7,2),音色一览表!H:H,0))&amp;" "&amp;INDEX(音色一览表!G:G,MATCH(MID(F357,5,2)&amp;MID(F358,5,2)&amp;MID(F359,7,2),音色一览表!H:H,0)),"")</f>
        <v/>
      </c>
      <c r="S357" s="17"/>
      <c r="T357" s="17"/>
    </row>
    <row r="358" spans="1:20" ht="18" hidden="1" customHeight="1" x14ac:dyDescent="0.2">
      <c r="A358" s="16">
        <v>356</v>
      </c>
      <c r="B358" s="16">
        <v>1</v>
      </c>
      <c r="C358" s="10"/>
      <c r="D358" s="16" t="s">
        <v>49</v>
      </c>
      <c r="E358" s="16" t="s">
        <v>50</v>
      </c>
      <c r="F358" s="16" t="s">
        <v>51</v>
      </c>
      <c r="G358" s="16" t="s">
        <v>406</v>
      </c>
      <c r="H358" s="34" t="str">
        <f t="shared" si="23"/>
        <v>F8</v>
      </c>
      <c r="I358" s="34" t="str">
        <f>IFERROR(INDEX(数据分类!B:B,MATCH(数据!H358,数据分类!A:A,0)),"Error")</f>
        <v>时钟</v>
      </c>
      <c r="J358" s="34" t="str">
        <f>IFERROR(_xlfn.IFS(INDEX(数据分类!E:E,MATCH(数据!H358,数据分类!A:A,0))=3456,N358&amp;M358,INDEX(数据分类!E:E,MATCH(数据!H358,数据分类!A:A,0))=34,M358,INDEX(数据分类!E:E,MATCH(数据!H358,数据分类!A:A,0))=56,N358,INDEX(数据分类!E:E,MATCH(数据!H358,数据分类!A:A,0))="-","-"),"Error")</f>
        <v>-</v>
      </c>
      <c r="K358" s="34" t="str">
        <f t="shared" si="22"/>
        <v>-</v>
      </c>
      <c r="L358" s="4" t="str">
        <f>IFERROR(INDEX(字典msg!B:B,MATCH(D358,字典msg!A:A,0)),"Error")</f>
        <v>正常</v>
      </c>
      <c r="M358" s="4" t="str">
        <f>IFERROR(_xlfn.IFS(H358="9",INDEX(字典1_34!C:C,MATCH(MID(F358,5,2),字典1_34!B:B,0)),H358="B00",INDEX(字典1_34!D:D,MATCH(MID(F358,5,2),字典1_34!B:B,0)),H358="B20",INDEX(字典1_34!E:E,MATCH(MID(F358,5,2),字典1_34!B:B,0)),H358="B48",INDEX(字典1_34!G:G,MATCH(MID(F358,5,2),字典1_34!B:B,0)),LEFT(H358,1)="B",INDEX(字典1_34!F:F,MATCH(MID(F358,5,2),字典1_34!B:B,0))),"-")</f>
        <v>-</v>
      </c>
      <c r="N358" s="4" t="str">
        <f>IFERROR(_xlfn.IFS(H358="9",INDEX(字典1_56!C:C,MATCH(MID(F358,7,2),字典1_56!B:B,0)),LEFT(H358,1)="B",INDEX(字典1_56!D:D,MATCH(MID(F358,7,2),字典1_56!B:B,0)),H358="C_B",INDEX(字典1_56!F:F,MATCH(MID(F358,7,2),字典1_56!B:B,0)),H358="C",INDEX(字典1_56!E:E,MATCH(MID(F358,7,2),字典1_56!B:B,0))),"-")</f>
        <v>-</v>
      </c>
      <c r="O358" s="4" t="str">
        <f>IFERROR(INDEX(字典1_78!C:C,MATCH(RIGHT(F358,2),字典1_78!B:B,0)),"Error")</f>
        <v>时钟</v>
      </c>
      <c r="P358" s="5">
        <f t="shared" si="20"/>
        <v>25.044</v>
      </c>
      <c r="Q358" s="5">
        <f t="shared" si="21"/>
        <v>7.0000000000000284E-2</v>
      </c>
      <c r="R358" s="5" t="str">
        <f>IF(H360="C_B",INDEX(音色一览表!A:A,MATCH(MID(F358,5,2)&amp;MID(F359,5,2)&amp;MID(F360,7,2),音色一览表!H:H,0))&amp;" "&amp;INDEX(音色一览表!G:G,MATCH(MID(F358,5,2)&amp;MID(F359,5,2)&amp;MID(F360,7,2),音色一览表!H:H,0)),"")</f>
        <v/>
      </c>
      <c r="S358" s="17"/>
      <c r="T358" s="17"/>
    </row>
    <row r="359" spans="1:20" ht="18" hidden="1" customHeight="1" x14ac:dyDescent="0.2">
      <c r="A359" s="16">
        <v>357</v>
      </c>
      <c r="B359" s="16">
        <v>1</v>
      </c>
      <c r="C359" s="10"/>
      <c r="D359" s="16" t="s">
        <v>49</v>
      </c>
      <c r="E359" s="16" t="s">
        <v>50</v>
      </c>
      <c r="F359" s="16" t="s">
        <v>51</v>
      </c>
      <c r="G359" s="16" t="s">
        <v>407</v>
      </c>
      <c r="H359" s="34" t="str">
        <f t="shared" si="23"/>
        <v>F8</v>
      </c>
      <c r="I359" s="34" t="str">
        <f>IFERROR(INDEX(数据分类!B:B,MATCH(数据!H359,数据分类!A:A,0)),"Error")</f>
        <v>时钟</v>
      </c>
      <c r="J359" s="34" t="str">
        <f>IFERROR(_xlfn.IFS(INDEX(数据分类!E:E,MATCH(数据!H359,数据分类!A:A,0))=3456,N359&amp;M359,INDEX(数据分类!E:E,MATCH(数据!H359,数据分类!A:A,0))=34,M359,INDEX(数据分类!E:E,MATCH(数据!H359,数据分类!A:A,0))=56,N359,INDEX(数据分类!E:E,MATCH(数据!H359,数据分类!A:A,0))="-","-"),"Error")</f>
        <v>-</v>
      </c>
      <c r="K359" s="34" t="str">
        <f t="shared" si="22"/>
        <v>-</v>
      </c>
      <c r="L359" s="4" t="str">
        <f>IFERROR(INDEX(字典msg!B:B,MATCH(D359,字典msg!A:A,0)),"Error")</f>
        <v>正常</v>
      </c>
      <c r="M359" s="4" t="str">
        <f>IFERROR(_xlfn.IFS(H359="9",INDEX(字典1_34!C:C,MATCH(MID(F359,5,2),字典1_34!B:B,0)),H359="B00",INDEX(字典1_34!D:D,MATCH(MID(F359,5,2),字典1_34!B:B,0)),H359="B20",INDEX(字典1_34!E:E,MATCH(MID(F359,5,2),字典1_34!B:B,0)),H359="B48",INDEX(字典1_34!G:G,MATCH(MID(F359,5,2),字典1_34!B:B,0)),LEFT(H359,1)="B",INDEX(字典1_34!F:F,MATCH(MID(F359,5,2),字典1_34!B:B,0))),"-")</f>
        <v>-</v>
      </c>
      <c r="N359" s="4" t="str">
        <f>IFERROR(_xlfn.IFS(H359="9",INDEX(字典1_56!C:C,MATCH(MID(F359,7,2),字典1_56!B:B,0)),LEFT(H359,1)="B",INDEX(字典1_56!D:D,MATCH(MID(F359,7,2),字典1_56!B:B,0)),H359="C_B",INDEX(字典1_56!F:F,MATCH(MID(F359,7,2),字典1_56!B:B,0)),H359="C",INDEX(字典1_56!E:E,MATCH(MID(F359,7,2),字典1_56!B:B,0))),"-")</f>
        <v>-</v>
      </c>
      <c r="O359" s="4" t="str">
        <f>IFERROR(INDEX(字典1_78!C:C,MATCH(RIGHT(F359,2),字典1_78!B:B,0)),"Error")</f>
        <v>时钟</v>
      </c>
      <c r="P359" s="5">
        <f t="shared" si="20"/>
        <v>25.123999999999999</v>
      </c>
      <c r="Q359" s="5">
        <f t="shared" si="21"/>
        <v>7.9999999999998295E-2</v>
      </c>
      <c r="R359" s="5" t="str">
        <f>IF(H361="C_B",INDEX(音色一览表!A:A,MATCH(MID(F359,5,2)&amp;MID(F360,5,2)&amp;MID(F361,7,2),音色一览表!H:H,0))&amp;" "&amp;INDEX(音色一览表!G:G,MATCH(MID(F359,5,2)&amp;MID(F360,5,2)&amp;MID(F361,7,2),音色一览表!H:H,0)),"")</f>
        <v/>
      </c>
      <c r="S359" s="17"/>
      <c r="T359" s="17"/>
    </row>
    <row r="360" spans="1:20" ht="18" hidden="1" customHeight="1" x14ac:dyDescent="0.2">
      <c r="A360" s="16">
        <v>358</v>
      </c>
      <c r="B360" s="16">
        <v>1</v>
      </c>
      <c r="C360" s="10"/>
      <c r="D360" s="16" t="s">
        <v>49</v>
      </c>
      <c r="E360" s="16" t="s">
        <v>50</v>
      </c>
      <c r="F360" s="16" t="s">
        <v>51</v>
      </c>
      <c r="G360" s="16" t="s">
        <v>408</v>
      </c>
      <c r="H360" s="34" t="str">
        <f t="shared" si="23"/>
        <v>F8</v>
      </c>
      <c r="I360" s="34" t="str">
        <f>IFERROR(INDEX(数据分类!B:B,MATCH(数据!H360,数据分类!A:A,0)),"Error")</f>
        <v>时钟</v>
      </c>
      <c r="J360" s="34" t="str">
        <f>IFERROR(_xlfn.IFS(INDEX(数据分类!E:E,MATCH(数据!H360,数据分类!A:A,0))=3456,N360&amp;M360,INDEX(数据分类!E:E,MATCH(数据!H360,数据分类!A:A,0))=34,M360,INDEX(数据分类!E:E,MATCH(数据!H360,数据分类!A:A,0))=56,N360,INDEX(数据分类!E:E,MATCH(数据!H360,数据分类!A:A,0))="-","-"),"Error")</f>
        <v>-</v>
      </c>
      <c r="K360" s="34" t="str">
        <f t="shared" si="22"/>
        <v>-</v>
      </c>
      <c r="L360" s="4" t="str">
        <f>IFERROR(INDEX(字典msg!B:B,MATCH(D360,字典msg!A:A,0)),"Error")</f>
        <v>正常</v>
      </c>
      <c r="M360" s="4" t="str">
        <f>IFERROR(_xlfn.IFS(H360="9",INDEX(字典1_34!C:C,MATCH(MID(F360,5,2),字典1_34!B:B,0)),H360="B00",INDEX(字典1_34!D:D,MATCH(MID(F360,5,2),字典1_34!B:B,0)),H360="B20",INDEX(字典1_34!E:E,MATCH(MID(F360,5,2),字典1_34!B:B,0)),H360="B48",INDEX(字典1_34!G:G,MATCH(MID(F360,5,2),字典1_34!B:B,0)),LEFT(H360,1)="B",INDEX(字典1_34!F:F,MATCH(MID(F360,5,2),字典1_34!B:B,0))),"-")</f>
        <v>-</v>
      </c>
      <c r="N360" s="4" t="str">
        <f>IFERROR(_xlfn.IFS(H360="9",INDEX(字典1_56!C:C,MATCH(MID(F360,7,2),字典1_56!B:B,0)),LEFT(H360,1)="B",INDEX(字典1_56!D:D,MATCH(MID(F360,7,2),字典1_56!B:B,0)),H360="C_B",INDEX(字典1_56!F:F,MATCH(MID(F360,7,2),字典1_56!B:B,0)),H360="C",INDEX(字典1_56!E:E,MATCH(MID(F360,7,2),字典1_56!B:B,0))),"-")</f>
        <v>-</v>
      </c>
      <c r="O360" s="4" t="str">
        <f>IFERROR(INDEX(字典1_78!C:C,MATCH(RIGHT(F360,2),字典1_78!B:B,0)),"Error")</f>
        <v>时钟</v>
      </c>
      <c r="P360" s="5">
        <f t="shared" si="20"/>
        <v>25.204000000000001</v>
      </c>
      <c r="Q360" s="5">
        <f t="shared" si="21"/>
        <v>8.0000000000001847E-2</v>
      </c>
      <c r="R360" s="5" t="str">
        <f>IF(H362="C_B",INDEX(音色一览表!A:A,MATCH(MID(F360,5,2)&amp;MID(F361,5,2)&amp;MID(F362,7,2),音色一览表!H:H,0))&amp;" "&amp;INDEX(音色一览表!G:G,MATCH(MID(F360,5,2)&amp;MID(F361,5,2)&amp;MID(F362,7,2),音色一览表!H:H,0)),"")</f>
        <v/>
      </c>
      <c r="S360" s="17"/>
      <c r="T360" s="17"/>
    </row>
    <row r="361" spans="1:20" ht="18" hidden="1" customHeight="1" x14ac:dyDescent="0.2">
      <c r="A361" s="16">
        <v>359</v>
      </c>
      <c r="B361" s="16">
        <v>1</v>
      </c>
      <c r="C361" s="10"/>
      <c r="D361" s="16" t="s">
        <v>49</v>
      </c>
      <c r="E361" s="16" t="s">
        <v>50</v>
      </c>
      <c r="F361" s="16" t="s">
        <v>51</v>
      </c>
      <c r="G361" s="16" t="s">
        <v>409</v>
      </c>
      <c r="H361" s="34" t="str">
        <f t="shared" si="23"/>
        <v>F8</v>
      </c>
      <c r="I361" s="34" t="str">
        <f>IFERROR(INDEX(数据分类!B:B,MATCH(数据!H361,数据分类!A:A,0)),"Error")</f>
        <v>时钟</v>
      </c>
      <c r="J361" s="34" t="str">
        <f>IFERROR(_xlfn.IFS(INDEX(数据分类!E:E,MATCH(数据!H361,数据分类!A:A,0))=3456,N361&amp;M361,INDEX(数据分类!E:E,MATCH(数据!H361,数据分类!A:A,0))=34,M361,INDEX(数据分类!E:E,MATCH(数据!H361,数据分类!A:A,0))=56,N361,INDEX(数据分类!E:E,MATCH(数据!H361,数据分类!A:A,0))="-","-"),"Error")</f>
        <v>-</v>
      </c>
      <c r="K361" s="34" t="str">
        <f t="shared" si="22"/>
        <v>-</v>
      </c>
      <c r="L361" s="4" t="str">
        <f>IFERROR(INDEX(字典msg!B:B,MATCH(D361,字典msg!A:A,0)),"Error")</f>
        <v>正常</v>
      </c>
      <c r="M361" s="4" t="str">
        <f>IFERROR(_xlfn.IFS(H361="9",INDEX(字典1_34!C:C,MATCH(MID(F361,5,2),字典1_34!B:B,0)),H361="B00",INDEX(字典1_34!D:D,MATCH(MID(F361,5,2),字典1_34!B:B,0)),H361="B20",INDEX(字典1_34!E:E,MATCH(MID(F361,5,2),字典1_34!B:B,0)),H361="B48",INDEX(字典1_34!G:G,MATCH(MID(F361,5,2),字典1_34!B:B,0)),LEFT(H361,1)="B",INDEX(字典1_34!F:F,MATCH(MID(F361,5,2),字典1_34!B:B,0))),"-")</f>
        <v>-</v>
      </c>
      <c r="N361" s="4" t="str">
        <f>IFERROR(_xlfn.IFS(H361="9",INDEX(字典1_56!C:C,MATCH(MID(F361,7,2),字典1_56!B:B,0)),LEFT(H361,1)="B",INDEX(字典1_56!D:D,MATCH(MID(F361,7,2),字典1_56!B:B,0)),H361="C_B",INDEX(字典1_56!F:F,MATCH(MID(F361,7,2),字典1_56!B:B,0)),H361="C",INDEX(字典1_56!E:E,MATCH(MID(F361,7,2),字典1_56!B:B,0))),"-")</f>
        <v>-</v>
      </c>
      <c r="O361" s="4" t="str">
        <f>IFERROR(INDEX(字典1_78!C:C,MATCH(RIGHT(F361,2),字典1_78!B:B,0)),"Error")</f>
        <v>时钟</v>
      </c>
      <c r="P361" s="5">
        <f t="shared" si="20"/>
        <v>25.274000000000001</v>
      </c>
      <c r="Q361" s="5">
        <f t="shared" si="21"/>
        <v>7.0000000000000284E-2</v>
      </c>
      <c r="R361" s="5" t="str">
        <f>IF(H363="C_B",INDEX(音色一览表!A:A,MATCH(MID(F361,5,2)&amp;MID(F362,5,2)&amp;MID(F363,7,2),音色一览表!H:H,0))&amp;" "&amp;INDEX(音色一览表!G:G,MATCH(MID(F361,5,2)&amp;MID(F362,5,2)&amp;MID(F363,7,2),音色一览表!H:H,0)),"")</f>
        <v/>
      </c>
      <c r="S361" s="17"/>
      <c r="T361" s="17"/>
    </row>
    <row r="362" spans="1:20" ht="18" hidden="1" customHeight="1" x14ac:dyDescent="0.2">
      <c r="A362" s="16">
        <v>360</v>
      </c>
      <c r="B362" s="16">
        <v>1</v>
      </c>
      <c r="C362" s="10"/>
      <c r="D362" s="16" t="s">
        <v>49</v>
      </c>
      <c r="E362" s="16" t="s">
        <v>50</v>
      </c>
      <c r="F362" s="16" t="s">
        <v>51</v>
      </c>
      <c r="G362" s="16" t="s">
        <v>410</v>
      </c>
      <c r="H362" s="34" t="str">
        <f t="shared" si="23"/>
        <v>F8</v>
      </c>
      <c r="I362" s="34" t="str">
        <f>IFERROR(INDEX(数据分类!B:B,MATCH(数据!H362,数据分类!A:A,0)),"Error")</f>
        <v>时钟</v>
      </c>
      <c r="J362" s="34" t="str">
        <f>IFERROR(_xlfn.IFS(INDEX(数据分类!E:E,MATCH(数据!H362,数据分类!A:A,0))=3456,N362&amp;M362,INDEX(数据分类!E:E,MATCH(数据!H362,数据分类!A:A,0))=34,M362,INDEX(数据分类!E:E,MATCH(数据!H362,数据分类!A:A,0))=56,N362,INDEX(数据分类!E:E,MATCH(数据!H362,数据分类!A:A,0))="-","-"),"Error")</f>
        <v>-</v>
      </c>
      <c r="K362" s="34" t="str">
        <f t="shared" si="22"/>
        <v>-</v>
      </c>
      <c r="L362" s="4" t="str">
        <f>IFERROR(INDEX(字典msg!B:B,MATCH(D362,字典msg!A:A,0)),"Error")</f>
        <v>正常</v>
      </c>
      <c r="M362" s="4" t="str">
        <f>IFERROR(_xlfn.IFS(H362="9",INDEX(字典1_34!C:C,MATCH(MID(F362,5,2),字典1_34!B:B,0)),H362="B00",INDEX(字典1_34!D:D,MATCH(MID(F362,5,2),字典1_34!B:B,0)),H362="B20",INDEX(字典1_34!E:E,MATCH(MID(F362,5,2),字典1_34!B:B,0)),H362="B48",INDEX(字典1_34!G:G,MATCH(MID(F362,5,2),字典1_34!B:B,0)),LEFT(H362,1)="B",INDEX(字典1_34!F:F,MATCH(MID(F362,5,2),字典1_34!B:B,0))),"-")</f>
        <v>-</v>
      </c>
      <c r="N362" s="4" t="str">
        <f>IFERROR(_xlfn.IFS(H362="9",INDEX(字典1_56!C:C,MATCH(MID(F362,7,2),字典1_56!B:B,0)),LEFT(H362,1)="B",INDEX(字典1_56!D:D,MATCH(MID(F362,7,2),字典1_56!B:B,0)),H362="C_B",INDEX(字典1_56!F:F,MATCH(MID(F362,7,2),字典1_56!B:B,0)),H362="C",INDEX(字典1_56!E:E,MATCH(MID(F362,7,2),字典1_56!B:B,0))),"-")</f>
        <v>-</v>
      </c>
      <c r="O362" s="4" t="str">
        <f>IFERROR(INDEX(字典1_78!C:C,MATCH(RIGHT(F362,2),字典1_78!B:B,0)),"Error")</f>
        <v>时钟</v>
      </c>
      <c r="P362" s="5">
        <f t="shared" si="20"/>
        <v>25.353999999999999</v>
      </c>
      <c r="Q362" s="5">
        <f t="shared" si="21"/>
        <v>7.9999999999998295E-2</v>
      </c>
      <c r="R362" s="5" t="str">
        <f>IF(H364="C_B",INDEX(音色一览表!A:A,MATCH(MID(F362,5,2)&amp;MID(F363,5,2)&amp;MID(F364,7,2),音色一览表!H:H,0))&amp;" "&amp;INDEX(音色一览表!G:G,MATCH(MID(F362,5,2)&amp;MID(F363,5,2)&amp;MID(F364,7,2),音色一览表!H:H,0)),"")</f>
        <v/>
      </c>
      <c r="S362" s="17"/>
      <c r="T362" s="17"/>
    </row>
    <row r="363" spans="1:20" ht="18" hidden="1" customHeight="1" x14ac:dyDescent="0.2">
      <c r="A363" s="16">
        <v>361</v>
      </c>
      <c r="B363" s="16">
        <v>1</v>
      </c>
      <c r="C363" s="10"/>
      <c r="D363" s="16" t="s">
        <v>49</v>
      </c>
      <c r="E363" s="16" t="s">
        <v>50</v>
      </c>
      <c r="F363" s="16" t="s">
        <v>51</v>
      </c>
      <c r="G363" s="16" t="s">
        <v>411</v>
      </c>
      <c r="H363" s="34" t="str">
        <f t="shared" si="23"/>
        <v>F8</v>
      </c>
      <c r="I363" s="34" t="str">
        <f>IFERROR(INDEX(数据分类!B:B,MATCH(数据!H363,数据分类!A:A,0)),"Error")</f>
        <v>时钟</v>
      </c>
      <c r="J363" s="34" t="str">
        <f>IFERROR(_xlfn.IFS(INDEX(数据分类!E:E,MATCH(数据!H363,数据分类!A:A,0))=3456,N363&amp;M363,INDEX(数据分类!E:E,MATCH(数据!H363,数据分类!A:A,0))=34,M363,INDEX(数据分类!E:E,MATCH(数据!H363,数据分类!A:A,0))=56,N363,INDEX(数据分类!E:E,MATCH(数据!H363,数据分类!A:A,0))="-","-"),"Error")</f>
        <v>-</v>
      </c>
      <c r="K363" s="34" t="str">
        <f t="shared" si="22"/>
        <v>-</v>
      </c>
      <c r="L363" s="4" t="str">
        <f>IFERROR(INDEX(字典msg!B:B,MATCH(D363,字典msg!A:A,0)),"Error")</f>
        <v>正常</v>
      </c>
      <c r="M363" s="4" t="str">
        <f>IFERROR(_xlfn.IFS(H363="9",INDEX(字典1_34!C:C,MATCH(MID(F363,5,2),字典1_34!B:B,0)),H363="B00",INDEX(字典1_34!D:D,MATCH(MID(F363,5,2),字典1_34!B:B,0)),H363="B20",INDEX(字典1_34!E:E,MATCH(MID(F363,5,2),字典1_34!B:B,0)),H363="B48",INDEX(字典1_34!G:G,MATCH(MID(F363,5,2),字典1_34!B:B,0)),LEFT(H363,1)="B",INDEX(字典1_34!F:F,MATCH(MID(F363,5,2),字典1_34!B:B,0))),"-")</f>
        <v>-</v>
      </c>
      <c r="N363" s="4" t="str">
        <f>IFERROR(_xlfn.IFS(H363="9",INDEX(字典1_56!C:C,MATCH(MID(F363,7,2),字典1_56!B:B,0)),LEFT(H363,1)="B",INDEX(字典1_56!D:D,MATCH(MID(F363,7,2),字典1_56!B:B,0)),H363="C_B",INDEX(字典1_56!F:F,MATCH(MID(F363,7,2),字典1_56!B:B,0)),H363="C",INDEX(字典1_56!E:E,MATCH(MID(F363,7,2),字典1_56!B:B,0))),"-")</f>
        <v>-</v>
      </c>
      <c r="O363" s="4" t="str">
        <f>IFERROR(INDEX(字典1_78!C:C,MATCH(RIGHT(F363,2),字典1_78!B:B,0)),"Error")</f>
        <v>时钟</v>
      </c>
      <c r="P363" s="5">
        <f t="shared" si="20"/>
        <v>25.423999999999999</v>
      </c>
      <c r="Q363" s="5">
        <f t="shared" si="21"/>
        <v>7.0000000000000284E-2</v>
      </c>
      <c r="R363" s="5" t="str">
        <f>IF(H365="C_B",INDEX(音色一览表!A:A,MATCH(MID(F363,5,2)&amp;MID(F364,5,2)&amp;MID(F365,7,2),音色一览表!H:H,0))&amp;" "&amp;INDEX(音色一览表!G:G,MATCH(MID(F363,5,2)&amp;MID(F364,5,2)&amp;MID(F365,7,2),音色一览表!H:H,0)),"")</f>
        <v/>
      </c>
      <c r="S363" s="17"/>
      <c r="T363" s="17"/>
    </row>
    <row r="364" spans="1:20" ht="18" hidden="1" customHeight="1" x14ac:dyDescent="0.2">
      <c r="A364" s="16">
        <v>362</v>
      </c>
      <c r="B364" s="16">
        <v>1</v>
      </c>
      <c r="C364" s="10"/>
      <c r="D364" s="16" t="s">
        <v>49</v>
      </c>
      <c r="E364" s="16" t="s">
        <v>50</v>
      </c>
      <c r="F364" s="16" t="s">
        <v>51</v>
      </c>
      <c r="G364" s="16" t="s">
        <v>412</v>
      </c>
      <c r="H364" s="34" t="str">
        <f t="shared" si="23"/>
        <v>F8</v>
      </c>
      <c r="I364" s="34" t="str">
        <f>IFERROR(INDEX(数据分类!B:B,MATCH(数据!H364,数据分类!A:A,0)),"Error")</f>
        <v>时钟</v>
      </c>
      <c r="J364" s="34" t="str">
        <f>IFERROR(_xlfn.IFS(INDEX(数据分类!E:E,MATCH(数据!H364,数据分类!A:A,0))=3456,N364&amp;M364,INDEX(数据分类!E:E,MATCH(数据!H364,数据分类!A:A,0))=34,M364,INDEX(数据分类!E:E,MATCH(数据!H364,数据分类!A:A,0))=56,N364,INDEX(数据分类!E:E,MATCH(数据!H364,数据分类!A:A,0))="-","-"),"Error")</f>
        <v>-</v>
      </c>
      <c r="K364" s="34" t="str">
        <f t="shared" si="22"/>
        <v>-</v>
      </c>
      <c r="L364" s="4" t="str">
        <f>IFERROR(INDEX(字典msg!B:B,MATCH(D364,字典msg!A:A,0)),"Error")</f>
        <v>正常</v>
      </c>
      <c r="M364" s="4" t="str">
        <f>IFERROR(_xlfn.IFS(H364="9",INDEX(字典1_34!C:C,MATCH(MID(F364,5,2),字典1_34!B:B,0)),H364="B00",INDEX(字典1_34!D:D,MATCH(MID(F364,5,2),字典1_34!B:B,0)),H364="B20",INDEX(字典1_34!E:E,MATCH(MID(F364,5,2),字典1_34!B:B,0)),H364="B48",INDEX(字典1_34!G:G,MATCH(MID(F364,5,2),字典1_34!B:B,0)),LEFT(H364,1)="B",INDEX(字典1_34!F:F,MATCH(MID(F364,5,2),字典1_34!B:B,0))),"-")</f>
        <v>-</v>
      </c>
      <c r="N364" s="4" t="str">
        <f>IFERROR(_xlfn.IFS(H364="9",INDEX(字典1_56!C:C,MATCH(MID(F364,7,2),字典1_56!B:B,0)),LEFT(H364,1)="B",INDEX(字典1_56!D:D,MATCH(MID(F364,7,2),字典1_56!B:B,0)),H364="C_B",INDEX(字典1_56!F:F,MATCH(MID(F364,7,2),字典1_56!B:B,0)),H364="C",INDEX(字典1_56!E:E,MATCH(MID(F364,7,2),字典1_56!B:B,0))),"-")</f>
        <v>-</v>
      </c>
      <c r="O364" s="4" t="str">
        <f>IFERROR(INDEX(字典1_78!C:C,MATCH(RIGHT(F364,2),字典1_78!B:B,0)),"Error")</f>
        <v>时钟</v>
      </c>
      <c r="P364" s="5">
        <f t="shared" si="20"/>
        <v>25.501000000000001</v>
      </c>
      <c r="Q364" s="5">
        <f t="shared" si="21"/>
        <v>7.7000000000001734E-2</v>
      </c>
      <c r="R364" s="5" t="str">
        <f>IF(H366="C_B",INDEX(音色一览表!A:A,MATCH(MID(F364,5,2)&amp;MID(F365,5,2)&amp;MID(F366,7,2),音色一览表!H:H,0))&amp;" "&amp;INDEX(音色一览表!G:G,MATCH(MID(F364,5,2)&amp;MID(F365,5,2)&amp;MID(F366,7,2),音色一览表!H:H,0)),"")</f>
        <v/>
      </c>
      <c r="S364" s="17"/>
      <c r="T364" s="17"/>
    </row>
    <row r="365" spans="1:20" ht="18" hidden="1" customHeight="1" x14ac:dyDescent="0.2">
      <c r="A365" s="16">
        <v>363</v>
      </c>
      <c r="B365" s="16">
        <v>1</v>
      </c>
      <c r="C365" s="10"/>
      <c r="D365" s="16" t="s">
        <v>49</v>
      </c>
      <c r="E365" s="16" t="s">
        <v>50</v>
      </c>
      <c r="F365" s="16" t="s">
        <v>59</v>
      </c>
      <c r="G365" s="16" t="s">
        <v>413</v>
      </c>
      <c r="H365" s="34" t="str">
        <f t="shared" si="23"/>
        <v>FE</v>
      </c>
      <c r="I365" s="34" t="str">
        <f>IFERROR(INDEX(数据分类!B:B,MATCH(数据!H365,数据分类!A:A,0)),"Error")</f>
        <v>主动传感</v>
      </c>
      <c r="J365" s="34" t="str">
        <f>IFERROR(_xlfn.IFS(INDEX(数据分类!E:E,MATCH(数据!H365,数据分类!A:A,0))=3456,N365&amp;M365,INDEX(数据分类!E:E,MATCH(数据!H365,数据分类!A:A,0))=34,M365,INDEX(数据分类!E:E,MATCH(数据!H365,数据分类!A:A,0))=56,N365,INDEX(数据分类!E:E,MATCH(数据!H365,数据分类!A:A,0))="-","-"),"Error")</f>
        <v>-</v>
      </c>
      <c r="K365" s="34" t="str">
        <f t="shared" si="22"/>
        <v>-</v>
      </c>
      <c r="L365" s="4" t="str">
        <f>IFERROR(INDEX(字典msg!B:B,MATCH(D365,字典msg!A:A,0)),"Error")</f>
        <v>正常</v>
      </c>
      <c r="M365" s="4" t="str">
        <f>IFERROR(_xlfn.IFS(H365="9",INDEX(字典1_34!C:C,MATCH(MID(F365,5,2),字典1_34!B:B,0)),H365="B00",INDEX(字典1_34!D:D,MATCH(MID(F365,5,2),字典1_34!B:B,0)),H365="B20",INDEX(字典1_34!E:E,MATCH(MID(F365,5,2),字典1_34!B:B,0)),H365="B48",INDEX(字典1_34!G:G,MATCH(MID(F365,5,2),字典1_34!B:B,0)),LEFT(H365,1)="B",INDEX(字典1_34!F:F,MATCH(MID(F365,5,2),字典1_34!B:B,0))),"-")</f>
        <v>-</v>
      </c>
      <c r="N365" s="4" t="str">
        <f>IFERROR(_xlfn.IFS(H365="9",INDEX(字典1_56!C:C,MATCH(MID(F365,7,2),字典1_56!B:B,0)),LEFT(H365,1)="B",INDEX(字典1_56!D:D,MATCH(MID(F365,7,2),字典1_56!B:B,0)),H365="C_B",INDEX(字典1_56!F:F,MATCH(MID(F365,7,2),字典1_56!B:B,0)),H365="C",INDEX(字典1_56!E:E,MATCH(MID(F365,7,2),字典1_56!B:B,0))),"-")</f>
        <v>-</v>
      </c>
      <c r="O365" s="4" t="str">
        <f>IFERROR(INDEX(字典1_78!C:C,MATCH(RIGHT(F365,2),字典1_78!B:B,0)),"Error")</f>
        <v>主动传感</v>
      </c>
      <c r="P365" s="5">
        <f t="shared" si="20"/>
        <v>25.581</v>
      </c>
      <c r="Q365" s="5">
        <f t="shared" si="21"/>
        <v>7.9999999999998295E-2</v>
      </c>
      <c r="R365" s="5" t="str">
        <f>IF(H367="C_B",INDEX(音色一览表!A:A,MATCH(MID(F365,5,2)&amp;MID(F366,5,2)&amp;MID(F367,7,2),音色一览表!H:H,0))&amp;" "&amp;INDEX(音色一览表!G:G,MATCH(MID(F365,5,2)&amp;MID(F366,5,2)&amp;MID(F367,7,2),音色一览表!H:H,0)),"")</f>
        <v/>
      </c>
      <c r="S365" s="17"/>
      <c r="T365" s="17"/>
    </row>
    <row r="366" spans="1:20" ht="18" hidden="1" customHeight="1" x14ac:dyDescent="0.2">
      <c r="A366" s="16">
        <v>364</v>
      </c>
      <c r="B366" s="16">
        <v>1</v>
      </c>
      <c r="C366" s="10"/>
      <c r="D366" s="16" t="s">
        <v>49</v>
      </c>
      <c r="E366" s="16" t="s">
        <v>50</v>
      </c>
      <c r="F366" s="16" t="s">
        <v>51</v>
      </c>
      <c r="G366" s="16" t="s">
        <v>414</v>
      </c>
      <c r="H366" s="34" t="str">
        <f t="shared" si="23"/>
        <v>F8</v>
      </c>
      <c r="I366" s="34" t="str">
        <f>IFERROR(INDEX(数据分类!B:B,MATCH(数据!H366,数据分类!A:A,0)),"Error")</f>
        <v>时钟</v>
      </c>
      <c r="J366" s="34" t="str">
        <f>IFERROR(_xlfn.IFS(INDEX(数据分类!E:E,MATCH(数据!H366,数据分类!A:A,0))=3456,N366&amp;M366,INDEX(数据分类!E:E,MATCH(数据!H366,数据分类!A:A,0))=34,M366,INDEX(数据分类!E:E,MATCH(数据!H366,数据分类!A:A,0))=56,N366,INDEX(数据分类!E:E,MATCH(数据!H366,数据分类!A:A,0))="-","-"),"Error")</f>
        <v>-</v>
      </c>
      <c r="K366" s="34" t="str">
        <f t="shared" si="22"/>
        <v>-</v>
      </c>
      <c r="L366" s="4" t="str">
        <f>IFERROR(INDEX(字典msg!B:B,MATCH(D366,字典msg!A:A,0)),"Error")</f>
        <v>正常</v>
      </c>
      <c r="M366" s="4" t="str">
        <f>IFERROR(_xlfn.IFS(H366="9",INDEX(字典1_34!C:C,MATCH(MID(F366,5,2),字典1_34!B:B,0)),H366="B00",INDEX(字典1_34!D:D,MATCH(MID(F366,5,2),字典1_34!B:B,0)),H366="B20",INDEX(字典1_34!E:E,MATCH(MID(F366,5,2),字典1_34!B:B,0)),H366="B48",INDEX(字典1_34!G:G,MATCH(MID(F366,5,2),字典1_34!B:B,0)),LEFT(H366,1)="B",INDEX(字典1_34!F:F,MATCH(MID(F366,5,2),字典1_34!B:B,0))),"-")</f>
        <v>-</v>
      </c>
      <c r="N366" s="4" t="str">
        <f>IFERROR(_xlfn.IFS(H366="9",INDEX(字典1_56!C:C,MATCH(MID(F366,7,2),字典1_56!B:B,0)),LEFT(H366,1)="B",INDEX(字典1_56!D:D,MATCH(MID(F366,7,2),字典1_56!B:B,0)),H366="C_B",INDEX(字典1_56!F:F,MATCH(MID(F366,7,2),字典1_56!B:B,0)),H366="C",INDEX(字典1_56!E:E,MATCH(MID(F366,7,2),字典1_56!B:B,0))),"-")</f>
        <v>-</v>
      </c>
      <c r="O366" s="4" t="str">
        <f>IFERROR(INDEX(字典1_78!C:C,MATCH(RIGHT(F366,2),字典1_78!B:B,0)),"Error")</f>
        <v>时钟</v>
      </c>
      <c r="P366" s="5">
        <f t="shared" si="20"/>
        <v>25.651</v>
      </c>
      <c r="Q366" s="5">
        <f t="shared" si="21"/>
        <v>7.0000000000000284E-2</v>
      </c>
      <c r="R366" s="5" t="str">
        <f>IF(H368="C_B",INDEX(音色一览表!A:A,MATCH(MID(F366,5,2)&amp;MID(F367,5,2)&amp;MID(F368,7,2),音色一览表!H:H,0))&amp;" "&amp;INDEX(音色一览表!G:G,MATCH(MID(F366,5,2)&amp;MID(F367,5,2)&amp;MID(F368,7,2),音色一览表!H:H,0)),"")</f>
        <v/>
      </c>
      <c r="S366" s="17"/>
      <c r="T366" s="17"/>
    </row>
    <row r="367" spans="1:20" ht="18" hidden="1" customHeight="1" x14ac:dyDescent="0.2">
      <c r="A367" s="16">
        <v>365</v>
      </c>
      <c r="B367" s="16">
        <v>1</v>
      </c>
      <c r="C367" s="10"/>
      <c r="D367" s="16" t="s">
        <v>49</v>
      </c>
      <c r="E367" s="16" t="s">
        <v>50</v>
      </c>
      <c r="F367" s="16" t="s">
        <v>51</v>
      </c>
      <c r="G367" s="16" t="s">
        <v>415</v>
      </c>
      <c r="H367" s="34" t="str">
        <f t="shared" si="23"/>
        <v>F8</v>
      </c>
      <c r="I367" s="34" t="str">
        <f>IFERROR(INDEX(数据分类!B:B,MATCH(数据!H367,数据分类!A:A,0)),"Error")</f>
        <v>时钟</v>
      </c>
      <c r="J367" s="34" t="str">
        <f>IFERROR(_xlfn.IFS(INDEX(数据分类!E:E,MATCH(数据!H367,数据分类!A:A,0))=3456,N367&amp;M367,INDEX(数据分类!E:E,MATCH(数据!H367,数据分类!A:A,0))=34,M367,INDEX(数据分类!E:E,MATCH(数据!H367,数据分类!A:A,0))=56,N367,INDEX(数据分类!E:E,MATCH(数据!H367,数据分类!A:A,0))="-","-"),"Error")</f>
        <v>-</v>
      </c>
      <c r="K367" s="34" t="str">
        <f t="shared" si="22"/>
        <v>-</v>
      </c>
      <c r="L367" s="4" t="str">
        <f>IFERROR(INDEX(字典msg!B:B,MATCH(D367,字典msg!A:A,0)),"Error")</f>
        <v>正常</v>
      </c>
      <c r="M367" s="4" t="str">
        <f>IFERROR(_xlfn.IFS(H367="9",INDEX(字典1_34!C:C,MATCH(MID(F367,5,2),字典1_34!B:B,0)),H367="B00",INDEX(字典1_34!D:D,MATCH(MID(F367,5,2),字典1_34!B:B,0)),H367="B20",INDEX(字典1_34!E:E,MATCH(MID(F367,5,2),字典1_34!B:B,0)),H367="B48",INDEX(字典1_34!G:G,MATCH(MID(F367,5,2),字典1_34!B:B,0)),LEFT(H367,1)="B",INDEX(字典1_34!F:F,MATCH(MID(F367,5,2),字典1_34!B:B,0))),"-")</f>
        <v>-</v>
      </c>
      <c r="N367" s="4" t="str">
        <f>IFERROR(_xlfn.IFS(H367="9",INDEX(字典1_56!C:C,MATCH(MID(F367,7,2),字典1_56!B:B,0)),LEFT(H367,1)="B",INDEX(字典1_56!D:D,MATCH(MID(F367,7,2),字典1_56!B:B,0)),H367="C_B",INDEX(字典1_56!F:F,MATCH(MID(F367,7,2),字典1_56!B:B,0)),H367="C",INDEX(字典1_56!E:E,MATCH(MID(F367,7,2),字典1_56!B:B,0))),"-")</f>
        <v>-</v>
      </c>
      <c r="O367" s="4" t="str">
        <f>IFERROR(INDEX(字典1_78!C:C,MATCH(RIGHT(F367,2),字典1_78!B:B,0)),"Error")</f>
        <v>时钟</v>
      </c>
      <c r="P367" s="5">
        <f t="shared" si="20"/>
        <v>25.741</v>
      </c>
      <c r="Q367" s="5">
        <f t="shared" si="21"/>
        <v>8.9999999999999858E-2</v>
      </c>
      <c r="R367" s="5" t="str">
        <f>IF(H369="C_B",INDEX(音色一览表!A:A,MATCH(MID(F367,5,2)&amp;MID(F368,5,2)&amp;MID(F369,7,2),音色一览表!H:H,0))&amp;" "&amp;INDEX(音色一览表!G:G,MATCH(MID(F367,5,2)&amp;MID(F368,5,2)&amp;MID(F369,7,2),音色一览表!H:H,0)),"")</f>
        <v/>
      </c>
      <c r="S367" s="17"/>
      <c r="T367" s="17"/>
    </row>
    <row r="368" spans="1:20" ht="18" hidden="1" customHeight="1" x14ac:dyDescent="0.2">
      <c r="A368" s="16">
        <v>366</v>
      </c>
      <c r="B368" s="16">
        <v>1</v>
      </c>
      <c r="C368" s="10"/>
      <c r="D368" s="16" t="s">
        <v>49</v>
      </c>
      <c r="E368" s="16" t="s">
        <v>50</v>
      </c>
      <c r="F368" s="16" t="s">
        <v>51</v>
      </c>
      <c r="G368" s="16" t="s">
        <v>416</v>
      </c>
      <c r="H368" s="34" t="str">
        <f t="shared" si="23"/>
        <v>F8</v>
      </c>
      <c r="I368" s="34" t="str">
        <f>IFERROR(INDEX(数据分类!B:B,MATCH(数据!H368,数据分类!A:A,0)),"Error")</f>
        <v>时钟</v>
      </c>
      <c r="J368" s="34" t="str">
        <f>IFERROR(_xlfn.IFS(INDEX(数据分类!E:E,MATCH(数据!H368,数据分类!A:A,0))=3456,N368&amp;M368,INDEX(数据分类!E:E,MATCH(数据!H368,数据分类!A:A,0))=34,M368,INDEX(数据分类!E:E,MATCH(数据!H368,数据分类!A:A,0))=56,N368,INDEX(数据分类!E:E,MATCH(数据!H368,数据分类!A:A,0))="-","-"),"Error")</f>
        <v>-</v>
      </c>
      <c r="K368" s="34" t="str">
        <f t="shared" si="22"/>
        <v>-</v>
      </c>
      <c r="L368" s="4" t="str">
        <f>IFERROR(INDEX(字典msg!B:B,MATCH(D368,字典msg!A:A,0)),"Error")</f>
        <v>正常</v>
      </c>
      <c r="M368" s="4" t="str">
        <f>IFERROR(_xlfn.IFS(H368="9",INDEX(字典1_34!C:C,MATCH(MID(F368,5,2),字典1_34!B:B,0)),H368="B00",INDEX(字典1_34!D:D,MATCH(MID(F368,5,2),字典1_34!B:B,0)),H368="B20",INDEX(字典1_34!E:E,MATCH(MID(F368,5,2),字典1_34!B:B,0)),H368="B48",INDEX(字典1_34!G:G,MATCH(MID(F368,5,2),字典1_34!B:B,0)),LEFT(H368,1)="B",INDEX(字典1_34!F:F,MATCH(MID(F368,5,2),字典1_34!B:B,0))),"-")</f>
        <v>-</v>
      </c>
      <c r="N368" s="4" t="str">
        <f>IFERROR(_xlfn.IFS(H368="9",INDEX(字典1_56!C:C,MATCH(MID(F368,7,2),字典1_56!B:B,0)),LEFT(H368,1)="B",INDEX(字典1_56!D:D,MATCH(MID(F368,7,2),字典1_56!B:B,0)),H368="C_B",INDEX(字典1_56!F:F,MATCH(MID(F368,7,2),字典1_56!B:B,0)),H368="C",INDEX(字典1_56!E:E,MATCH(MID(F368,7,2),字典1_56!B:B,0))),"-")</f>
        <v>-</v>
      </c>
      <c r="O368" s="4" t="str">
        <f>IFERROR(INDEX(字典1_78!C:C,MATCH(RIGHT(F368,2),字典1_78!B:B,0)),"Error")</f>
        <v>时钟</v>
      </c>
      <c r="P368" s="5">
        <f t="shared" si="20"/>
        <v>25.821000000000002</v>
      </c>
      <c r="Q368" s="5">
        <f t="shared" si="21"/>
        <v>8.0000000000001847E-2</v>
      </c>
      <c r="R368" s="5" t="str">
        <f>IF(H370="C_B",INDEX(音色一览表!A:A,MATCH(MID(F368,5,2)&amp;MID(F369,5,2)&amp;MID(F370,7,2),音色一览表!H:H,0))&amp;" "&amp;INDEX(音色一览表!G:G,MATCH(MID(F368,5,2)&amp;MID(F369,5,2)&amp;MID(F370,7,2),音色一览表!H:H,0)),"")</f>
        <v/>
      </c>
      <c r="S368" s="17"/>
      <c r="T368" s="17"/>
    </row>
    <row r="369" spans="1:20" ht="18" hidden="1" customHeight="1" x14ac:dyDescent="0.2">
      <c r="A369" s="16">
        <v>367</v>
      </c>
      <c r="B369" s="16">
        <v>1</v>
      </c>
      <c r="C369" s="10"/>
      <c r="D369" s="16" t="s">
        <v>49</v>
      </c>
      <c r="E369" s="16" t="s">
        <v>50</v>
      </c>
      <c r="F369" s="16" t="s">
        <v>51</v>
      </c>
      <c r="G369" s="16" t="s">
        <v>417</v>
      </c>
      <c r="H369" s="34" t="str">
        <f t="shared" si="23"/>
        <v>F8</v>
      </c>
      <c r="I369" s="34" t="str">
        <f>IFERROR(INDEX(数据分类!B:B,MATCH(数据!H369,数据分类!A:A,0)),"Error")</f>
        <v>时钟</v>
      </c>
      <c r="J369" s="34" t="str">
        <f>IFERROR(_xlfn.IFS(INDEX(数据分类!E:E,MATCH(数据!H369,数据分类!A:A,0))=3456,N369&amp;M369,INDEX(数据分类!E:E,MATCH(数据!H369,数据分类!A:A,0))=34,M369,INDEX(数据分类!E:E,MATCH(数据!H369,数据分类!A:A,0))=56,N369,INDEX(数据分类!E:E,MATCH(数据!H369,数据分类!A:A,0))="-","-"),"Error")</f>
        <v>-</v>
      </c>
      <c r="K369" s="34" t="str">
        <f t="shared" si="22"/>
        <v>-</v>
      </c>
      <c r="L369" s="4" t="str">
        <f>IFERROR(INDEX(字典msg!B:B,MATCH(D369,字典msg!A:A,0)),"Error")</f>
        <v>正常</v>
      </c>
      <c r="M369" s="4" t="str">
        <f>IFERROR(_xlfn.IFS(H369="9",INDEX(字典1_34!C:C,MATCH(MID(F369,5,2),字典1_34!B:B,0)),H369="B00",INDEX(字典1_34!D:D,MATCH(MID(F369,5,2),字典1_34!B:B,0)),H369="B20",INDEX(字典1_34!E:E,MATCH(MID(F369,5,2),字典1_34!B:B,0)),H369="B48",INDEX(字典1_34!G:G,MATCH(MID(F369,5,2),字典1_34!B:B,0)),LEFT(H369,1)="B",INDEX(字典1_34!F:F,MATCH(MID(F369,5,2),字典1_34!B:B,0))),"-")</f>
        <v>-</v>
      </c>
      <c r="N369" s="4" t="str">
        <f>IFERROR(_xlfn.IFS(H369="9",INDEX(字典1_56!C:C,MATCH(MID(F369,7,2),字典1_56!B:B,0)),LEFT(H369,1)="B",INDEX(字典1_56!D:D,MATCH(MID(F369,7,2),字典1_56!B:B,0)),H369="C_B",INDEX(字典1_56!F:F,MATCH(MID(F369,7,2),字典1_56!B:B,0)),H369="C",INDEX(字典1_56!E:E,MATCH(MID(F369,7,2),字典1_56!B:B,0))),"-")</f>
        <v>-</v>
      </c>
      <c r="O369" s="4" t="str">
        <f>IFERROR(INDEX(字典1_78!C:C,MATCH(RIGHT(F369,2),字典1_78!B:B,0)),"Error")</f>
        <v>时钟</v>
      </c>
      <c r="P369" s="5">
        <f t="shared" si="20"/>
        <v>25.881</v>
      </c>
      <c r="Q369" s="5">
        <f t="shared" si="21"/>
        <v>5.9999999999998721E-2</v>
      </c>
      <c r="R369" s="5" t="str">
        <f>IF(H371="C_B",INDEX(音色一览表!A:A,MATCH(MID(F369,5,2)&amp;MID(F370,5,2)&amp;MID(F371,7,2),音色一览表!H:H,0))&amp;" "&amp;INDEX(音色一览表!G:G,MATCH(MID(F369,5,2)&amp;MID(F370,5,2)&amp;MID(F371,7,2),音色一览表!H:H,0)),"")</f>
        <v/>
      </c>
      <c r="S369" s="17"/>
      <c r="T369" s="17"/>
    </row>
    <row r="370" spans="1:20" ht="18" hidden="1" customHeight="1" x14ac:dyDescent="0.2">
      <c r="A370" s="16">
        <v>368</v>
      </c>
      <c r="B370" s="16">
        <v>1</v>
      </c>
      <c r="C370" s="10"/>
      <c r="D370" s="16" t="s">
        <v>49</v>
      </c>
      <c r="E370" s="16" t="s">
        <v>50</v>
      </c>
      <c r="F370" s="16" t="s">
        <v>51</v>
      </c>
      <c r="G370" s="16" t="s">
        <v>418</v>
      </c>
      <c r="H370" s="34" t="str">
        <f t="shared" si="23"/>
        <v>F8</v>
      </c>
      <c r="I370" s="34" t="str">
        <f>IFERROR(INDEX(数据分类!B:B,MATCH(数据!H370,数据分类!A:A,0)),"Error")</f>
        <v>时钟</v>
      </c>
      <c r="J370" s="34" t="str">
        <f>IFERROR(_xlfn.IFS(INDEX(数据分类!E:E,MATCH(数据!H370,数据分类!A:A,0))=3456,N370&amp;M370,INDEX(数据分类!E:E,MATCH(数据!H370,数据分类!A:A,0))=34,M370,INDEX(数据分类!E:E,MATCH(数据!H370,数据分类!A:A,0))=56,N370,INDEX(数据分类!E:E,MATCH(数据!H370,数据分类!A:A,0))="-","-"),"Error")</f>
        <v>-</v>
      </c>
      <c r="K370" s="34" t="str">
        <f t="shared" si="22"/>
        <v>-</v>
      </c>
      <c r="L370" s="4" t="str">
        <f>IFERROR(INDEX(字典msg!B:B,MATCH(D370,字典msg!A:A,0)),"Error")</f>
        <v>正常</v>
      </c>
      <c r="M370" s="4" t="str">
        <f>IFERROR(_xlfn.IFS(H370="9",INDEX(字典1_34!C:C,MATCH(MID(F370,5,2),字典1_34!B:B,0)),H370="B00",INDEX(字典1_34!D:D,MATCH(MID(F370,5,2),字典1_34!B:B,0)),H370="B20",INDEX(字典1_34!E:E,MATCH(MID(F370,5,2),字典1_34!B:B,0)),H370="B48",INDEX(字典1_34!G:G,MATCH(MID(F370,5,2),字典1_34!B:B,0)),LEFT(H370,1)="B",INDEX(字典1_34!F:F,MATCH(MID(F370,5,2),字典1_34!B:B,0))),"-")</f>
        <v>-</v>
      </c>
      <c r="N370" s="4" t="str">
        <f>IFERROR(_xlfn.IFS(H370="9",INDEX(字典1_56!C:C,MATCH(MID(F370,7,2),字典1_56!B:B,0)),LEFT(H370,1)="B",INDEX(字典1_56!D:D,MATCH(MID(F370,7,2),字典1_56!B:B,0)),H370="C_B",INDEX(字典1_56!F:F,MATCH(MID(F370,7,2),字典1_56!B:B,0)),H370="C",INDEX(字典1_56!E:E,MATCH(MID(F370,7,2),字典1_56!B:B,0))),"-")</f>
        <v>-</v>
      </c>
      <c r="O370" s="4" t="str">
        <f>IFERROR(INDEX(字典1_78!C:C,MATCH(RIGHT(F370,2),字典1_78!B:B,0)),"Error")</f>
        <v>时钟</v>
      </c>
      <c r="P370" s="5">
        <f t="shared" si="20"/>
        <v>25.972000000000001</v>
      </c>
      <c r="Q370" s="5">
        <f t="shared" si="21"/>
        <v>9.100000000000108E-2</v>
      </c>
      <c r="R370" s="5" t="str">
        <f>IF(H372="C_B",INDEX(音色一览表!A:A,MATCH(MID(F370,5,2)&amp;MID(F371,5,2)&amp;MID(F372,7,2),音色一览表!H:H,0))&amp;" "&amp;INDEX(音色一览表!G:G,MATCH(MID(F370,5,2)&amp;MID(F371,5,2)&amp;MID(F372,7,2),音色一览表!H:H,0)),"")</f>
        <v/>
      </c>
      <c r="S370" s="17"/>
      <c r="T370" s="17"/>
    </row>
    <row r="371" spans="1:20" ht="18" hidden="1" customHeight="1" x14ac:dyDescent="0.2">
      <c r="A371" s="16">
        <v>369</v>
      </c>
      <c r="B371" s="16">
        <v>1</v>
      </c>
      <c r="C371" s="10"/>
      <c r="D371" s="16" t="s">
        <v>49</v>
      </c>
      <c r="E371" s="16" t="s">
        <v>50</v>
      </c>
      <c r="F371" s="16" t="s">
        <v>51</v>
      </c>
      <c r="G371" s="16" t="s">
        <v>419</v>
      </c>
      <c r="H371" s="34" t="str">
        <f t="shared" si="23"/>
        <v>F8</v>
      </c>
      <c r="I371" s="34" t="str">
        <f>IFERROR(INDEX(数据分类!B:B,MATCH(数据!H371,数据分类!A:A,0)),"Error")</f>
        <v>时钟</v>
      </c>
      <c r="J371" s="34" t="str">
        <f>IFERROR(_xlfn.IFS(INDEX(数据分类!E:E,MATCH(数据!H371,数据分类!A:A,0))=3456,N371&amp;M371,INDEX(数据分类!E:E,MATCH(数据!H371,数据分类!A:A,0))=34,M371,INDEX(数据分类!E:E,MATCH(数据!H371,数据分类!A:A,0))=56,N371,INDEX(数据分类!E:E,MATCH(数据!H371,数据分类!A:A,0))="-","-"),"Error")</f>
        <v>-</v>
      </c>
      <c r="K371" s="34" t="str">
        <f t="shared" si="22"/>
        <v>-</v>
      </c>
      <c r="L371" s="4" t="str">
        <f>IFERROR(INDEX(字典msg!B:B,MATCH(D371,字典msg!A:A,0)),"Error")</f>
        <v>正常</v>
      </c>
      <c r="M371" s="4" t="str">
        <f>IFERROR(_xlfn.IFS(H371="9",INDEX(字典1_34!C:C,MATCH(MID(F371,5,2),字典1_34!B:B,0)),H371="B00",INDEX(字典1_34!D:D,MATCH(MID(F371,5,2),字典1_34!B:B,0)),H371="B20",INDEX(字典1_34!E:E,MATCH(MID(F371,5,2),字典1_34!B:B,0)),H371="B48",INDEX(字典1_34!G:G,MATCH(MID(F371,5,2),字典1_34!B:B,0)),LEFT(H371,1)="B",INDEX(字典1_34!F:F,MATCH(MID(F371,5,2),字典1_34!B:B,0))),"-")</f>
        <v>-</v>
      </c>
      <c r="N371" s="4" t="str">
        <f>IFERROR(_xlfn.IFS(H371="9",INDEX(字典1_56!C:C,MATCH(MID(F371,7,2),字典1_56!B:B,0)),LEFT(H371,1)="B",INDEX(字典1_56!D:D,MATCH(MID(F371,7,2),字典1_56!B:B,0)),H371="C_B",INDEX(字典1_56!F:F,MATCH(MID(F371,7,2),字典1_56!B:B,0)),H371="C",INDEX(字典1_56!E:E,MATCH(MID(F371,7,2),字典1_56!B:B,0))),"-")</f>
        <v>-</v>
      </c>
      <c r="O371" s="4" t="str">
        <f>IFERROR(INDEX(字典1_78!C:C,MATCH(RIGHT(F371,2),字典1_78!B:B,0)),"Error")</f>
        <v>时钟</v>
      </c>
      <c r="P371" s="5">
        <f t="shared" si="20"/>
        <v>26.04</v>
      </c>
      <c r="Q371" s="5">
        <f t="shared" si="21"/>
        <v>6.799999999999784E-2</v>
      </c>
      <c r="R371" s="5" t="str">
        <f>IF(H373="C_B",INDEX(音色一览表!A:A,MATCH(MID(F371,5,2)&amp;MID(F372,5,2)&amp;MID(F373,7,2),音色一览表!H:H,0))&amp;" "&amp;INDEX(音色一览表!G:G,MATCH(MID(F371,5,2)&amp;MID(F372,5,2)&amp;MID(F373,7,2),音色一览表!H:H,0)),"")</f>
        <v/>
      </c>
      <c r="S371" s="17"/>
      <c r="T371" s="17"/>
    </row>
    <row r="372" spans="1:20" ht="18" hidden="1" customHeight="1" x14ac:dyDescent="0.2">
      <c r="A372" s="16">
        <v>370</v>
      </c>
      <c r="B372" s="16">
        <v>1</v>
      </c>
      <c r="C372" s="10"/>
      <c r="D372" s="16" t="s">
        <v>49</v>
      </c>
      <c r="E372" s="16" t="s">
        <v>50</v>
      </c>
      <c r="F372" s="16" t="s">
        <v>51</v>
      </c>
      <c r="G372" s="16" t="s">
        <v>420</v>
      </c>
      <c r="H372" s="34" t="str">
        <f t="shared" si="23"/>
        <v>F8</v>
      </c>
      <c r="I372" s="34" t="str">
        <f>IFERROR(INDEX(数据分类!B:B,MATCH(数据!H372,数据分类!A:A,0)),"Error")</f>
        <v>时钟</v>
      </c>
      <c r="J372" s="34" t="str">
        <f>IFERROR(_xlfn.IFS(INDEX(数据分类!E:E,MATCH(数据!H372,数据分类!A:A,0))=3456,N372&amp;M372,INDEX(数据分类!E:E,MATCH(数据!H372,数据分类!A:A,0))=34,M372,INDEX(数据分类!E:E,MATCH(数据!H372,数据分类!A:A,0))=56,N372,INDEX(数据分类!E:E,MATCH(数据!H372,数据分类!A:A,0))="-","-"),"Error")</f>
        <v>-</v>
      </c>
      <c r="K372" s="34" t="str">
        <f t="shared" si="22"/>
        <v>-</v>
      </c>
      <c r="L372" s="4" t="str">
        <f>IFERROR(INDEX(字典msg!B:B,MATCH(D372,字典msg!A:A,0)),"Error")</f>
        <v>正常</v>
      </c>
      <c r="M372" s="4" t="str">
        <f>IFERROR(_xlfn.IFS(H372="9",INDEX(字典1_34!C:C,MATCH(MID(F372,5,2),字典1_34!B:B,0)),H372="B00",INDEX(字典1_34!D:D,MATCH(MID(F372,5,2),字典1_34!B:B,0)),H372="B20",INDEX(字典1_34!E:E,MATCH(MID(F372,5,2),字典1_34!B:B,0)),H372="B48",INDEX(字典1_34!G:G,MATCH(MID(F372,5,2),字典1_34!B:B,0)),LEFT(H372,1)="B",INDEX(字典1_34!F:F,MATCH(MID(F372,5,2),字典1_34!B:B,0))),"-")</f>
        <v>-</v>
      </c>
      <c r="N372" s="4" t="str">
        <f>IFERROR(_xlfn.IFS(H372="9",INDEX(字典1_56!C:C,MATCH(MID(F372,7,2),字典1_56!B:B,0)),LEFT(H372,1)="B",INDEX(字典1_56!D:D,MATCH(MID(F372,7,2),字典1_56!B:B,0)),H372="C_B",INDEX(字典1_56!F:F,MATCH(MID(F372,7,2),字典1_56!B:B,0)),H372="C",INDEX(字典1_56!E:E,MATCH(MID(F372,7,2),字典1_56!B:B,0))),"-")</f>
        <v>-</v>
      </c>
      <c r="O372" s="4" t="str">
        <f>IFERROR(INDEX(字典1_78!C:C,MATCH(RIGHT(F372,2),字典1_78!B:B,0)),"Error")</f>
        <v>时钟</v>
      </c>
      <c r="P372" s="5">
        <f t="shared" si="20"/>
        <v>26.12</v>
      </c>
      <c r="Q372" s="5">
        <f t="shared" si="21"/>
        <v>8.0000000000001847E-2</v>
      </c>
      <c r="R372" s="5" t="str">
        <f>IF(H374="C_B",INDEX(音色一览表!A:A,MATCH(MID(F372,5,2)&amp;MID(F373,5,2)&amp;MID(F374,7,2),音色一览表!H:H,0))&amp;" "&amp;INDEX(音色一览表!G:G,MATCH(MID(F372,5,2)&amp;MID(F373,5,2)&amp;MID(F374,7,2),音色一览表!H:H,0)),"")</f>
        <v/>
      </c>
      <c r="S372" s="17"/>
      <c r="T372" s="17"/>
    </row>
    <row r="373" spans="1:20" ht="18" hidden="1" customHeight="1" x14ac:dyDescent="0.2">
      <c r="A373" s="16">
        <v>371</v>
      </c>
      <c r="B373" s="16">
        <v>1</v>
      </c>
      <c r="C373" s="10"/>
      <c r="D373" s="16" t="s">
        <v>49</v>
      </c>
      <c r="E373" s="16" t="s">
        <v>50</v>
      </c>
      <c r="F373" s="16" t="s">
        <v>51</v>
      </c>
      <c r="G373" s="16" t="s">
        <v>421</v>
      </c>
      <c r="H373" s="34" t="str">
        <f t="shared" si="23"/>
        <v>F8</v>
      </c>
      <c r="I373" s="34" t="str">
        <f>IFERROR(INDEX(数据分类!B:B,MATCH(数据!H373,数据分类!A:A,0)),"Error")</f>
        <v>时钟</v>
      </c>
      <c r="J373" s="34" t="str">
        <f>IFERROR(_xlfn.IFS(INDEX(数据分类!E:E,MATCH(数据!H373,数据分类!A:A,0))=3456,N373&amp;M373,INDEX(数据分类!E:E,MATCH(数据!H373,数据分类!A:A,0))=34,M373,INDEX(数据分类!E:E,MATCH(数据!H373,数据分类!A:A,0))=56,N373,INDEX(数据分类!E:E,MATCH(数据!H373,数据分类!A:A,0))="-","-"),"Error")</f>
        <v>-</v>
      </c>
      <c r="K373" s="34" t="str">
        <f t="shared" si="22"/>
        <v>-</v>
      </c>
      <c r="L373" s="4" t="str">
        <f>IFERROR(INDEX(字典msg!B:B,MATCH(D373,字典msg!A:A,0)),"Error")</f>
        <v>正常</v>
      </c>
      <c r="M373" s="4" t="str">
        <f>IFERROR(_xlfn.IFS(H373="9",INDEX(字典1_34!C:C,MATCH(MID(F373,5,2),字典1_34!B:B,0)),H373="B00",INDEX(字典1_34!D:D,MATCH(MID(F373,5,2),字典1_34!B:B,0)),H373="B20",INDEX(字典1_34!E:E,MATCH(MID(F373,5,2),字典1_34!B:B,0)),H373="B48",INDEX(字典1_34!G:G,MATCH(MID(F373,5,2),字典1_34!B:B,0)),LEFT(H373,1)="B",INDEX(字典1_34!F:F,MATCH(MID(F373,5,2),字典1_34!B:B,0))),"-")</f>
        <v>-</v>
      </c>
      <c r="N373" s="4" t="str">
        <f>IFERROR(_xlfn.IFS(H373="9",INDEX(字典1_56!C:C,MATCH(MID(F373,7,2),字典1_56!B:B,0)),LEFT(H373,1)="B",INDEX(字典1_56!D:D,MATCH(MID(F373,7,2),字典1_56!B:B,0)),H373="C_B",INDEX(字典1_56!F:F,MATCH(MID(F373,7,2),字典1_56!B:B,0)),H373="C",INDEX(字典1_56!E:E,MATCH(MID(F373,7,2),字典1_56!B:B,0))),"-")</f>
        <v>-</v>
      </c>
      <c r="O373" s="4" t="str">
        <f>IFERROR(INDEX(字典1_78!C:C,MATCH(RIGHT(F373,2),字典1_78!B:B,0)),"Error")</f>
        <v>时钟</v>
      </c>
      <c r="P373" s="5">
        <f t="shared" si="20"/>
        <v>26.2</v>
      </c>
      <c r="Q373" s="5">
        <f t="shared" si="21"/>
        <v>7.9999999999998295E-2</v>
      </c>
      <c r="R373" s="5" t="str">
        <f>IF(H375="C_B",INDEX(音色一览表!A:A,MATCH(MID(F373,5,2)&amp;MID(F374,5,2)&amp;MID(F375,7,2),音色一览表!H:H,0))&amp;" "&amp;INDEX(音色一览表!G:G,MATCH(MID(F373,5,2)&amp;MID(F374,5,2)&amp;MID(F375,7,2),音色一览表!H:H,0)),"")</f>
        <v/>
      </c>
      <c r="S373" s="17"/>
      <c r="T373" s="17"/>
    </row>
    <row r="374" spans="1:20" ht="18" hidden="1" customHeight="1" x14ac:dyDescent="0.2">
      <c r="A374" s="16">
        <v>372</v>
      </c>
      <c r="B374" s="16">
        <v>1</v>
      </c>
      <c r="C374" s="10"/>
      <c r="D374" s="16" t="s">
        <v>49</v>
      </c>
      <c r="E374" s="16" t="s">
        <v>50</v>
      </c>
      <c r="F374" s="16" t="s">
        <v>51</v>
      </c>
      <c r="G374" s="16" t="s">
        <v>422</v>
      </c>
      <c r="H374" s="34" t="str">
        <f t="shared" si="23"/>
        <v>F8</v>
      </c>
      <c r="I374" s="34" t="str">
        <f>IFERROR(INDEX(数据分类!B:B,MATCH(数据!H374,数据分类!A:A,0)),"Error")</f>
        <v>时钟</v>
      </c>
      <c r="J374" s="34" t="str">
        <f>IFERROR(_xlfn.IFS(INDEX(数据分类!E:E,MATCH(数据!H374,数据分类!A:A,0))=3456,N374&amp;M374,INDEX(数据分类!E:E,MATCH(数据!H374,数据分类!A:A,0))=34,M374,INDEX(数据分类!E:E,MATCH(数据!H374,数据分类!A:A,0))=56,N374,INDEX(数据分类!E:E,MATCH(数据!H374,数据分类!A:A,0))="-","-"),"Error")</f>
        <v>-</v>
      </c>
      <c r="K374" s="34" t="str">
        <f t="shared" si="22"/>
        <v>-</v>
      </c>
      <c r="L374" s="4" t="str">
        <f>IFERROR(INDEX(字典msg!B:B,MATCH(D374,字典msg!A:A,0)),"Error")</f>
        <v>正常</v>
      </c>
      <c r="M374" s="4" t="str">
        <f>IFERROR(_xlfn.IFS(H374="9",INDEX(字典1_34!C:C,MATCH(MID(F374,5,2),字典1_34!B:B,0)),H374="B00",INDEX(字典1_34!D:D,MATCH(MID(F374,5,2),字典1_34!B:B,0)),H374="B20",INDEX(字典1_34!E:E,MATCH(MID(F374,5,2),字典1_34!B:B,0)),H374="B48",INDEX(字典1_34!G:G,MATCH(MID(F374,5,2),字典1_34!B:B,0)),LEFT(H374,1)="B",INDEX(字典1_34!F:F,MATCH(MID(F374,5,2),字典1_34!B:B,0))),"-")</f>
        <v>-</v>
      </c>
      <c r="N374" s="4" t="str">
        <f>IFERROR(_xlfn.IFS(H374="9",INDEX(字典1_56!C:C,MATCH(MID(F374,7,2),字典1_56!B:B,0)),LEFT(H374,1)="B",INDEX(字典1_56!D:D,MATCH(MID(F374,7,2),字典1_56!B:B,0)),H374="C_B",INDEX(字典1_56!F:F,MATCH(MID(F374,7,2),字典1_56!B:B,0)),H374="C",INDEX(字典1_56!E:E,MATCH(MID(F374,7,2),字典1_56!B:B,0))),"-")</f>
        <v>-</v>
      </c>
      <c r="O374" s="4" t="str">
        <f>IFERROR(INDEX(字典1_78!C:C,MATCH(RIGHT(F374,2),字典1_78!B:B,0)),"Error")</f>
        <v>时钟</v>
      </c>
      <c r="P374" s="5">
        <f t="shared" si="20"/>
        <v>26.28</v>
      </c>
      <c r="Q374" s="5">
        <f t="shared" si="21"/>
        <v>8.0000000000001847E-2</v>
      </c>
      <c r="R374" s="5" t="str">
        <f>IF(H376="C_B",INDEX(音色一览表!A:A,MATCH(MID(F374,5,2)&amp;MID(F375,5,2)&amp;MID(F376,7,2),音色一览表!H:H,0))&amp;" "&amp;INDEX(音色一览表!G:G,MATCH(MID(F374,5,2)&amp;MID(F375,5,2)&amp;MID(F376,7,2),音色一览表!H:H,0)),"")</f>
        <v/>
      </c>
      <c r="S374" s="17"/>
      <c r="T374" s="17"/>
    </row>
    <row r="375" spans="1:20" ht="18" hidden="1" customHeight="1" x14ac:dyDescent="0.2">
      <c r="A375" s="16">
        <v>373</v>
      </c>
      <c r="B375" s="16">
        <v>1</v>
      </c>
      <c r="C375" s="10"/>
      <c r="D375" s="16" t="s">
        <v>49</v>
      </c>
      <c r="E375" s="16" t="s">
        <v>50</v>
      </c>
      <c r="F375" s="16" t="s">
        <v>59</v>
      </c>
      <c r="G375" s="16" t="s">
        <v>423</v>
      </c>
      <c r="H375" s="34" t="str">
        <f t="shared" si="23"/>
        <v>FE</v>
      </c>
      <c r="I375" s="34" t="str">
        <f>IFERROR(INDEX(数据分类!B:B,MATCH(数据!H375,数据分类!A:A,0)),"Error")</f>
        <v>主动传感</v>
      </c>
      <c r="J375" s="34" t="str">
        <f>IFERROR(_xlfn.IFS(INDEX(数据分类!E:E,MATCH(数据!H375,数据分类!A:A,0))=3456,N375&amp;M375,INDEX(数据分类!E:E,MATCH(数据!H375,数据分类!A:A,0))=34,M375,INDEX(数据分类!E:E,MATCH(数据!H375,数据分类!A:A,0))=56,N375,INDEX(数据分类!E:E,MATCH(数据!H375,数据分类!A:A,0))="-","-"),"Error")</f>
        <v>-</v>
      </c>
      <c r="K375" s="34" t="str">
        <f t="shared" si="22"/>
        <v>-</v>
      </c>
      <c r="L375" s="4" t="str">
        <f>IFERROR(INDEX(字典msg!B:B,MATCH(D375,字典msg!A:A,0)),"Error")</f>
        <v>正常</v>
      </c>
      <c r="M375" s="4" t="str">
        <f>IFERROR(_xlfn.IFS(H375="9",INDEX(字典1_34!C:C,MATCH(MID(F375,5,2),字典1_34!B:B,0)),H375="B00",INDEX(字典1_34!D:D,MATCH(MID(F375,5,2),字典1_34!B:B,0)),H375="B20",INDEX(字典1_34!E:E,MATCH(MID(F375,5,2),字典1_34!B:B,0)),H375="B48",INDEX(字典1_34!G:G,MATCH(MID(F375,5,2),字典1_34!B:B,0)),LEFT(H375,1)="B",INDEX(字典1_34!F:F,MATCH(MID(F375,5,2),字典1_34!B:B,0))),"-")</f>
        <v>-</v>
      </c>
      <c r="N375" s="4" t="str">
        <f>IFERROR(_xlfn.IFS(H375="9",INDEX(字典1_56!C:C,MATCH(MID(F375,7,2),字典1_56!B:B,0)),LEFT(H375,1)="B",INDEX(字典1_56!D:D,MATCH(MID(F375,7,2),字典1_56!B:B,0)),H375="C_B",INDEX(字典1_56!F:F,MATCH(MID(F375,7,2),字典1_56!B:B,0)),H375="C",INDEX(字典1_56!E:E,MATCH(MID(F375,7,2),字典1_56!B:B,0))),"-")</f>
        <v>-</v>
      </c>
      <c r="O375" s="4" t="str">
        <f>IFERROR(INDEX(字典1_78!C:C,MATCH(RIGHT(F375,2),字典1_78!B:B,0)),"Error")</f>
        <v>主动传感</v>
      </c>
      <c r="P375" s="5">
        <f t="shared" si="20"/>
        <v>26.36</v>
      </c>
      <c r="Q375" s="5">
        <f t="shared" si="21"/>
        <v>7.9999999999998295E-2</v>
      </c>
      <c r="R375" s="5" t="str">
        <f>IF(H377="C_B",INDEX(音色一览表!A:A,MATCH(MID(F375,5,2)&amp;MID(F376,5,2)&amp;MID(F377,7,2),音色一览表!H:H,0))&amp;" "&amp;INDEX(音色一览表!G:G,MATCH(MID(F375,5,2)&amp;MID(F376,5,2)&amp;MID(F377,7,2),音色一览表!H:H,0)),"")</f>
        <v/>
      </c>
      <c r="S375" s="17"/>
      <c r="T375" s="17"/>
    </row>
    <row r="376" spans="1:20" ht="18" hidden="1" customHeight="1" x14ac:dyDescent="0.2">
      <c r="A376" s="16">
        <v>374</v>
      </c>
      <c r="B376" s="16">
        <v>1</v>
      </c>
      <c r="C376" s="10"/>
      <c r="D376" s="16" t="s">
        <v>49</v>
      </c>
      <c r="E376" s="16" t="s">
        <v>50</v>
      </c>
      <c r="F376" s="16" t="s">
        <v>51</v>
      </c>
      <c r="G376" s="16" t="s">
        <v>424</v>
      </c>
      <c r="H376" s="34" t="str">
        <f t="shared" si="23"/>
        <v>F8</v>
      </c>
      <c r="I376" s="34" t="str">
        <f>IFERROR(INDEX(数据分类!B:B,MATCH(数据!H376,数据分类!A:A,0)),"Error")</f>
        <v>时钟</v>
      </c>
      <c r="J376" s="34" t="str">
        <f>IFERROR(_xlfn.IFS(INDEX(数据分类!E:E,MATCH(数据!H376,数据分类!A:A,0))=3456,N376&amp;M376,INDEX(数据分类!E:E,MATCH(数据!H376,数据分类!A:A,0))=34,M376,INDEX(数据分类!E:E,MATCH(数据!H376,数据分类!A:A,0))=56,N376,INDEX(数据分类!E:E,MATCH(数据!H376,数据分类!A:A,0))="-","-"),"Error")</f>
        <v>-</v>
      </c>
      <c r="K376" s="34" t="str">
        <f t="shared" si="22"/>
        <v>-</v>
      </c>
      <c r="L376" s="4" t="str">
        <f>IFERROR(INDEX(字典msg!B:B,MATCH(D376,字典msg!A:A,0)),"Error")</f>
        <v>正常</v>
      </c>
      <c r="M376" s="4" t="str">
        <f>IFERROR(_xlfn.IFS(H376="9",INDEX(字典1_34!C:C,MATCH(MID(F376,5,2),字典1_34!B:B,0)),H376="B00",INDEX(字典1_34!D:D,MATCH(MID(F376,5,2),字典1_34!B:B,0)),H376="B20",INDEX(字典1_34!E:E,MATCH(MID(F376,5,2),字典1_34!B:B,0)),H376="B48",INDEX(字典1_34!G:G,MATCH(MID(F376,5,2),字典1_34!B:B,0)),LEFT(H376,1)="B",INDEX(字典1_34!F:F,MATCH(MID(F376,5,2),字典1_34!B:B,0))),"-")</f>
        <v>-</v>
      </c>
      <c r="N376" s="4" t="str">
        <f>IFERROR(_xlfn.IFS(H376="9",INDEX(字典1_56!C:C,MATCH(MID(F376,7,2),字典1_56!B:B,0)),LEFT(H376,1)="B",INDEX(字典1_56!D:D,MATCH(MID(F376,7,2),字典1_56!B:B,0)),H376="C_B",INDEX(字典1_56!F:F,MATCH(MID(F376,7,2),字典1_56!B:B,0)),H376="C",INDEX(字典1_56!E:E,MATCH(MID(F376,7,2),字典1_56!B:B,0))),"-")</f>
        <v>-</v>
      </c>
      <c r="O376" s="4" t="str">
        <f>IFERROR(INDEX(字典1_78!C:C,MATCH(RIGHT(F376,2),字典1_78!B:B,0)),"Error")</f>
        <v>时钟</v>
      </c>
      <c r="P376" s="5">
        <f t="shared" si="20"/>
        <v>26.44</v>
      </c>
      <c r="Q376" s="5">
        <f t="shared" si="21"/>
        <v>8.0000000000001847E-2</v>
      </c>
      <c r="R376" s="5" t="str">
        <f>IF(H378="C_B",INDEX(音色一览表!A:A,MATCH(MID(F376,5,2)&amp;MID(F377,5,2)&amp;MID(F378,7,2),音色一览表!H:H,0))&amp;" "&amp;INDEX(音色一览表!G:G,MATCH(MID(F376,5,2)&amp;MID(F377,5,2)&amp;MID(F378,7,2),音色一览表!H:H,0)),"")</f>
        <v/>
      </c>
      <c r="S376" s="17"/>
      <c r="T376" s="17"/>
    </row>
    <row r="377" spans="1:20" ht="18" hidden="1" customHeight="1" x14ac:dyDescent="0.2">
      <c r="A377" s="16">
        <v>375</v>
      </c>
      <c r="B377" s="16">
        <v>1</v>
      </c>
      <c r="C377" s="10"/>
      <c r="D377" s="16" t="s">
        <v>49</v>
      </c>
      <c r="E377" s="16" t="s">
        <v>50</v>
      </c>
      <c r="F377" s="16" t="s">
        <v>51</v>
      </c>
      <c r="G377" s="16" t="s">
        <v>425</v>
      </c>
      <c r="H377" s="34" t="str">
        <f t="shared" si="23"/>
        <v>F8</v>
      </c>
      <c r="I377" s="34" t="str">
        <f>IFERROR(INDEX(数据分类!B:B,MATCH(数据!H377,数据分类!A:A,0)),"Error")</f>
        <v>时钟</v>
      </c>
      <c r="J377" s="34" t="str">
        <f>IFERROR(_xlfn.IFS(INDEX(数据分类!E:E,MATCH(数据!H377,数据分类!A:A,0))=3456,N377&amp;M377,INDEX(数据分类!E:E,MATCH(数据!H377,数据分类!A:A,0))=34,M377,INDEX(数据分类!E:E,MATCH(数据!H377,数据分类!A:A,0))=56,N377,INDEX(数据分类!E:E,MATCH(数据!H377,数据分类!A:A,0))="-","-"),"Error")</f>
        <v>-</v>
      </c>
      <c r="K377" s="34" t="str">
        <f t="shared" si="22"/>
        <v>-</v>
      </c>
      <c r="L377" s="4" t="str">
        <f>IFERROR(INDEX(字典msg!B:B,MATCH(D377,字典msg!A:A,0)),"Error")</f>
        <v>正常</v>
      </c>
      <c r="M377" s="4" t="str">
        <f>IFERROR(_xlfn.IFS(H377="9",INDEX(字典1_34!C:C,MATCH(MID(F377,5,2),字典1_34!B:B,0)),H377="B00",INDEX(字典1_34!D:D,MATCH(MID(F377,5,2),字典1_34!B:B,0)),H377="B20",INDEX(字典1_34!E:E,MATCH(MID(F377,5,2),字典1_34!B:B,0)),H377="B48",INDEX(字典1_34!G:G,MATCH(MID(F377,5,2),字典1_34!B:B,0)),LEFT(H377,1)="B",INDEX(字典1_34!F:F,MATCH(MID(F377,5,2),字典1_34!B:B,0))),"-")</f>
        <v>-</v>
      </c>
      <c r="N377" s="4" t="str">
        <f>IFERROR(_xlfn.IFS(H377="9",INDEX(字典1_56!C:C,MATCH(MID(F377,7,2),字典1_56!B:B,0)),LEFT(H377,1)="B",INDEX(字典1_56!D:D,MATCH(MID(F377,7,2),字典1_56!B:B,0)),H377="C_B",INDEX(字典1_56!F:F,MATCH(MID(F377,7,2),字典1_56!B:B,0)),H377="C",INDEX(字典1_56!E:E,MATCH(MID(F377,7,2),字典1_56!B:B,0))),"-")</f>
        <v>-</v>
      </c>
      <c r="O377" s="4" t="str">
        <f>IFERROR(INDEX(字典1_78!C:C,MATCH(RIGHT(F377,2),字典1_78!B:B,0)),"Error")</f>
        <v>时钟</v>
      </c>
      <c r="P377" s="5">
        <f t="shared" si="20"/>
        <v>26.523</v>
      </c>
      <c r="Q377" s="5">
        <f t="shared" si="21"/>
        <v>8.2999999999998408E-2</v>
      </c>
      <c r="R377" s="5" t="str">
        <f>IF(H379="C_B",INDEX(音色一览表!A:A,MATCH(MID(F377,5,2)&amp;MID(F378,5,2)&amp;MID(F379,7,2),音色一览表!H:H,0))&amp;" "&amp;INDEX(音色一览表!G:G,MATCH(MID(F377,5,2)&amp;MID(F378,5,2)&amp;MID(F379,7,2),音色一览表!H:H,0)),"")</f>
        <v/>
      </c>
      <c r="S377" s="17"/>
      <c r="T377" s="17"/>
    </row>
    <row r="378" spans="1:20" ht="18" hidden="1" customHeight="1" x14ac:dyDescent="0.2">
      <c r="A378" s="16">
        <v>376</v>
      </c>
      <c r="B378" s="16">
        <v>1</v>
      </c>
      <c r="C378" s="10"/>
      <c r="D378" s="16" t="s">
        <v>49</v>
      </c>
      <c r="E378" s="16" t="s">
        <v>50</v>
      </c>
      <c r="F378" s="16" t="s">
        <v>51</v>
      </c>
      <c r="G378" s="16" t="s">
        <v>426</v>
      </c>
      <c r="H378" s="34" t="str">
        <f t="shared" si="23"/>
        <v>F8</v>
      </c>
      <c r="I378" s="34" t="str">
        <f>IFERROR(INDEX(数据分类!B:B,MATCH(数据!H378,数据分类!A:A,0)),"Error")</f>
        <v>时钟</v>
      </c>
      <c r="J378" s="34" t="str">
        <f>IFERROR(_xlfn.IFS(INDEX(数据分类!E:E,MATCH(数据!H378,数据分类!A:A,0))=3456,N378&amp;M378,INDEX(数据分类!E:E,MATCH(数据!H378,数据分类!A:A,0))=34,M378,INDEX(数据分类!E:E,MATCH(数据!H378,数据分类!A:A,0))=56,N378,INDEX(数据分类!E:E,MATCH(数据!H378,数据分类!A:A,0))="-","-"),"Error")</f>
        <v>-</v>
      </c>
      <c r="K378" s="34" t="str">
        <f t="shared" si="22"/>
        <v>-</v>
      </c>
      <c r="L378" s="4" t="str">
        <f>IFERROR(INDEX(字典msg!B:B,MATCH(D378,字典msg!A:A,0)),"Error")</f>
        <v>正常</v>
      </c>
      <c r="M378" s="4" t="str">
        <f>IFERROR(_xlfn.IFS(H378="9",INDEX(字典1_34!C:C,MATCH(MID(F378,5,2),字典1_34!B:B,0)),H378="B00",INDEX(字典1_34!D:D,MATCH(MID(F378,5,2),字典1_34!B:B,0)),H378="B20",INDEX(字典1_34!E:E,MATCH(MID(F378,5,2),字典1_34!B:B,0)),H378="B48",INDEX(字典1_34!G:G,MATCH(MID(F378,5,2),字典1_34!B:B,0)),LEFT(H378,1)="B",INDEX(字典1_34!F:F,MATCH(MID(F378,5,2),字典1_34!B:B,0))),"-")</f>
        <v>-</v>
      </c>
      <c r="N378" s="4" t="str">
        <f>IFERROR(_xlfn.IFS(H378="9",INDEX(字典1_56!C:C,MATCH(MID(F378,7,2),字典1_56!B:B,0)),LEFT(H378,1)="B",INDEX(字典1_56!D:D,MATCH(MID(F378,7,2),字典1_56!B:B,0)),H378="C_B",INDEX(字典1_56!F:F,MATCH(MID(F378,7,2),字典1_56!B:B,0)),H378="C",INDEX(字典1_56!E:E,MATCH(MID(F378,7,2),字典1_56!B:B,0))),"-")</f>
        <v>-</v>
      </c>
      <c r="O378" s="4" t="str">
        <f>IFERROR(INDEX(字典1_78!C:C,MATCH(RIGHT(F378,2),字典1_78!B:B,0)),"Error")</f>
        <v>时钟</v>
      </c>
      <c r="P378" s="5">
        <f t="shared" si="20"/>
        <v>26.603000000000002</v>
      </c>
      <c r="Q378" s="5">
        <f t="shared" si="21"/>
        <v>8.0000000000001847E-2</v>
      </c>
      <c r="R378" s="5" t="str">
        <f>IF(H380="C_B",INDEX(音色一览表!A:A,MATCH(MID(F378,5,2)&amp;MID(F379,5,2)&amp;MID(F380,7,2),音色一览表!H:H,0))&amp;" "&amp;INDEX(音色一览表!G:G,MATCH(MID(F378,5,2)&amp;MID(F379,5,2)&amp;MID(F380,7,2),音色一览表!H:H,0)),"")</f>
        <v/>
      </c>
      <c r="S378" s="17"/>
      <c r="T378" s="17"/>
    </row>
    <row r="379" spans="1:20" ht="18" hidden="1" customHeight="1" x14ac:dyDescent="0.2">
      <c r="A379" s="16">
        <v>377</v>
      </c>
      <c r="B379" s="16">
        <v>1</v>
      </c>
      <c r="C379" s="10"/>
      <c r="D379" s="16" t="s">
        <v>49</v>
      </c>
      <c r="E379" s="16" t="s">
        <v>50</v>
      </c>
      <c r="F379" s="16" t="s">
        <v>51</v>
      </c>
      <c r="G379" s="16" t="s">
        <v>427</v>
      </c>
      <c r="H379" s="34" t="str">
        <f t="shared" si="23"/>
        <v>F8</v>
      </c>
      <c r="I379" s="34" t="str">
        <f>IFERROR(INDEX(数据分类!B:B,MATCH(数据!H379,数据分类!A:A,0)),"Error")</f>
        <v>时钟</v>
      </c>
      <c r="J379" s="34" t="str">
        <f>IFERROR(_xlfn.IFS(INDEX(数据分类!E:E,MATCH(数据!H379,数据分类!A:A,0))=3456,N379&amp;M379,INDEX(数据分类!E:E,MATCH(数据!H379,数据分类!A:A,0))=34,M379,INDEX(数据分类!E:E,MATCH(数据!H379,数据分类!A:A,0))=56,N379,INDEX(数据分类!E:E,MATCH(数据!H379,数据分类!A:A,0))="-","-"),"Error")</f>
        <v>-</v>
      </c>
      <c r="K379" s="34" t="str">
        <f t="shared" si="22"/>
        <v>-</v>
      </c>
      <c r="L379" s="4" t="str">
        <f>IFERROR(INDEX(字典msg!B:B,MATCH(D379,字典msg!A:A,0)),"Error")</f>
        <v>正常</v>
      </c>
      <c r="M379" s="4" t="str">
        <f>IFERROR(_xlfn.IFS(H379="9",INDEX(字典1_34!C:C,MATCH(MID(F379,5,2),字典1_34!B:B,0)),H379="B00",INDEX(字典1_34!D:D,MATCH(MID(F379,5,2),字典1_34!B:B,0)),H379="B20",INDEX(字典1_34!E:E,MATCH(MID(F379,5,2),字典1_34!B:B,0)),H379="B48",INDEX(字典1_34!G:G,MATCH(MID(F379,5,2),字典1_34!B:B,0)),LEFT(H379,1)="B",INDEX(字典1_34!F:F,MATCH(MID(F379,5,2),字典1_34!B:B,0))),"-")</f>
        <v>-</v>
      </c>
      <c r="N379" s="4" t="str">
        <f>IFERROR(_xlfn.IFS(H379="9",INDEX(字典1_56!C:C,MATCH(MID(F379,7,2),字典1_56!B:B,0)),LEFT(H379,1)="B",INDEX(字典1_56!D:D,MATCH(MID(F379,7,2),字典1_56!B:B,0)),H379="C_B",INDEX(字典1_56!F:F,MATCH(MID(F379,7,2),字典1_56!B:B,0)),H379="C",INDEX(字典1_56!E:E,MATCH(MID(F379,7,2),字典1_56!B:B,0))),"-")</f>
        <v>-</v>
      </c>
      <c r="O379" s="4" t="str">
        <f>IFERROR(INDEX(字典1_78!C:C,MATCH(RIGHT(F379,2),字典1_78!B:B,0)),"Error")</f>
        <v>时钟</v>
      </c>
      <c r="P379" s="5">
        <f t="shared" si="20"/>
        <v>26.683</v>
      </c>
      <c r="Q379" s="5">
        <f t="shared" si="21"/>
        <v>7.9999999999998295E-2</v>
      </c>
      <c r="R379" s="5" t="str">
        <f>IF(H381="C_B",INDEX(音色一览表!A:A,MATCH(MID(F379,5,2)&amp;MID(F380,5,2)&amp;MID(F381,7,2),音色一览表!H:H,0))&amp;" "&amp;INDEX(音色一览表!G:G,MATCH(MID(F379,5,2)&amp;MID(F380,5,2)&amp;MID(F381,7,2),音色一览表!H:H,0)),"")</f>
        <v/>
      </c>
      <c r="S379" s="17"/>
      <c r="T379" s="17"/>
    </row>
    <row r="380" spans="1:20" ht="18" hidden="1" customHeight="1" x14ac:dyDescent="0.2">
      <c r="A380" s="16">
        <v>378</v>
      </c>
      <c r="B380" s="16">
        <v>1</v>
      </c>
      <c r="C380" s="10"/>
      <c r="D380" s="16" t="s">
        <v>49</v>
      </c>
      <c r="E380" s="16" t="s">
        <v>50</v>
      </c>
      <c r="F380" s="16" t="s">
        <v>51</v>
      </c>
      <c r="G380" s="16" t="s">
        <v>428</v>
      </c>
      <c r="H380" s="34" t="str">
        <f t="shared" si="23"/>
        <v>F8</v>
      </c>
      <c r="I380" s="34" t="str">
        <f>IFERROR(INDEX(数据分类!B:B,MATCH(数据!H380,数据分类!A:A,0)),"Error")</f>
        <v>时钟</v>
      </c>
      <c r="J380" s="34" t="str">
        <f>IFERROR(_xlfn.IFS(INDEX(数据分类!E:E,MATCH(数据!H380,数据分类!A:A,0))=3456,N380&amp;M380,INDEX(数据分类!E:E,MATCH(数据!H380,数据分类!A:A,0))=34,M380,INDEX(数据分类!E:E,MATCH(数据!H380,数据分类!A:A,0))=56,N380,INDEX(数据分类!E:E,MATCH(数据!H380,数据分类!A:A,0))="-","-"),"Error")</f>
        <v>-</v>
      </c>
      <c r="K380" s="34" t="str">
        <f t="shared" si="22"/>
        <v>-</v>
      </c>
      <c r="L380" s="4" t="str">
        <f>IFERROR(INDEX(字典msg!B:B,MATCH(D380,字典msg!A:A,0)),"Error")</f>
        <v>正常</v>
      </c>
      <c r="M380" s="4" t="str">
        <f>IFERROR(_xlfn.IFS(H380="9",INDEX(字典1_34!C:C,MATCH(MID(F380,5,2),字典1_34!B:B,0)),H380="B00",INDEX(字典1_34!D:D,MATCH(MID(F380,5,2),字典1_34!B:B,0)),H380="B20",INDEX(字典1_34!E:E,MATCH(MID(F380,5,2),字典1_34!B:B,0)),H380="B48",INDEX(字典1_34!G:G,MATCH(MID(F380,5,2),字典1_34!B:B,0)),LEFT(H380,1)="B",INDEX(字典1_34!F:F,MATCH(MID(F380,5,2),字典1_34!B:B,0))),"-")</f>
        <v>-</v>
      </c>
      <c r="N380" s="4" t="str">
        <f>IFERROR(_xlfn.IFS(H380="9",INDEX(字典1_56!C:C,MATCH(MID(F380,7,2),字典1_56!B:B,0)),LEFT(H380,1)="B",INDEX(字典1_56!D:D,MATCH(MID(F380,7,2),字典1_56!B:B,0)),H380="C_B",INDEX(字典1_56!F:F,MATCH(MID(F380,7,2),字典1_56!B:B,0)),H380="C",INDEX(字典1_56!E:E,MATCH(MID(F380,7,2),字典1_56!B:B,0))),"-")</f>
        <v>-</v>
      </c>
      <c r="O380" s="4" t="str">
        <f>IFERROR(INDEX(字典1_78!C:C,MATCH(RIGHT(F380,2),字典1_78!B:B,0)),"Error")</f>
        <v>时钟</v>
      </c>
      <c r="P380" s="5">
        <f t="shared" si="20"/>
        <v>26.763000000000002</v>
      </c>
      <c r="Q380" s="5">
        <f t="shared" si="21"/>
        <v>8.0000000000001847E-2</v>
      </c>
      <c r="R380" s="5" t="str">
        <f>IF(H382="C_B",INDEX(音色一览表!A:A,MATCH(MID(F380,5,2)&amp;MID(F381,5,2)&amp;MID(F382,7,2),音色一览表!H:H,0))&amp;" "&amp;INDEX(音色一览表!G:G,MATCH(MID(F380,5,2)&amp;MID(F381,5,2)&amp;MID(F382,7,2),音色一览表!H:H,0)),"")</f>
        <v/>
      </c>
      <c r="S380" s="17"/>
      <c r="T380" s="17"/>
    </row>
    <row r="381" spans="1:20" ht="18" hidden="1" customHeight="1" x14ac:dyDescent="0.2">
      <c r="A381" s="16">
        <v>379</v>
      </c>
      <c r="B381" s="16">
        <v>1</v>
      </c>
      <c r="C381" s="10"/>
      <c r="D381" s="16" t="s">
        <v>49</v>
      </c>
      <c r="E381" s="16" t="s">
        <v>50</v>
      </c>
      <c r="F381" s="16" t="s">
        <v>51</v>
      </c>
      <c r="G381" s="16" t="s">
        <v>429</v>
      </c>
      <c r="H381" s="34" t="str">
        <f t="shared" si="23"/>
        <v>F8</v>
      </c>
      <c r="I381" s="34" t="str">
        <f>IFERROR(INDEX(数据分类!B:B,MATCH(数据!H381,数据分类!A:A,0)),"Error")</f>
        <v>时钟</v>
      </c>
      <c r="J381" s="34" t="str">
        <f>IFERROR(_xlfn.IFS(INDEX(数据分类!E:E,MATCH(数据!H381,数据分类!A:A,0))=3456,N381&amp;M381,INDEX(数据分类!E:E,MATCH(数据!H381,数据分类!A:A,0))=34,M381,INDEX(数据分类!E:E,MATCH(数据!H381,数据分类!A:A,0))=56,N381,INDEX(数据分类!E:E,MATCH(数据!H381,数据分类!A:A,0))="-","-"),"Error")</f>
        <v>-</v>
      </c>
      <c r="K381" s="34" t="str">
        <f t="shared" si="22"/>
        <v>-</v>
      </c>
      <c r="L381" s="4" t="str">
        <f>IFERROR(INDEX(字典msg!B:B,MATCH(D381,字典msg!A:A,0)),"Error")</f>
        <v>正常</v>
      </c>
      <c r="M381" s="4" t="str">
        <f>IFERROR(_xlfn.IFS(H381="9",INDEX(字典1_34!C:C,MATCH(MID(F381,5,2),字典1_34!B:B,0)),H381="B00",INDEX(字典1_34!D:D,MATCH(MID(F381,5,2),字典1_34!B:B,0)),H381="B20",INDEX(字典1_34!E:E,MATCH(MID(F381,5,2),字典1_34!B:B,0)),H381="B48",INDEX(字典1_34!G:G,MATCH(MID(F381,5,2),字典1_34!B:B,0)),LEFT(H381,1)="B",INDEX(字典1_34!F:F,MATCH(MID(F381,5,2),字典1_34!B:B,0))),"-")</f>
        <v>-</v>
      </c>
      <c r="N381" s="4" t="str">
        <f>IFERROR(_xlfn.IFS(H381="9",INDEX(字典1_56!C:C,MATCH(MID(F381,7,2),字典1_56!B:B,0)),LEFT(H381,1)="B",INDEX(字典1_56!D:D,MATCH(MID(F381,7,2),字典1_56!B:B,0)),H381="C_B",INDEX(字典1_56!F:F,MATCH(MID(F381,7,2),字典1_56!B:B,0)),H381="C",INDEX(字典1_56!E:E,MATCH(MID(F381,7,2),字典1_56!B:B,0))),"-")</f>
        <v>-</v>
      </c>
      <c r="O381" s="4" t="str">
        <f>IFERROR(INDEX(字典1_78!C:C,MATCH(RIGHT(F381,2),字典1_78!B:B,0)),"Error")</f>
        <v>时钟</v>
      </c>
      <c r="P381" s="5">
        <f t="shared" si="20"/>
        <v>26.843</v>
      </c>
      <c r="Q381" s="5">
        <f t="shared" si="21"/>
        <v>7.9999999999998295E-2</v>
      </c>
      <c r="R381" s="5" t="str">
        <f>IF(H383="C_B",INDEX(音色一览表!A:A,MATCH(MID(F381,5,2)&amp;MID(F382,5,2)&amp;MID(F383,7,2),音色一览表!H:H,0))&amp;" "&amp;INDEX(音色一览表!G:G,MATCH(MID(F381,5,2)&amp;MID(F382,5,2)&amp;MID(F383,7,2),音色一览表!H:H,0)),"")</f>
        <v/>
      </c>
      <c r="S381" s="17"/>
      <c r="T381" s="17"/>
    </row>
    <row r="382" spans="1:20" ht="18" hidden="1" customHeight="1" x14ac:dyDescent="0.2">
      <c r="A382" s="16">
        <v>380</v>
      </c>
      <c r="B382" s="16">
        <v>1</v>
      </c>
      <c r="C382" s="10"/>
      <c r="D382" s="16" t="s">
        <v>49</v>
      </c>
      <c r="E382" s="16" t="s">
        <v>50</v>
      </c>
      <c r="F382" s="16" t="s">
        <v>51</v>
      </c>
      <c r="G382" s="16" t="s">
        <v>430</v>
      </c>
      <c r="H382" s="34" t="str">
        <f t="shared" si="23"/>
        <v>F8</v>
      </c>
      <c r="I382" s="34" t="str">
        <f>IFERROR(INDEX(数据分类!B:B,MATCH(数据!H382,数据分类!A:A,0)),"Error")</f>
        <v>时钟</v>
      </c>
      <c r="J382" s="34" t="str">
        <f>IFERROR(_xlfn.IFS(INDEX(数据分类!E:E,MATCH(数据!H382,数据分类!A:A,0))=3456,N382&amp;M382,INDEX(数据分类!E:E,MATCH(数据!H382,数据分类!A:A,0))=34,M382,INDEX(数据分类!E:E,MATCH(数据!H382,数据分类!A:A,0))=56,N382,INDEX(数据分类!E:E,MATCH(数据!H382,数据分类!A:A,0))="-","-"),"Error")</f>
        <v>-</v>
      </c>
      <c r="K382" s="34" t="str">
        <f t="shared" si="22"/>
        <v>-</v>
      </c>
      <c r="L382" s="4" t="str">
        <f>IFERROR(INDEX(字典msg!B:B,MATCH(D382,字典msg!A:A,0)),"Error")</f>
        <v>正常</v>
      </c>
      <c r="M382" s="4" t="str">
        <f>IFERROR(_xlfn.IFS(H382="9",INDEX(字典1_34!C:C,MATCH(MID(F382,5,2),字典1_34!B:B,0)),H382="B00",INDEX(字典1_34!D:D,MATCH(MID(F382,5,2),字典1_34!B:B,0)),H382="B20",INDEX(字典1_34!E:E,MATCH(MID(F382,5,2),字典1_34!B:B,0)),H382="B48",INDEX(字典1_34!G:G,MATCH(MID(F382,5,2),字典1_34!B:B,0)),LEFT(H382,1)="B",INDEX(字典1_34!F:F,MATCH(MID(F382,5,2),字典1_34!B:B,0))),"-")</f>
        <v>-</v>
      </c>
      <c r="N382" s="4" t="str">
        <f>IFERROR(_xlfn.IFS(H382="9",INDEX(字典1_56!C:C,MATCH(MID(F382,7,2),字典1_56!B:B,0)),LEFT(H382,1)="B",INDEX(字典1_56!D:D,MATCH(MID(F382,7,2),字典1_56!B:B,0)),H382="C_B",INDEX(字典1_56!F:F,MATCH(MID(F382,7,2),字典1_56!B:B,0)),H382="C",INDEX(字典1_56!E:E,MATCH(MID(F382,7,2),字典1_56!B:B,0))),"-")</f>
        <v>-</v>
      </c>
      <c r="O382" s="4" t="str">
        <f>IFERROR(INDEX(字典1_78!C:C,MATCH(RIGHT(F382,2),字典1_78!B:B,0)),"Error")</f>
        <v>时钟</v>
      </c>
      <c r="P382" s="5">
        <f t="shared" si="20"/>
        <v>26.913</v>
      </c>
      <c r="Q382" s="5">
        <f t="shared" si="21"/>
        <v>7.0000000000000284E-2</v>
      </c>
      <c r="R382" s="5" t="str">
        <f>IF(H384="C_B",INDEX(音色一览表!A:A,MATCH(MID(F382,5,2)&amp;MID(F383,5,2)&amp;MID(F384,7,2),音色一览表!H:H,0))&amp;" "&amp;INDEX(音色一览表!G:G,MATCH(MID(F382,5,2)&amp;MID(F383,5,2)&amp;MID(F384,7,2),音色一览表!H:H,0)),"")</f>
        <v/>
      </c>
      <c r="S382" s="17"/>
      <c r="T382" s="17"/>
    </row>
    <row r="383" spans="1:20" ht="18" hidden="1" customHeight="1" x14ac:dyDescent="0.2">
      <c r="A383" s="16">
        <v>381</v>
      </c>
      <c r="B383" s="16">
        <v>1</v>
      </c>
      <c r="C383" s="10"/>
      <c r="D383" s="16" t="s">
        <v>49</v>
      </c>
      <c r="E383" s="16" t="s">
        <v>50</v>
      </c>
      <c r="F383" s="16" t="s">
        <v>51</v>
      </c>
      <c r="G383" s="16" t="s">
        <v>431</v>
      </c>
      <c r="H383" s="34" t="str">
        <f t="shared" si="23"/>
        <v>F8</v>
      </c>
      <c r="I383" s="34" t="str">
        <f>IFERROR(INDEX(数据分类!B:B,MATCH(数据!H383,数据分类!A:A,0)),"Error")</f>
        <v>时钟</v>
      </c>
      <c r="J383" s="34" t="str">
        <f>IFERROR(_xlfn.IFS(INDEX(数据分类!E:E,MATCH(数据!H383,数据分类!A:A,0))=3456,N383&amp;M383,INDEX(数据分类!E:E,MATCH(数据!H383,数据分类!A:A,0))=34,M383,INDEX(数据分类!E:E,MATCH(数据!H383,数据分类!A:A,0))=56,N383,INDEX(数据分类!E:E,MATCH(数据!H383,数据分类!A:A,0))="-","-"),"Error")</f>
        <v>-</v>
      </c>
      <c r="K383" s="34" t="str">
        <f t="shared" si="22"/>
        <v>-</v>
      </c>
      <c r="L383" s="4" t="str">
        <f>IFERROR(INDEX(字典msg!B:B,MATCH(D383,字典msg!A:A,0)),"Error")</f>
        <v>正常</v>
      </c>
      <c r="M383" s="4" t="str">
        <f>IFERROR(_xlfn.IFS(H383="9",INDEX(字典1_34!C:C,MATCH(MID(F383,5,2),字典1_34!B:B,0)),H383="B00",INDEX(字典1_34!D:D,MATCH(MID(F383,5,2),字典1_34!B:B,0)),H383="B20",INDEX(字典1_34!E:E,MATCH(MID(F383,5,2),字典1_34!B:B,0)),H383="B48",INDEX(字典1_34!G:G,MATCH(MID(F383,5,2),字典1_34!B:B,0)),LEFT(H383,1)="B",INDEX(字典1_34!F:F,MATCH(MID(F383,5,2),字典1_34!B:B,0))),"-")</f>
        <v>-</v>
      </c>
      <c r="N383" s="4" t="str">
        <f>IFERROR(_xlfn.IFS(H383="9",INDEX(字典1_56!C:C,MATCH(MID(F383,7,2),字典1_56!B:B,0)),LEFT(H383,1)="B",INDEX(字典1_56!D:D,MATCH(MID(F383,7,2),字典1_56!B:B,0)),H383="C_B",INDEX(字典1_56!F:F,MATCH(MID(F383,7,2),字典1_56!B:B,0)),H383="C",INDEX(字典1_56!E:E,MATCH(MID(F383,7,2),字典1_56!B:B,0))),"-")</f>
        <v>-</v>
      </c>
      <c r="O383" s="4" t="str">
        <f>IFERROR(INDEX(字典1_78!C:C,MATCH(RIGHT(F383,2),字典1_78!B:B,0)),"Error")</f>
        <v>时钟</v>
      </c>
      <c r="P383" s="5">
        <f t="shared" si="20"/>
        <v>26.998000000000001</v>
      </c>
      <c r="Q383" s="5">
        <f t="shared" si="21"/>
        <v>8.5000000000000853E-2</v>
      </c>
      <c r="R383" s="5" t="str">
        <f>IF(H385="C_B",INDEX(音色一览表!A:A,MATCH(MID(F383,5,2)&amp;MID(F384,5,2)&amp;MID(F385,7,2),音色一览表!H:H,0))&amp;" "&amp;INDEX(音色一览表!G:G,MATCH(MID(F383,5,2)&amp;MID(F384,5,2)&amp;MID(F385,7,2),音色一览表!H:H,0)),"")</f>
        <v/>
      </c>
      <c r="S383" s="17"/>
      <c r="T383" s="17"/>
    </row>
    <row r="384" spans="1:20" ht="18" hidden="1" customHeight="1" x14ac:dyDescent="0.2">
      <c r="A384" s="16">
        <v>382</v>
      </c>
      <c r="B384" s="16">
        <v>1</v>
      </c>
      <c r="C384" s="10"/>
      <c r="D384" s="16" t="s">
        <v>49</v>
      </c>
      <c r="E384" s="16" t="s">
        <v>50</v>
      </c>
      <c r="F384" s="16" t="s">
        <v>51</v>
      </c>
      <c r="G384" s="16" t="s">
        <v>432</v>
      </c>
      <c r="H384" s="34" t="str">
        <f t="shared" si="23"/>
        <v>F8</v>
      </c>
      <c r="I384" s="34" t="str">
        <f>IFERROR(INDEX(数据分类!B:B,MATCH(数据!H384,数据分类!A:A,0)),"Error")</f>
        <v>时钟</v>
      </c>
      <c r="J384" s="34" t="str">
        <f>IFERROR(_xlfn.IFS(INDEX(数据分类!E:E,MATCH(数据!H384,数据分类!A:A,0))=3456,N384&amp;M384,INDEX(数据分类!E:E,MATCH(数据!H384,数据分类!A:A,0))=34,M384,INDEX(数据分类!E:E,MATCH(数据!H384,数据分类!A:A,0))=56,N384,INDEX(数据分类!E:E,MATCH(数据!H384,数据分类!A:A,0))="-","-"),"Error")</f>
        <v>-</v>
      </c>
      <c r="K384" s="34" t="str">
        <f t="shared" si="22"/>
        <v>-</v>
      </c>
      <c r="L384" s="4" t="str">
        <f>IFERROR(INDEX(字典msg!B:B,MATCH(D384,字典msg!A:A,0)),"Error")</f>
        <v>正常</v>
      </c>
      <c r="M384" s="4" t="str">
        <f>IFERROR(_xlfn.IFS(H384="9",INDEX(字典1_34!C:C,MATCH(MID(F384,5,2),字典1_34!B:B,0)),H384="B00",INDEX(字典1_34!D:D,MATCH(MID(F384,5,2),字典1_34!B:B,0)),H384="B20",INDEX(字典1_34!E:E,MATCH(MID(F384,5,2),字典1_34!B:B,0)),H384="B48",INDEX(字典1_34!G:G,MATCH(MID(F384,5,2),字典1_34!B:B,0)),LEFT(H384,1)="B",INDEX(字典1_34!F:F,MATCH(MID(F384,5,2),字典1_34!B:B,0))),"-")</f>
        <v>-</v>
      </c>
      <c r="N384" s="4" t="str">
        <f>IFERROR(_xlfn.IFS(H384="9",INDEX(字典1_56!C:C,MATCH(MID(F384,7,2),字典1_56!B:B,0)),LEFT(H384,1)="B",INDEX(字典1_56!D:D,MATCH(MID(F384,7,2),字典1_56!B:B,0)),H384="C_B",INDEX(字典1_56!F:F,MATCH(MID(F384,7,2),字典1_56!B:B,0)),H384="C",INDEX(字典1_56!E:E,MATCH(MID(F384,7,2),字典1_56!B:B,0))),"-")</f>
        <v>-</v>
      </c>
      <c r="O384" s="4" t="str">
        <f>IFERROR(INDEX(字典1_78!C:C,MATCH(RIGHT(F384,2),字典1_78!B:B,0)),"Error")</f>
        <v>时钟</v>
      </c>
      <c r="P384" s="5">
        <f t="shared" si="20"/>
        <v>27.077999999999999</v>
      </c>
      <c r="Q384" s="5">
        <f t="shared" si="21"/>
        <v>7.9999999999998295E-2</v>
      </c>
      <c r="R384" s="5" t="str">
        <f>IF(H386="C_B",INDEX(音色一览表!A:A,MATCH(MID(F384,5,2)&amp;MID(F385,5,2)&amp;MID(F386,7,2),音色一览表!H:H,0))&amp;" "&amp;INDEX(音色一览表!G:G,MATCH(MID(F384,5,2)&amp;MID(F385,5,2)&amp;MID(F386,7,2),音色一览表!H:H,0)),"")</f>
        <v/>
      </c>
      <c r="S384" s="17"/>
      <c r="T384" s="17"/>
    </row>
    <row r="385" spans="1:20" ht="18" hidden="1" customHeight="1" x14ac:dyDescent="0.2">
      <c r="A385" s="16">
        <v>383</v>
      </c>
      <c r="B385" s="16">
        <v>1</v>
      </c>
      <c r="C385" s="10"/>
      <c r="D385" s="16" t="s">
        <v>49</v>
      </c>
      <c r="E385" s="16" t="s">
        <v>50</v>
      </c>
      <c r="F385" s="16" t="s">
        <v>59</v>
      </c>
      <c r="G385" s="16" t="s">
        <v>433</v>
      </c>
      <c r="H385" s="34" t="str">
        <f t="shared" si="23"/>
        <v>FE</v>
      </c>
      <c r="I385" s="34" t="str">
        <f>IFERROR(INDEX(数据分类!B:B,MATCH(数据!H385,数据分类!A:A,0)),"Error")</f>
        <v>主动传感</v>
      </c>
      <c r="J385" s="34" t="str">
        <f>IFERROR(_xlfn.IFS(INDEX(数据分类!E:E,MATCH(数据!H385,数据分类!A:A,0))=3456,N385&amp;M385,INDEX(数据分类!E:E,MATCH(数据!H385,数据分类!A:A,0))=34,M385,INDEX(数据分类!E:E,MATCH(数据!H385,数据分类!A:A,0))=56,N385,INDEX(数据分类!E:E,MATCH(数据!H385,数据分类!A:A,0))="-","-"),"Error")</f>
        <v>-</v>
      </c>
      <c r="K385" s="34" t="str">
        <f t="shared" si="22"/>
        <v>-</v>
      </c>
      <c r="L385" s="4" t="str">
        <f>IFERROR(INDEX(字典msg!B:B,MATCH(D385,字典msg!A:A,0)),"Error")</f>
        <v>正常</v>
      </c>
      <c r="M385" s="4" t="str">
        <f>IFERROR(_xlfn.IFS(H385="9",INDEX(字典1_34!C:C,MATCH(MID(F385,5,2),字典1_34!B:B,0)),H385="B00",INDEX(字典1_34!D:D,MATCH(MID(F385,5,2),字典1_34!B:B,0)),H385="B20",INDEX(字典1_34!E:E,MATCH(MID(F385,5,2),字典1_34!B:B,0)),H385="B48",INDEX(字典1_34!G:G,MATCH(MID(F385,5,2),字典1_34!B:B,0)),LEFT(H385,1)="B",INDEX(字典1_34!F:F,MATCH(MID(F385,5,2),字典1_34!B:B,0))),"-")</f>
        <v>-</v>
      </c>
      <c r="N385" s="4" t="str">
        <f>IFERROR(_xlfn.IFS(H385="9",INDEX(字典1_56!C:C,MATCH(MID(F385,7,2),字典1_56!B:B,0)),LEFT(H385,1)="B",INDEX(字典1_56!D:D,MATCH(MID(F385,7,2),字典1_56!B:B,0)),H385="C_B",INDEX(字典1_56!F:F,MATCH(MID(F385,7,2),字典1_56!B:B,0)),H385="C",INDEX(字典1_56!E:E,MATCH(MID(F385,7,2),字典1_56!B:B,0))),"-")</f>
        <v>-</v>
      </c>
      <c r="O385" s="4" t="str">
        <f>IFERROR(INDEX(字典1_78!C:C,MATCH(RIGHT(F385,2),字典1_78!B:B,0)),"Error")</f>
        <v>主动传感</v>
      </c>
      <c r="P385" s="5">
        <f t="shared" si="20"/>
        <v>27.158000000000001</v>
      </c>
      <c r="Q385" s="5">
        <f t="shared" si="21"/>
        <v>8.0000000000001847E-2</v>
      </c>
      <c r="R385" s="5" t="str">
        <f>IF(H387="C_B",INDEX(音色一览表!A:A,MATCH(MID(F385,5,2)&amp;MID(F386,5,2)&amp;MID(F387,7,2),音色一览表!H:H,0))&amp;" "&amp;INDEX(音色一览表!G:G,MATCH(MID(F385,5,2)&amp;MID(F386,5,2)&amp;MID(F387,7,2),音色一览表!H:H,0)),"")</f>
        <v/>
      </c>
      <c r="S385" s="17"/>
      <c r="T385" s="17"/>
    </row>
    <row r="386" spans="1:20" ht="18" hidden="1" customHeight="1" x14ac:dyDescent="0.2">
      <c r="A386" s="16">
        <v>384</v>
      </c>
      <c r="B386" s="16">
        <v>1</v>
      </c>
      <c r="C386" s="10"/>
      <c r="D386" s="16" t="s">
        <v>49</v>
      </c>
      <c r="E386" s="16" t="s">
        <v>50</v>
      </c>
      <c r="F386" s="16" t="s">
        <v>51</v>
      </c>
      <c r="G386" s="16" t="s">
        <v>434</v>
      </c>
      <c r="H386" s="34" t="str">
        <f t="shared" si="23"/>
        <v>F8</v>
      </c>
      <c r="I386" s="34" t="str">
        <f>IFERROR(INDEX(数据分类!B:B,MATCH(数据!H386,数据分类!A:A,0)),"Error")</f>
        <v>时钟</v>
      </c>
      <c r="J386" s="34" t="str">
        <f>IFERROR(_xlfn.IFS(INDEX(数据分类!E:E,MATCH(数据!H386,数据分类!A:A,0))=3456,N386&amp;M386,INDEX(数据分类!E:E,MATCH(数据!H386,数据分类!A:A,0))=34,M386,INDEX(数据分类!E:E,MATCH(数据!H386,数据分类!A:A,0))=56,N386,INDEX(数据分类!E:E,MATCH(数据!H386,数据分类!A:A,0))="-","-"),"Error")</f>
        <v>-</v>
      </c>
      <c r="K386" s="34" t="str">
        <f t="shared" si="22"/>
        <v>-</v>
      </c>
      <c r="L386" s="4" t="str">
        <f>IFERROR(INDEX(字典msg!B:B,MATCH(D386,字典msg!A:A,0)),"Error")</f>
        <v>正常</v>
      </c>
      <c r="M386" s="4" t="str">
        <f>IFERROR(_xlfn.IFS(H386="9",INDEX(字典1_34!C:C,MATCH(MID(F386,5,2),字典1_34!B:B,0)),H386="B00",INDEX(字典1_34!D:D,MATCH(MID(F386,5,2),字典1_34!B:B,0)),H386="B20",INDEX(字典1_34!E:E,MATCH(MID(F386,5,2),字典1_34!B:B,0)),H386="B48",INDEX(字典1_34!G:G,MATCH(MID(F386,5,2),字典1_34!B:B,0)),LEFT(H386,1)="B",INDEX(字典1_34!F:F,MATCH(MID(F386,5,2),字典1_34!B:B,0))),"-")</f>
        <v>-</v>
      </c>
      <c r="N386" s="4" t="str">
        <f>IFERROR(_xlfn.IFS(H386="9",INDEX(字典1_56!C:C,MATCH(MID(F386,7,2),字典1_56!B:B,0)),LEFT(H386,1)="B",INDEX(字典1_56!D:D,MATCH(MID(F386,7,2),字典1_56!B:B,0)),H386="C_B",INDEX(字典1_56!F:F,MATCH(MID(F386,7,2),字典1_56!B:B,0)),H386="C",INDEX(字典1_56!E:E,MATCH(MID(F386,7,2),字典1_56!B:B,0))),"-")</f>
        <v>-</v>
      </c>
      <c r="O386" s="4" t="str">
        <f>IFERROR(INDEX(字典1_78!C:C,MATCH(RIGHT(F386,2),字典1_78!B:B,0)),"Error")</f>
        <v>时钟</v>
      </c>
      <c r="P386" s="5">
        <f t="shared" si="20"/>
        <v>27.238</v>
      </c>
      <c r="Q386" s="5">
        <f t="shared" si="21"/>
        <v>7.9999999999998295E-2</v>
      </c>
      <c r="R386" s="5" t="str">
        <f>IF(H388="C_B",INDEX(音色一览表!A:A,MATCH(MID(F386,5,2)&amp;MID(F387,5,2)&amp;MID(F388,7,2),音色一览表!H:H,0))&amp;" "&amp;INDEX(音色一览表!G:G,MATCH(MID(F386,5,2)&amp;MID(F387,5,2)&amp;MID(F388,7,2),音色一览表!H:H,0)),"")</f>
        <v/>
      </c>
      <c r="S386" s="17"/>
      <c r="T386" s="17"/>
    </row>
    <row r="387" spans="1:20" ht="18" hidden="1" customHeight="1" x14ac:dyDescent="0.2">
      <c r="A387" s="16">
        <v>385</v>
      </c>
      <c r="B387" s="16">
        <v>1</v>
      </c>
      <c r="C387" s="10"/>
      <c r="D387" s="16" t="s">
        <v>49</v>
      </c>
      <c r="E387" s="16" t="s">
        <v>50</v>
      </c>
      <c r="F387" s="16" t="s">
        <v>51</v>
      </c>
      <c r="G387" s="16" t="s">
        <v>435</v>
      </c>
      <c r="H387" s="34" t="str">
        <f t="shared" si="23"/>
        <v>F8</v>
      </c>
      <c r="I387" s="34" t="str">
        <f>IFERROR(INDEX(数据分类!B:B,MATCH(数据!H387,数据分类!A:A,0)),"Error")</f>
        <v>时钟</v>
      </c>
      <c r="J387" s="34" t="str">
        <f>IFERROR(_xlfn.IFS(INDEX(数据分类!E:E,MATCH(数据!H387,数据分类!A:A,0))=3456,N387&amp;M387,INDEX(数据分类!E:E,MATCH(数据!H387,数据分类!A:A,0))=34,M387,INDEX(数据分类!E:E,MATCH(数据!H387,数据分类!A:A,0))=56,N387,INDEX(数据分类!E:E,MATCH(数据!H387,数据分类!A:A,0))="-","-"),"Error")</f>
        <v>-</v>
      </c>
      <c r="K387" s="34" t="str">
        <f t="shared" si="22"/>
        <v>-</v>
      </c>
      <c r="L387" s="4" t="str">
        <f>IFERROR(INDEX(字典msg!B:B,MATCH(D387,字典msg!A:A,0)),"Error")</f>
        <v>正常</v>
      </c>
      <c r="M387" s="4" t="str">
        <f>IFERROR(_xlfn.IFS(H387="9",INDEX(字典1_34!C:C,MATCH(MID(F387,5,2),字典1_34!B:B,0)),H387="B00",INDEX(字典1_34!D:D,MATCH(MID(F387,5,2),字典1_34!B:B,0)),H387="B20",INDEX(字典1_34!E:E,MATCH(MID(F387,5,2),字典1_34!B:B,0)),H387="B48",INDEX(字典1_34!G:G,MATCH(MID(F387,5,2),字典1_34!B:B,0)),LEFT(H387,1)="B",INDEX(字典1_34!F:F,MATCH(MID(F387,5,2),字典1_34!B:B,0))),"-")</f>
        <v>-</v>
      </c>
      <c r="N387" s="4" t="str">
        <f>IFERROR(_xlfn.IFS(H387="9",INDEX(字典1_56!C:C,MATCH(MID(F387,7,2),字典1_56!B:B,0)),LEFT(H387,1)="B",INDEX(字典1_56!D:D,MATCH(MID(F387,7,2),字典1_56!B:B,0)),H387="C_B",INDEX(字典1_56!F:F,MATCH(MID(F387,7,2),字典1_56!B:B,0)),H387="C",INDEX(字典1_56!E:E,MATCH(MID(F387,7,2),字典1_56!B:B,0))),"-")</f>
        <v>-</v>
      </c>
      <c r="O387" s="4" t="str">
        <f>IFERROR(INDEX(字典1_78!C:C,MATCH(RIGHT(F387,2),字典1_78!B:B,0)),"Error")</f>
        <v>时钟</v>
      </c>
      <c r="P387" s="5">
        <f t="shared" ref="P387:P450" si="24">HEX2DEC(RIGHT(G387,6))/1000</f>
        <v>27.318000000000001</v>
      </c>
      <c r="Q387" s="5">
        <f t="shared" ref="Q387:Q450" si="25">IFERROR(IF(B387=B386,P387-P386,0),"")</f>
        <v>8.0000000000001847E-2</v>
      </c>
      <c r="R387" s="5" t="str">
        <f>IF(H389="C_B",INDEX(音色一览表!A:A,MATCH(MID(F387,5,2)&amp;MID(F388,5,2)&amp;MID(F389,7,2),音色一览表!H:H,0))&amp;" "&amp;INDEX(音色一览表!G:G,MATCH(MID(F387,5,2)&amp;MID(F388,5,2)&amp;MID(F389,7,2),音色一览表!H:H,0)),"")</f>
        <v/>
      </c>
      <c r="S387" s="17"/>
      <c r="T387" s="17"/>
    </row>
    <row r="388" spans="1:20" ht="18" hidden="1" customHeight="1" x14ac:dyDescent="0.2">
      <c r="A388" s="16">
        <v>386</v>
      </c>
      <c r="B388" s="16">
        <v>1</v>
      </c>
      <c r="C388" s="10"/>
      <c r="D388" s="16" t="s">
        <v>49</v>
      </c>
      <c r="E388" s="16" t="s">
        <v>50</v>
      </c>
      <c r="F388" s="16" t="s">
        <v>51</v>
      </c>
      <c r="G388" s="16" t="s">
        <v>436</v>
      </c>
      <c r="H388" s="34" t="str">
        <f t="shared" si="23"/>
        <v>F8</v>
      </c>
      <c r="I388" s="34" t="str">
        <f>IFERROR(INDEX(数据分类!B:B,MATCH(数据!H388,数据分类!A:A,0)),"Error")</f>
        <v>时钟</v>
      </c>
      <c r="J388" s="34" t="str">
        <f>IFERROR(_xlfn.IFS(INDEX(数据分类!E:E,MATCH(数据!H388,数据分类!A:A,0))=3456,N388&amp;M388,INDEX(数据分类!E:E,MATCH(数据!H388,数据分类!A:A,0))=34,M388,INDEX(数据分类!E:E,MATCH(数据!H388,数据分类!A:A,0))=56,N388,INDEX(数据分类!E:E,MATCH(数据!H388,数据分类!A:A,0))="-","-"),"Error")</f>
        <v>-</v>
      </c>
      <c r="K388" s="34" t="str">
        <f t="shared" ref="K388:K451" si="26">IF(OR(H388="9",LEFT(H388,1)="B",LEFT(H388,1)="C"),RIGHT(F388,1)+1,"-")</f>
        <v>-</v>
      </c>
      <c r="L388" s="4" t="str">
        <f>IFERROR(INDEX(字典msg!B:B,MATCH(D388,字典msg!A:A,0)),"Error")</f>
        <v>正常</v>
      </c>
      <c r="M388" s="4" t="str">
        <f>IFERROR(_xlfn.IFS(H388="9",INDEX(字典1_34!C:C,MATCH(MID(F388,5,2),字典1_34!B:B,0)),H388="B00",INDEX(字典1_34!D:D,MATCH(MID(F388,5,2),字典1_34!B:B,0)),H388="B20",INDEX(字典1_34!E:E,MATCH(MID(F388,5,2),字典1_34!B:B,0)),H388="B48",INDEX(字典1_34!G:G,MATCH(MID(F388,5,2),字典1_34!B:B,0)),LEFT(H388,1)="B",INDEX(字典1_34!F:F,MATCH(MID(F388,5,2),字典1_34!B:B,0))),"-")</f>
        <v>-</v>
      </c>
      <c r="N388" s="4" t="str">
        <f>IFERROR(_xlfn.IFS(H388="9",INDEX(字典1_56!C:C,MATCH(MID(F388,7,2),字典1_56!B:B,0)),LEFT(H388,1)="B",INDEX(字典1_56!D:D,MATCH(MID(F388,7,2),字典1_56!B:B,0)),H388="C_B",INDEX(字典1_56!F:F,MATCH(MID(F388,7,2),字典1_56!B:B,0)),H388="C",INDEX(字典1_56!E:E,MATCH(MID(F388,7,2),字典1_56!B:B,0))),"-")</f>
        <v>-</v>
      </c>
      <c r="O388" s="4" t="str">
        <f>IFERROR(INDEX(字典1_78!C:C,MATCH(RIGHT(F388,2),字典1_78!B:B,0)),"Error")</f>
        <v>时钟</v>
      </c>
      <c r="P388" s="5">
        <f t="shared" si="24"/>
        <v>27.408000000000001</v>
      </c>
      <c r="Q388" s="5">
        <f t="shared" si="25"/>
        <v>8.9999999999999858E-2</v>
      </c>
      <c r="R388" s="5" t="str">
        <f>IF(H390="C_B",INDEX(音色一览表!A:A,MATCH(MID(F388,5,2)&amp;MID(F389,5,2)&amp;MID(F390,7,2),音色一览表!H:H,0))&amp;" "&amp;INDEX(音色一览表!G:G,MATCH(MID(F388,5,2)&amp;MID(F389,5,2)&amp;MID(F390,7,2),音色一览表!H:H,0)),"")</f>
        <v/>
      </c>
      <c r="S388" s="17"/>
      <c r="T388" s="17"/>
    </row>
    <row r="389" spans="1:20" ht="18" hidden="1" customHeight="1" x14ac:dyDescent="0.2">
      <c r="A389" s="16">
        <v>387</v>
      </c>
      <c r="B389" s="16">
        <v>1</v>
      </c>
      <c r="C389" s="10"/>
      <c r="D389" s="16" t="s">
        <v>49</v>
      </c>
      <c r="E389" s="16" t="s">
        <v>50</v>
      </c>
      <c r="F389" s="16" t="s">
        <v>51</v>
      </c>
      <c r="G389" s="16" t="s">
        <v>437</v>
      </c>
      <c r="H389" s="34" t="str">
        <f t="shared" ref="H389:H452" si="27">IFERROR(_xlfn.IFS(MID(F389,9,1)="B",MID(F389,9,1)&amp;MID(F389,7,2),MID(F389,9,1)="F",RIGHT(F389,2),AND(MID(F389,9,1)="C",H387="B00",H388="B20"),"C_B"),MID(F389,9,1))</f>
        <v>F8</v>
      </c>
      <c r="I389" s="34" t="str">
        <f>IFERROR(INDEX(数据分类!B:B,MATCH(数据!H389,数据分类!A:A,0)),"Error")</f>
        <v>时钟</v>
      </c>
      <c r="J389" s="34" t="str">
        <f>IFERROR(_xlfn.IFS(INDEX(数据分类!E:E,MATCH(数据!H389,数据分类!A:A,0))=3456,N389&amp;M389,INDEX(数据分类!E:E,MATCH(数据!H389,数据分类!A:A,0))=34,M389,INDEX(数据分类!E:E,MATCH(数据!H389,数据分类!A:A,0))=56,N389,INDEX(数据分类!E:E,MATCH(数据!H389,数据分类!A:A,0))="-","-"),"Error")</f>
        <v>-</v>
      </c>
      <c r="K389" s="34" t="str">
        <f t="shared" si="26"/>
        <v>-</v>
      </c>
      <c r="L389" s="4" t="str">
        <f>IFERROR(INDEX(字典msg!B:B,MATCH(D389,字典msg!A:A,0)),"Error")</f>
        <v>正常</v>
      </c>
      <c r="M389" s="4" t="str">
        <f>IFERROR(_xlfn.IFS(H389="9",INDEX(字典1_34!C:C,MATCH(MID(F389,5,2),字典1_34!B:B,0)),H389="B00",INDEX(字典1_34!D:D,MATCH(MID(F389,5,2),字典1_34!B:B,0)),H389="B20",INDEX(字典1_34!E:E,MATCH(MID(F389,5,2),字典1_34!B:B,0)),H389="B48",INDEX(字典1_34!G:G,MATCH(MID(F389,5,2),字典1_34!B:B,0)),LEFT(H389,1)="B",INDEX(字典1_34!F:F,MATCH(MID(F389,5,2),字典1_34!B:B,0))),"-")</f>
        <v>-</v>
      </c>
      <c r="N389" s="4" t="str">
        <f>IFERROR(_xlfn.IFS(H389="9",INDEX(字典1_56!C:C,MATCH(MID(F389,7,2),字典1_56!B:B,0)),LEFT(H389,1)="B",INDEX(字典1_56!D:D,MATCH(MID(F389,7,2),字典1_56!B:B,0)),H389="C_B",INDEX(字典1_56!F:F,MATCH(MID(F389,7,2),字典1_56!B:B,0)),H389="C",INDEX(字典1_56!E:E,MATCH(MID(F389,7,2),字典1_56!B:B,0))),"-")</f>
        <v>-</v>
      </c>
      <c r="O389" s="4" t="str">
        <f>IFERROR(INDEX(字典1_78!C:C,MATCH(RIGHT(F389,2),字典1_78!B:B,0)),"Error")</f>
        <v>时钟</v>
      </c>
      <c r="P389" s="5">
        <f t="shared" si="24"/>
        <v>27.491</v>
      </c>
      <c r="Q389" s="5">
        <f t="shared" si="25"/>
        <v>8.2999999999998408E-2</v>
      </c>
      <c r="R389" s="5" t="str">
        <f>IF(H391="C_B",INDEX(音色一览表!A:A,MATCH(MID(F389,5,2)&amp;MID(F390,5,2)&amp;MID(F391,7,2),音色一览表!H:H,0))&amp;" "&amp;INDEX(音色一览表!G:G,MATCH(MID(F389,5,2)&amp;MID(F390,5,2)&amp;MID(F391,7,2),音色一览表!H:H,0)),"")</f>
        <v/>
      </c>
      <c r="S389" s="17"/>
      <c r="T389" s="17"/>
    </row>
    <row r="390" spans="1:20" ht="18" hidden="1" customHeight="1" x14ac:dyDescent="0.2">
      <c r="A390" s="16">
        <v>388</v>
      </c>
      <c r="B390" s="16">
        <v>1</v>
      </c>
      <c r="C390" s="10"/>
      <c r="D390" s="16" t="s">
        <v>49</v>
      </c>
      <c r="E390" s="16" t="s">
        <v>50</v>
      </c>
      <c r="F390" s="16" t="s">
        <v>51</v>
      </c>
      <c r="G390" s="16" t="s">
        <v>438</v>
      </c>
      <c r="H390" s="34" t="str">
        <f t="shared" si="27"/>
        <v>F8</v>
      </c>
      <c r="I390" s="34" t="str">
        <f>IFERROR(INDEX(数据分类!B:B,MATCH(数据!H390,数据分类!A:A,0)),"Error")</f>
        <v>时钟</v>
      </c>
      <c r="J390" s="34" t="str">
        <f>IFERROR(_xlfn.IFS(INDEX(数据分类!E:E,MATCH(数据!H390,数据分类!A:A,0))=3456,N390&amp;M390,INDEX(数据分类!E:E,MATCH(数据!H390,数据分类!A:A,0))=34,M390,INDEX(数据分类!E:E,MATCH(数据!H390,数据分类!A:A,0))=56,N390,INDEX(数据分类!E:E,MATCH(数据!H390,数据分类!A:A,0))="-","-"),"Error")</f>
        <v>-</v>
      </c>
      <c r="K390" s="34" t="str">
        <f t="shared" si="26"/>
        <v>-</v>
      </c>
      <c r="L390" s="4" t="str">
        <f>IFERROR(INDEX(字典msg!B:B,MATCH(D390,字典msg!A:A,0)),"Error")</f>
        <v>正常</v>
      </c>
      <c r="M390" s="4" t="str">
        <f>IFERROR(_xlfn.IFS(H390="9",INDEX(字典1_34!C:C,MATCH(MID(F390,5,2),字典1_34!B:B,0)),H390="B00",INDEX(字典1_34!D:D,MATCH(MID(F390,5,2),字典1_34!B:B,0)),H390="B20",INDEX(字典1_34!E:E,MATCH(MID(F390,5,2),字典1_34!B:B,0)),H390="B48",INDEX(字典1_34!G:G,MATCH(MID(F390,5,2),字典1_34!B:B,0)),LEFT(H390,1)="B",INDEX(字典1_34!F:F,MATCH(MID(F390,5,2),字典1_34!B:B,0))),"-")</f>
        <v>-</v>
      </c>
      <c r="N390" s="4" t="str">
        <f>IFERROR(_xlfn.IFS(H390="9",INDEX(字典1_56!C:C,MATCH(MID(F390,7,2),字典1_56!B:B,0)),LEFT(H390,1)="B",INDEX(字典1_56!D:D,MATCH(MID(F390,7,2),字典1_56!B:B,0)),H390="C_B",INDEX(字典1_56!F:F,MATCH(MID(F390,7,2),字典1_56!B:B,0)),H390="C",INDEX(字典1_56!E:E,MATCH(MID(F390,7,2),字典1_56!B:B,0))),"-")</f>
        <v>-</v>
      </c>
      <c r="O390" s="4" t="str">
        <f>IFERROR(INDEX(字典1_78!C:C,MATCH(RIGHT(F390,2),字典1_78!B:B,0)),"Error")</f>
        <v>时钟</v>
      </c>
      <c r="P390" s="5">
        <f t="shared" si="24"/>
        <v>27.567</v>
      </c>
      <c r="Q390" s="5">
        <f t="shared" si="25"/>
        <v>7.6000000000000512E-2</v>
      </c>
      <c r="R390" s="5" t="str">
        <f>IF(H392="C_B",INDEX(音色一览表!A:A,MATCH(MID(F390,5,2)&amp;MID(F391,5,2)&amp;MID(F392,7,2),音色一览表!H:H,0))&amp;" "&amp;INDEX(音色一览表!G:G,MATCH(MID(F390,5,2)&amp;MID(F391,5,2)&amp;MID(F392,7,2),音色一览表!H:H,0)),"")</f>
        <v/>
      </c>
      <c r="S390" s="17"/>
      <c r="T390" s="17"/>
    </row>
    <row r="391" spans="1:20" ht="18" hidden="1" customHeight="1" x14ac:dyDescent="0.2">
      <c r="A391" s="16">
        <v>389</v>
      </c>
      <c r="B391" s="16">
        <v>1</v>
      </c>
      <c r="C391" s="10"/>
      <c r="D391" s="16" t="s">
        <v>49</v>
      </c>
      <c r="E391" s="16" t="s">
        <v>50</v>
      </c>
      <c r="F391" s="16" t="s">
        <v>51</v>
      </c>
      <c r="G391" s="16" t="s">
        <v>439</v>
      </c>
      <c r="H391" s="34" t="str">
        <f t="shared" si="27"/>
        <v>F8</v>
      </c>
      <c r="I391" s="34" t="str">
        <f>IFERROR(INDEX(数据分类!B:B,MATCH(数据!H391,数据分类!A:A,0)),"Error")</f>
        <v>时钟</v>
      </c>
      <c r="J391" s="34" t="str">
        <f>IFERROR(_xlfn.IFS(INDEX(数据分类!E:E,MATCH(数据!H391,数据分类!A:A,0))=3456,N391&amp;M391,INDEX(数据分类!E:E,MATCH(数据!H391,数据分类!A:A,0))=34,M391,INDEX(数据分类!E:E,MATCH(数据!H391,数据分类!A:A,0))=56,N391,INDEX(数据分类!E:E,MATCH(数据!H391,数据分类!A:A,0))="-","-"),"Error")</f>
        <v>-</v>
      </c>
      <c r="K391" s="34" t="str">
        <f t="shared" si="26"/>
        <v>-</v>
      </c>
      <c r="L391" s="4" t="str">
        <f>IFERROR(INDEX(字典msg!B:B,MATCH(D391,字典msg!A:A,0)),"Error")</f>
        <v>正常</v>
      </c>
      <c r="M391" s="4" t="str">
        <f>IFERROR(_xlfn.IFS(H391="9",INDEX(字典1_34!C:C,MATCH(MID(F391,5,2),字典1_34!B:B,0)),H391="B00",INDEX(字典1_34!D:D,MATCH(MID(F391,5,2),字典1_34!B:B,0)),H391="B20",INDEX(字典1_34!E:E,MATCH(MID(F391,5,2),字典1_34!B:B,0)),H391="B48",INDEX(字典1_34!G:G,MATCH(MID(F391,5,2),字典1_34!B:B,0)),LEFT(H391,1)="B",INDEX(字典1_34!F:F,MATCH(MID(F391,5,2),字典1_34!B:B,0))),"-")</f>
        <v>-</v>
      </c>
      <c r="N391" s="4" t="str">
        <f>IFERROR(_xlfn.IFS(H391="9",INDEX(字典1_56!C:C,MATCH(MID(F391,7,2),字典1_56!B:B,0)),LEFT(H391,1)="B",INDEX(字典1_56!D:D,MATCH(MID(F391,7,2),字典1_56!B:B,0)),H391="C_B",INDEX(字典1_56!F:F,MATCH(MID(F391,7,2),字典1_56!B:B,0)),H391="C",INDEX(字典1_56!E:E,MATCH(MID(F391,7,2),字典1_56!B:B,0))),"-")</f>
        <v>-</v>
      </c>
      <c r="O391" s="4" t="str">
        <f>IFERROR(INDEX(字典1_78!C:C,MATCH(RIGHT(F391,2),字典1_78!B:B,0)),"Error")</f>
        <v>时钟</v>
      </c>
      <c r="P391" s="5">
        <f t="shared" si="24"/>
        <v>27.657</v>
      </c>
      <c r="Q391" s="5">
        <f t="shared" si="25"/>
        <v>8.9999999999999858E-2</v>
      </c>
      <c r="R391" s="5" t="str">
        <f>IF(H393="C_B",INDEX(音色一览表!A:A,MATCH(MID(F391,5,2)&amp;MID(F392,5,2)&amp;MID(F393,7,2),音色一览表!H:H,0))&amp;" "&amp;INDEX(音色一览表!G:G,MATCH(MID(F391,5,2)&amp;MID(F392,5,2)&amp;MID(F393,7,2),音色一览表!H:H,0)),"")</f>
        <v/>
      </c>
      <c r="S391" s="17"/>
      <c r="T391" s="17"/>
    </row>
    <row r="392" spans="1:20" ht="18" hidden="1" customHeight="1" x14ac:dyDescent="0.2">
      <c r="A392" s="16">
        <v>390</v>
      </c>
      <c r="B392" s="16">
        <v>1</v>
      </c>
      <c r="C392" s="10"/>
      <c r="D392" s="16" t="s">
        <v>49</v>
      </c>
      <c r="E392" s="16" t="s">
        <v>50</v>
      </c>
      <c r="F392" s="16" t="s">
        <v>51</v>
      </c>
      <c r="G392" s="16" t="s">
        <v>440</v>
      </c>
      <c r="H392" s="34" t="str">
        <f t="shared" si="27"/>
        <v>F8</v>
      </c>
      <c r="I392" s="34" t="str">
        <f>IFERROR(INDEX(数据分类!B:B,MATCH(数据!H392,数据分类!A:A,0)),"Error")</f>
        <v>时钟</v>
      </c>
      <c r="J392" s="34" t="str">
        <f>IFERROR(_xlfn.IFS(INDEX(数据分类!E:E,MATCH(数据!H392,数据分类!A:A,0))=3456,N392&amp;M392,INDEX(数据分类!E:E,MATCH(数据!H392,数据分类!A:A,0))=34,M392,INDEX(数据分类!E:E,MATCH(数据!H392,数据分类!A:A,0))=56,N392,INDEX(数据分类!E:E,MATCH(数据!H392,数据分类!A:A,0))="-","-"),"Error")</f>
        <v>-</v>
      </c>
      <c r="K392" s="34" t="str">
        <f t="shared" si="26"/>
        <v>-</v>
      </c>
      <c r="L392" s="4" t="str">
        <f>IFERROR(INDEX(字典msg!B:B,MATCH(D392,字典msg!A:A,0)),"Error")</f>
        <v>正常</v>
      </c>
      <c r="M392" s="4" t="str">
        <f>IFERROR(_xlfn.IFS(H392="9",INDEX(字典1_34!C:C,MATCH(MID(F392,5,2),字典1_34!B:B,0)),H392="B00",INDEX(字典1_34!D:D,MATCH(MID(F392,5,2),字典1_34!B:B,0)),H392="B20",INDEX(字典1_34!E:E,MATCH(MID(F392,5,2),字典1_34!B:B,0)),H392="B48",INDEX(字典1_34!G:G,MATCH(MID(F392,5,2),字典1_34!B:B,0)),LEFT(H392,1)="B",INDEX(字典1_34!F:F,MATCH(MID(F392,5,2),字典1_34!B:B,0))),"-")</f>
        <v>-</v>
      </c>
      <c r="N392" s="4" t="str">
        <f>IFERROR(_xlfn.IFS(H392="9",INDEX(字典1_56!C:C,MATCH(MID(F392,7,2),字典1_56!B:B,0)),LEFT(H392,1)="B",INDEX(字典1_56!D:D,MATCH(MID(F392,7,2),字典1_56!B:B,0)),H392="C_B",INDEX(字典1_56!F:F,MATCH(MID(F392,7,2),字典1_56!B:B,0)),H392="C",INDEX(字典1_56!E:E,MATCH(MID(F392,7,2),字典1_56!B:B,0))),"-")</f>
        <v>-</v>
      </c>
      <c r="O392" s="4" t="str">
        <f>IFERROR(INDEX(字典1_78!C:C,MATCH(RIGHT(F392,2),字典1_78!B:B,0)),"Error")</f>
        <v>时钟</v>
      </c>
      <c r="P392" s="5">
        <f t="shared" si="24"/>
        <v>27.736999999999998</v>
      </c>
      <c r="Q392" s="5">
        <f t="shared" si="25"/>
        <v>7.9999999999998295E-2</v>
      </c>
      <c r="R392" s="5" t="str">
        <f>IF(H394="C_B",INDEX(音色一览表!A:A,MATCH(MID(F392,5,2)&amp;MID(F393,5,2)&amp;MID(F394,7,2),音色一览表!H:H,0))&amp;" "&amp;INDEX(音色一览表!G:G,MATCH(MID(F392,5,2)&amp;MID(F393,5,2)&amp;MID(F394,7,2),音色一览表!H:H,0)),"")</f>
        <v/>
      </c>
      <c r="S392" s="17"/>
      <c r="T392" s="17"/>
    </row>
    <row r="393" spans="1:20" ht="18" hidden="1" customHeight="1" x14ac:dyDescent="0.2">
      <c r="A393" s="16">
        <v>391</v>
      </c>
      <c r="B393" s="16">
        <v>1</v>
      </c>
      <c r="C393" s="10"/>
      <c r="D393" s="16" t="s">
        <v>49</v>
      </c>
      <c r="E393" s="16" t="s">
        <v>50</v>
      </c>
      <c r="F393" s="16" t="s">
        <v>51</v>
      </c>
      <c r="G393" s="16" t="s">
        <v>441</v>
      </c>
      <c r="H393" s="34" t="str">
        <f t="shared" si="27"/>
        <v>F8</v>
      </c>
      <c r="I393" s="34" t="str">
        <f>IFERROR(INDEX(数据分类!B:B,MATCH(数据!H393,数据分类!A:A,0)),"Error")</f>
        <v>时钟</v>
      </c>
      <c r="J393" s="34" t="str">
        <f>IFERROR(_xlfn.IFS(INDEX(数据分类!E:E,MATCH(数据!H393,数据分类!A:A,0))=3456,N393&amp;M393,INDEX(数据分类!E:E,MATCH(数据!H393,数据分类!A:A,0))=34,M393,INDEX(数据分类!E:E,MATCH(数据!H393,数据分类!A:A,0))=56,N393,INDEX(数据分类!E:E,MATCH(数据!H393,数据分类!A:A,0))="-","-"),"Error")</f>
        <v>-</v>
      </c>
      <c r="K393" s="34" t="str">
        <f t="shared" si="26"/>
        <v>-</v>
      </c>
      <c r="L393" s="4" t="str">
        <f>IFERROR(INDEX(字典msg!B:B,MATCH(D393,字典msg!A:A,0)),"Error")</f>
        <v>正常</v>
      </c>
      <c r="M393" s="4" t="str">
        <f>IFERROR(_xlfn.IFS(H393="9",INDEX(字典1_34!C:C,MATCH(MID(F393,5,2),字典1_34!B:B,0)),H393="B00",INDEX(字典1_34!D:D,MATCH(MID(F393,5,2),字典1_34!B:B,0)),H393="B20",INDEX(字典1_34!E:E,MATCH(MID(F393,5,2),字典1_34!B:B,0)),H393="B48",INDEX(字典1_34!G:G,MATCH(MID(F393,5,2),字典1_34!B:B,0)),LEFT(H393,1)="B",INDEX(字典1_34!F:F,MATCH(MID(F393,5,2),字典1_34!B:B,0))),"-")</f>
        <v>-</v>
      </c>
      <c r="N393" s="4" t="str">
        <f>IFERROR(_xlfn.IFS(H393="9",INDEX(字典1_56!C:C,MATCH(MID(F393,7,2),字典1_56!B:B,0)),LEFT(H393,1)="B",INDEX(字典1_56!D:D,MATCH(MID(F393,7,2),字典1_56!B:B,0)),H393="C_B",INDEX(字典1_56!F:F,MATCH(MID(F393,7,2),字典1_56!B:B,0)),H393="C",INDEX(字典1_56!E:E,MATCH(MID(F393,7,2),字典1_56!B:B,0))),"-")</f>
        <v>-</v>
      </c>
      <c r="O393" s="4" t="str">
        <f>IFERROR(INDEX(字典1_78!C:C,MATCH(RIGHT(F393,2),字典1_78!B:B,0)),"Error")</f>
        <v>时钟</v>
      </c>
      <c r="P393" s="5">
        <f t="shared" si="24"/>
        <v>27.817</v>
      </c>
      <c r="Q393" s="5">
        <f t="shared" si="25"/>
        <v>8.0000000000001847E-2</v>
      </c>
      <c r="R393" s="5" t="str">
        <f>IF(H395="C_B",INDEX(音色一览表!A:A,MATCH(MID(F393,5,2)&amp;MID(F394,5,2)&amp;MID(F395,7,2),音色一览表!H:H,0))&amp;" "&amp;INDEX(音色一览表!G:G,MATCH(MID(F393,5,2)&amp;MID(F394,5,2)&amp;MID(F395,7,2),音色一览表!H:H,0)),"")</f>
        <v/>
      </c>
      <c r="S393" s="17"/>
      <c r="T393" s="17"/>
    </row>
    <row r="394" spans="1:20" ht="18" hidden="1" customHeight="1" x14ac:dyDescent="0.2">
      <c r="A394" s="16">
        <v>392</v>
      </c>
      <c r="B394" s="16">
        <v>1</v>
      </c>
      <c r="C394" s="10"/>
      <c r="D394" s="16" t="s">
        <v>49</v>
      </c>
      <c r="E394" s="16" t="s">
        <v>50</v>
      </c>
      <c r="F394" s="16" t="s">
        <v>51</v>
      </c>
      <c r="G394" s="16" t="s">
        <v>442</v>
      </c>
      <c r="H394" s="34" t="str">
        <f t="shared" si="27"/>
        <v>F8</v>
      </c>
      <c r="I394" s="34" t="str">
        <f>IFERROR(INDEX(数据分类!B:B,MATCH(数据!H394,数据分类!A:A,0)),"Error")</f>
        <v>时钟</v>
      </c>
      <c r="J394" s="34" t="str">
        <f>IFERROR(_xlfn.IFS(INDEX(数据分类!E:E,MATCH(数据!H394,数据分类!A:A,0))=3456,N394&amp;M394,INDEX(数据分类!E:E,MATCH(数据!H394,数据分类!A:A,0))=34,M394,INDEX(数据分类!E:E,MATCH(数据!H394,数据分类!A:A,0))=56,N394,INDEX(数据分类!E:E,MATCH(数据!H394,数据分类!A:A,0))="-","-"),"Error")</f>
        <v>-</v>
      </c>
      <c r="K394" s="34" t="str">
        <f t="shared" si="26"/>
        <v>-</v>
      </c>
      <c r="L394" s="4" t="str">
        <f>IFERROR(INDEX(字典msg!B:B,MATCH(D394,字典msg!A:A,0)),"Error")</f>
        <v>正常</v>
      </c>
      <c r="M394" s="4" t="str">
        <f>IFERROR(_xlfn.IFS(H394="9",INDEX(字典1_34!C:C,MATCH(MID(F394,5,2),字典1_34!B:B,0)),H394="B00",INDEX(字典1_34!D:D,MATCH(MID(F394,5,2),字典1_34!B:B,0)),H394="B20",INDEX(字典1_34!E:E,MATCH(MID(F394,5,2),字典1_34!B:B,0)),H394="B48",INDEX(字典1_34!G:G,MATCH(MID(F394,5,2),字典1_34!B:B,0)),LEFT(H394,1)="B",INDEX(字典1_34!F:F,MATCH(MID(F394,5,2),字典1_34!B:B,0))),"-")</f>
        <v>-</v>
      </c>
      <c r="N394" s="4" t="str">
        <f>IFERROR(_xlfn.IFS(H394="9",INDEX(字典1_56!C:C,MATCH(MID(F394,7,2),字典1_56!B:B,0)),LEFT(H394,1)="B",INDEX(字典1_56!D:D,MATCH(MID(F394,7,2),字典1_56!B:B,0)),H394="C_B",INDEX(字典1_56!F:F,MATCH(MID(F394,7,2),字典1_56!B:B,0)),H394="C",INDEX(字典1_56!E:E,MATCH(MID(F394,7,2),字典1_56!B:B,0))),"-")</f>
        <v>-</v>
      </c>
      <c r="O394" s="4" t="str">
        <f>IFERROR(INDEX(字典1_78!C:C,MATCH(RIGHT(F394,2),字典1_78!B:B,0)),"Error")</f>
        <v>时钟</v>
      </c>
      <c r="P394" s="5">
        <f t="shared" si="24"/>
        <v>27.896999999999998</v>
      </c>
      <c r="Q394" s="5">
        <f t="shared" si="25"/>
        <v>7.9999999999998295E-2</v>
      </c>
      <c r="R394" s="5" t="str">
        <f>IF(H396="C_B",INDEX(音色一览表!A:A,MATCH(MID(F394,5,2)&amp;MID(F395,5,2)&amp;MID(F396,7,2),音色一览表!H:H,0))&amp;" "&amp;INDEX(音色一览表!G:G,MATCH(MID(F394,5,2)&amp;MID(F395,5,2)&amp;MID(F396,7,2),音色一览表!H:H,0)),"")</f>
        <v/>
      </c>
      <c r="S394" s="17"/>
      <c r="T394" s="17"/>
    </row>
    <row r="395" spans="1:20" ht="18" hidden="1" customHeight="1" x14ac:dyDescent="0.2">
      <c r="A395" s="16">
        <v>393</v>
      </c>
      <c r="B395" s="16">
        <v>1</v>
      </c>
      <c r="C395" s="10"/>
      <c r="D395" s="16" t="s">
        <v>49</v>
      </c>
      <c r="E395" s="16" t="s">
        <v>50</v>
      </c>
      <c r="F395" s="16" t="s">
        <v>51</v>
      </c>
      <c r="G395" s="16" t="s">
        <v>443</v>
      </c>
      <c r="H395" s="34" t="str">
        <f t="shared" si="27"/>
        <v>F8</v>
      </c>
      <c r="I395" s="34" t="str">
        <f>IFERROR(INDEX(数据分类!B:B,MATCH(数据!H395,数据分类!A:A,0)),"Error")</f>
        <v>时钟</v>
      </c>
      <c r="J395" s="34" t="str">
        <f>IFERROR(_xlfn.IFS(INDEX(数据分类!E:E,MATCH(数据!H395,数据分类!A:A,0))=3456,N395&amp;M395,INDEX(数据分类!E:E,MATCH(数据!H395,数据分类!A:A,0))=34,M395,INDEX(数据分类!E:E,MATCH(数据!H395,数据分类!A:A,0))=56,N395,INDEX(数据分类!E:E,MATCH(数据!H395,数据分类!A:A,0))="-","-"),"Error")</f>
        <v>-</v>
      </c>
      <c r="K395" s="34" t="str">
        <f t="shared" si="26"/>
        <v>-</v>
      </c>
      <c r="L395" s="4" t="str">
        <f>IFERROR(INDEX(字典msg!B:B,MATCH(D395,字典msg!A:A,0)),"Error")</f>
        <v>正常</v>
      </c>
      <c r="M395" s="4" t="str">
        <f>IFERROR(_xlfn.IFS(H395="9",INDEX(字典1_34!C:C,MATCH(MID(F395,5,2),字典1_34!B:B,0)),H395="B00",INDEX(字典1_34!D:D,MATCH(MID(F395,5,2),字典1_34!B:B,0)),H395="B20",INDEX(字典1_34!E:E,MATCH(MID(F395,5,2),字典1_34!B:B,0)),H395="B48",INDEX(字典1_34!G:G,MATCH(MID(F395,5,2),字典1_34!B:B,0)),LEFT(H395,1)="B",INDEX(字典1_34!F:F,MATCH(MID(F395,5,2),字典1_34!B:B,0))),"-")</f>
        <v>-</v>
      </c>
      <c r="N395" s="4" t="str">
        <f>IFERROR(_xlfn.IFS(H395="9",INDEX(字典1_56!C:C,MATCH(MID(F395,7,2),字典1_56!B:B,0)),LEFT(H395,1)="B",INDEX(字典1_56!D:D,MATCH(MID(F395,7,2),字典1_56!B:B,0)),H395="C_B",INDEX(字典1_56!F:F,MATCH(MID(F395,7,2),字典1_56!B:B,0)),H395="C",INDEX(字典1_56!E:E,MATCH(MID(F395,7,2),字典1_56!B:B,0))),"-")</f>
        <v>-</v>
      </c>
      <c r="O395" s="4" t="str">
        <f>IFERROR(INDEX(字典1_78!C:C,MATCH(RIGHT(F395,2),字典1_78!B:B,0)),"Error")</f>
        <v>时钟</v>
      </c>
      <c r="P395" s="5">
        <f t="shared" si="24"/>
        <v>27.977</v>
      </c>
      <c r="Q395" s="5">
        <f t="shared" si="25"/>
        <v>8.0000000000001847E-2</v>
      </c>
      <c r="R395" s="5" t="str">
        <f>IF(H397="C_B",INDEX(音色一览表!A:A,MATCH(MID(F395,5,2)&amp;MID(F396,5,2)&amp;MID(F397,7,2),音色一览表!H:H,0))&amp;" "&amp;INDEX(音色一览表!G:G,MATCH(MID(F395,5,2)&amp;MID(F396,5,2)&amp;MID(F397,7,2),音色一览表!H:H,0)),"")</f>
        <v/>
      </c>
      <c r="S395" s="17"/>
      <c r="T395" s="17"/>
    </row>
    <row r="396" spans="1:20" ht="18" hidden="1" customHeight="1" x14ac:dyDescent="0.2">
      <c r="A396" s="16">
        <v>394</v>
      </c>
      <c r="B396" s="16">
        <v>1</v>
      </c>
      <c r="C396" s="10"/>
      <c r="D396" s="16" t="s">
        <v>49</v>
      </c>
      <c r="E396" s="16" t="s">
        <v>50</v>
      </c>
      <c r="F396" s="16" t="s">
        <v>59</v>
      </c>
      <c r="G396" s="16" t="s">
        <v>444</v>
      </c>
      <c r="H396" s="34" t="str">
        <f t="shared" si="27"/>
        <v>FE</v>
      </c>
      <c r="I396" s="34" t="str">
        <f>IFERROR(INDEX(数据分类!B:B,MATCH(数据!H396,数据分类!A:A,0)),"Error")</f>
        <v>主动传感</v>
      </c>
      <c r="J396" s="34" t="str">
        <f>IFERROR(_xlfn.IFS(INDEX(数据分类!E:E,MATCH(数据!H396,数据分类!A:A,0))=3456,N396&amp;M396,INDEX(数据分类!E:E,MATCH(数据!H396,数据分类!A:A,0))=34,M396,INDEX(数据分类!E:E,MATCH(数据!H396,数据分类!A:A,0))=56,N396,INDEX(数据分类!E:E,MATCH(数据!H396,数据分类!A:A,0))="-","-"),"Error")</f>
        <v>-</v>
      </c>
      <c r="K396" s="34" t="str">
        <f t="shared" si="26"/>
        <v>-</v>
      </c>
      <c r="L396" s="4" t="str">
        <f>IFERROR(INDEX(字典msg!B:B,MATCH(D396,字典msg!A:A,0)),"Error")</f>
        <v>正常</v>
      </c>
      <c r="M396" s="4" t="str">
        <f>IFERROR(_xlfn.IFS(H396="9",INDEX(字典1_34!C:C,MATCH(MID(F396,5,2),字典1_34!B:B,0)),H396="B00",INDEX(字典1_34!D:D,MATCH(MID(F396,5,2),字典1_34!B:B,0)),H396="B20",INDEX(字典1_34!E:E,MATCH(MID(F396,5,2),字典1_34!B:B,0)),H396="B48",INDEX(字典1_34!G:G,MATCH(MID(F396,5,2),字典1_34!B:B,0)),LEFT(H396,1)="B",INDEX(字典1_34!F:F,MATCH(MID(F396,5,2),字典1_34!B:B,0))),"-")</f>
        <v>-</v>
      </c>
      <c r="N396" s="4" t="str">
        <f>IFERROR(_xlfn.IFS(H396="9",INDEX(字典1_56!C:C,MATCH(MID(F396,7,2),字典1_56!B:B,0)),LEFT(H396,1)="B",INDEX(字典1_56!D:D,MATCH(MID(F396,7,2),字典1_56!B:B,0)),H396="C_B",INDEX(字典1_56!F:F,MATCH(MID(F396,7,2),字典1_56!B:B,0)),H396="C",INDEX(字典1_56!E:E,MATCH(MID(F396,7,2),字典1_56!B:B,0))),"-")</f>
        <v>-</v>
      </c>
      <c r="O396" s="4" t="str">
        <f>IFERROR(INDEX(字典1_78!C:C,MATCH(RIGHT(F396,2),字典1_78!B:B,0)),"Error")</f>
        <v>主动传感</v>
      </c>
      <c r="P396" s="5">
        <f t="shared" si="24"/>
        <v>28.064</v>
      </c>
      <c r="Q396" s="5">
        <f t="shared" si="25"/>
        <v>8.6999999999999744E-2</v>
      </c>
      <c r="R396" s="5" t="str">
        <f>IF(H398="C_B",INDEX(音色一览表!A:A,MATCH(MID(F396,5,2)&amp;MID(F397,5,2)&amp;MID(F398,7,2),音色一览表!H:H,0))&amp;" "&amp;INDEX(音色一览表!G:G,MATCH(MID(F396,5,2)&amp;MID(F397,5,2)&amp;MID(F398,7,2),音色一览表!H:H,0)),"")</f>
        <v/>
      </c>
      <c r="S396" s="17"/>
      <c r="T396" s="17"/>
    </row>
    <row r="397" spans="1:20" ht="18" hidden="1" customHeight="1" x14ac:dyDescent="0.2">
      <c r="A397" s="16">
        <v>395</v>
      </c>
      <c r="B397" s="16">
        <v>1</v>
      </c>
      <c r="C397" s="10"/>
      <c r="D397" s="16" t="s">
        <v>49</v>
      </c>
      <c r="E397" s="16" t="s">
        <v>50</v>
      </c>
      <c r="F397" s="16" t="s">
        <v>51</v>
      </c>
      <c r="G397" s="16" t="s">
        <v>445</v>
      </c>
      <c r="H397" s="34" t="str">
        <f t="shared" si="27"/>
        <v>F8</v>
      </c>
      <c r="I397" s="34" t="str">
        <f>IFERROR(INDEX(数据分类!B:B,MATCH(数据!H397,数据分类!A:A,0)),"Error")</f>
        <v>时钟</v>
      </c>
      <c r="J397" s="34" t="str">
        <f>IFERROR(_xlfn.IFS(INDEX(数据分类!E:E,MATCH(数据!H397,数据分类!A:A,0))=3456,N397&amp;M397,INDEX(数据分类!E:E,MATCH(数据!H397,数据分类!A:A,0))=34,M397,INDEX(数据分类!E:E,MATCH(数据!H397,数据分类!A:A,0))=56,N397,INDEX(数据分类!E:E,MATCH(数据!H397,数据分类!A:A,0))="-","-"),"Error")</f>
        <v>-</v>
      </c>
      <c r="K397" s="34" t="str">
        <f t="shared" si="26"/>
        <v>-</v>
      </c>
      <c r="L397" s="4" t="str">
        <f>IFERROR(INDEX(字典msg!B:B,MATCH(D397,字典msg!A:A,0)),"Error")</f>
        <v>正常</v>
      </c>
      <c r="M397" s="4" t="str">
        <f>IFERROR(_xlfn.IFS(H397="9",INDEX(字典1_34!C:C,MATCH(MID(F397,5,2),字典1_34!B:B,0)),H397="B00",INDEX(字典1_34!D:D,MATCH(MID(F397,5,2),字典1_34!B:B,0)),H397="B20",INDEX(字典1_34!E:E,MATCH(MID(F397,5,2),字典1_34!B:B,0)),H397="B48",INDEX(字典1_34!G:G,MATCH(MID(F397,5,2),字典1_34!B:B,0)),LEFT(H397,1)="B",INDEX(字典1_34!F:F,MATCH(MID(F397,5,2),字典1_34!B:B,0))),"-")</f>
        <v>-</v>
      </c>
      <c r="N397" s="4" t="str">
        <f>IFERROR(_xlfn.IFS(H397="9",INDEX(字典1_56!C:C,MATCH(MID(F397,7,2),字典1_56!B:B,0)),LEFT(H397,1)="B",INDEX(字典1_56!D:D,MATCH(MID(F397,7,2),字典1_56!B:B,0)),H397="C_B",INDEX(字典1_56!F:F,MATCH(MID(F397,7,2),字典1_56!B:B,0)),H397="C",INDEX(字典1_56!E:E,MATCH(MID(F397,7,2),字典1_56!B:B,0))),"-")</f>
        <v>-</v>
      </c>
      <c r="O397" s="4" t="str">
        <f>IFERROR(INDEX(字典1_78!C:C,MATCH(RIGHT(F397,2),字典1_78!B:B,0)),"Error")</f>
        <v>时钟</v>
      </c>
      <c r="P397" s="5">
        <f t="shared" si="24"/>
        <v>28.143999999999998</v>
      </c>
      <c r="Q397" s="5">
        <f t="shared" si="25"/>
        <v>7.9999999999998295E-2</v>
      </c>
      <c r="R397" s="5" t="str">
        <f>IF(H399="C_B",INDEX(音色一览表!A:A,MATCH(MID(F397,5,2)&amp;MID(F398,5,2)&amp;MID(F399,7,2),音色一览表!H:H,0))&amp;" "&amp;INDEX(音色一览表!G:G,MATCH(MID(F397,5,2)&amp;MID(F398,5,2)&amp;MID(F399,7,2),音色一览表!H:H,0)),"")</f>
        <v/>
      </c>
      <c r="S397" s="17"/>
      <c r="T397" s="17"/>
    </row>
    <row r="398" spans="1:20" ht="18" hidden="1" customHeight="1" x14ac:dyDescent="0.2">
      <c r="A398" s="16">
        <v>396</v>
      </c>
      <c r="B398" s="16">
        <v>1</v>
      </c>
      <c r="C398" s="10"/>
      <c r="D398" s="16" t="s">
        <v>49</v>
      </c>
      <c r="E398" s="16" t="s">
        <v>50</v>
      </c>
      <c r="F398" s="16" t="s">
        <v>51</v>
      </c>
      <c r="G398" s="16" t="s">
        <v>446</v>
      </c>
      <c r="H398" s="34" t="str">
        <f t="shared" si="27"/>
        <v>F8</v>
      </c>
      <c r="I398" s="34" t="str">
        <f>IFERROR(INDEX(数据分类!B:B,MATCH(数据!H398,数据分类!A:A,0)),"Error")</f>
        <v>时钟</v>
      </c>
      <c r="J398" s="34" t="str">
        <f>IFERROR(_xlfn.IFS(INDEX(数据分类!E:E,MATCH(数据!H398,数据分类!A:A,0))=3456,N398&amp;M398,INDEX(数据分类!E:E,MATCH(数据!H398,数据分类!A:A,0))=34,M398,INDEX(数据分类!E:E,MATCH(数据!H398,数据分类!A:A,0))=56,N398,INDEX(数据分类!E:E,MATCH(数据!H398,数据分类!A:A,0))="-","-"),"Error")</f>
        <v>-</v>
      </c>
      <c r="K398" s="34" t="str">
        <f t="shared" si="26"/>
        <v>-</v>
      </c>
      <c r="L398" s="4" t="str">
        <f>IFERROR(INDEX(字典msg!B:B,MATCH(D398,字典msg!A:A,0)),"Error")</f>
        <v>正常</v>
      </c>
      <c r="M398" s="4" t="str">
        <f>IFERROR(_xlfn.IFS(H398="9",INDEX(字典1_34!C:C,MATCH(MID(F398,5,2),字典1_34!B:B,0)),H398="B00",INDEX(字典1_34!D:D,MATCH(MID(F398,5,2),字典1_34!B:B,0)),H398="B20",INDEX(字典1_34!E:E,MATCH(MID(F398,5,2),字典1_34!B:B,0)),H398="B48",INDEX(字典1_34!G:G,MATCH(MID(F398,5,2),字典1_34!B:B,0)),LEFT(H398,1)="B",INDEX(字典1_34!F:F,MATCH(MID(F398,5,2),字典1_34!B:B,0))),"-")</f>
        <v>-</v>
      </c>
      <c r="N398" s="4" t="str">
        <f>IFERROR(_xlfn.IFS(H398="9",INDEX(字典1_56!C:C,MATCH(MID(F398,7,2),字典1_56!B:B,0)),LEFT(H398,1)="B",INDEX(字典1_56!D:D,MATCH(MID(F398,7,2),字典1_56!B:B,0)),H398="C_B",INDEX(字典1_56!F:F,MATCH(MID(F398,7,2),字典1_56!B:B,0)),H398="C",INDEX(字典1_56!E:E,MATCH(MID(F398,7,2),字典1_56!B:B,0))),"-")</f>
        <v>-</v>
      </c>
      <c r="O398" s="4" t="str">
        <f>IFERROR(INDEX(字典1_78!C:C,MATCH(RIGHT(F398,2),字典1_78!B:B,0)),"Error")</f>
        <v>时钟</v>
      </c>
      <c r="P398" s="5">
        <f t="shared" si="24"/>
        <v>28.224</v>
      </c>
      <c r="Q398" s="5">
        <f t="shared" si="25"/>
        <v>8.0000000000001847E-2</v>
      </c>
      <c r="R398" s="5" t="str">
        <f>IF(H400="C_B",INDEX(音色一览表!A:A,MATCH(MID(F398,5,2)&amp;MID(F399,5,2)&amp;MID(F400,7,2),音色一览表!H:H,0))&amp;" "&amp;INDEX(音色一览表!G:G,MATCH(MID(F398,5,2)&amp;MID(F399,5,2)&amp;MID(F400,7,2),音色一览表!H:H,0)),"")</f>
        <v/>
      </c>
      <c r="S398" s="17"/>
      <c r="T398" s="17"/>
    </row>
    <row r="399" spans="1:20" ht="18" hidden="1" customHeight="1" x14ac:dyDescent="0.2">
      <c r="A399" s="16">
        <v>397</v>
      </c>
      <c r="B399" s="16">
        <v>1</v>
      </c>
      <c r="C399" s="10"/>
      <c r="D399" s="16" t="s">
        <v>49</v>
      </c>
      <c r="E399" s="16" t="s">
        <v>50</v>
      </c>
      <c r="F399" s="16" t="s">
        <v>51</v>
      </c>
      <c r="G399" s="16" t="s">
        <v>447</v>
      </c>
      <c r="H399" s="34" t="str">
        <f t="shared" si="27"/>
        <v>F8</v>
      </c>
      <c r="I399" s="34" t="str">
        <f>IFERROR(INDEX(数据分类!B:B,MATCH(数据!H399,数据分类!A:A,0)),"Error")</f>
        <v>时钟</v>
      </c>
      <c r="J399" s="34" t="str">
        <f>IFERROR(_xlfn.IFS(INDEX(数据分类!E:E,MATCH(数据!H399,数据分类!A:A,0))=3456,N399&amp;M399,INDEX(数据分类!E:E,MATCH(数据!H399,数据分类!A:A,0))=34,M399,INDEX(数据分类!E:E,MATCH(数据!H399,数据分类!A:A,0))=56,N399,INDEX(数据分类!E:E,MATCH(数据!H399,数据分类!A:A,0))="-","-"),"Error")</f>
        <v>-</v>
      </c>
      <c r="K399" s="34" t="str">
        <f t="shared" si="26"/>
        <v>-</v>
      </c>
      <c r="L399" s="4" t="str">
        <f>IFERROR(INDEX(字典msg!B:B,MATCH(D399,字典msg!A:A,0)),"Error")</f>
        <v>正常</v>
      </c>
      <c r="M399" s="4" t="str">
        <f>IFERROR(_xlfn.IFS(H399="9",INDEX(字典1_34!C:C,MATCH(MID(F399,5,2),字典1_34!B:B,0)),H399="B00",INDEX(字典1_34!D:D,MATCH(MID(F399,5,2),字典1_34!B:B,0)),H399="B20",INDEX(字典1_34!E:E,MATCH(MID(F399,5,2),字典1_34!B:B,0)),H399="B48",INDEX(字典1_34!G:G,MATCH(MID(F399,5,2),字典1_34!B:B,0)),LEFT(H399,1)="B",INDEX(字典1_34!F:F,MATCH(MID(F399,5,2),字典1_34!B:B,0))),"-")</f>
        <v>-</v>
      </c>
      <c r="N399" s="4" t="str">
        <f>IFERROR(_xlfn.IFS(H399="9",INDEX(字典1_56!C:C,MATCH(MID(F399,7,2),字典1_56!B:B,0)),LEFT(H399,1)="B",INDEX(字典1_56!D:D,MATCH(MID(F399,7,2),字典1_56!B:B,0)),H399="C_B",INDEX(字典1_56!F:F,MATCH(MID(F399,7,2),字典1_56!B:B,0)),H399="C",INDEX(字典1_56!E:E,MATCH(MID(F399,7,2),字典1_56!B:B,0))),"-")</f>
        <v>-</v>
      </c>
      <c r="O399" s="4" t="str">
        <f>IFERROR(INDEX(字典1_78!C:C,MATCH(RIGHT(F399,2),字典1_78!B:B,0)),"Error")</f>
        <v>时钟</v>
      </c>
      <c r="P399" s="5">
        <f t="shared" si="24"/>
        <v>28.303999999999998</v>
      </c>
      <c r="Q399" s="5">
        <f t="shared" si="25"/>
        <v>7.9999999999998295E-2</v>
      </c>
      <c r="R399" s="5" t="str">
        <f>IF(H401="C_B",INDEX(音色一览表!A:A,MATCH(MID(F399,5,2)&amp;MID(F400,5,2)&amp;MID(F401,7,2),音色一览表!H:H,0))&amp;" "&amp;INDEX(音色一览表!G:G,MATCH(MID(F399,5,2)&amp;MID(F400,5,2)&amp;MID(F401,7,2),音色一览表!H:H,0)),"")</f>
        <v/>
      </c>
      <c r="S399" s="17"/>
      <c r="T399" s="17"/>
    </row>
    <row r="400" spans="1:20" ht="18" hidden="1" customHeight="1" x14ac:dyDescent="0.2">
      <c r="A400" s="16">
        <v>398</v>
      </c>
      <c r="B400" s="16">
        <v>1</v>
      </c>
      <c r="C400" s="10"/>
      <c r="D400" s="16" t="s">
        <v>49</v>
      </c>
      <c r="E400" s="16" t="s">
        <v>50</v>
      </c>
      <c r="F400" s="16" t="s">
        <v>51</v>
      </c>
      <c r="G400" s="16" t="s">
        <v>448</v>
      </c>
      <c r="H400" s="34" t="str">
        <f t="shared" si="27"/>
        <v>F8</v>
      </c>
      <c r="I400" s="34" t="str">
        <f>IFERROR(INDEX(数据分类!B:B,MATCH(数据!H400,数据分类!A:A,0)),"Error")</f>
        <v>时钟</v>
      </c>
      <c r="J400" s="34" t="str">
        <f>IFERROR(_xlfn.IFS(INDEX(数据分类!E:E,MATCH(数据!H400,数据分类!A:A,0))=3456,N400&amp;M400,INDEX(数据分类!E:E,MATCH(数据!H400,数据分类!A:A,0))=34,M400,INDEX(数据分类!E:E,MATCH(数据!H400,数据分类!A:A,0))=56,N400,INDEX(数据分类!E:E,MATCH(数据!H400,数据分类!A:A,0))="-","-"),"Error")</f>
        <v>-</v>
      </c>
      <c r="K400" s="34" t="str">
        <f t="shared" si="26"/>
        <v>-</v>
      </c>
      <c r="L400" s="4" t="str">
        <f>IFERROR(INDEX(字典msg!B:B,MATCH(D400,字典msg!A:A,0)),"Error")</f>
        <v>正常</v>
      </c>
      <c r="M400" s="4" t="str">
        <f>IFERROR(_xlfn.IFS(H400="9",INDEX(字典1_34!C:C,MATCH(MID(F400,5,2),字典1_34!B:B,0)),H400="B00",INDEX(字典1_34!D:D,MATCH(MID(F400,5,2),字典1_34!B:B,0)),H400="B20",INDEX(字典1_34!E:E,MATCH(MID(F400,5,2),字典1_34!B:B,0)),H400="B48",INDEX(字典1_34!G:G,MATCH(MID(F400,5,2),字典1_34!B:B,0)),LEFT(H400,1)="B",INDEX(字典1_34!F:F,MATCH(MID(F400,5,2),字典1_34!B:B,0))),"-")</f>
        <v>-</v>
      </c>
      <c r="N400" s="4" t="str">
        <f>IFERROR(_xlfn.IFS(H400="9",INDEX(字典1_56!C:C,MATCH(MID(F400,7,2),字典1_56!B:B,0)),LEFT(H400,1)="B",INDEX(字典1_56!D:D,MATCH(MID(F400,7,2),字典1_56!B:B,0)),H400="C_B",INDEX(字典1_56!F:F,MATCH(MID(F400,7,2),字典1_56!B:B,0)),H400="C",INDEX(字典1_56!E:E,MATCH(MID(F400,7,2),字典1_56!B:B,0))),"-")</f>
        <v>-</v>
      </c>
      <c r="O400" s="4" t="str">
        <f>IFERROR(INDEX(字典1_78!C:C,MATCH(RIGHT(F400,2),字典1_78!B:B,0)),"Error")</f>
        <v>时钟</v>
      </c>
      <c r="P400" s="5">
        <f t="shared" si="24"/>
        <v>28.384</v>
      </c>
      <c r="Q400" s="5">
        <f t="shared" si="25"/>
        <v>8.0000000000001847E-2</v>
      </c>
      <c r="R400" s="5" t="str">
        <f>IF(H402="C_B",INDEX(音色一览表!A:A,MATCH(MID(F400,5,2)&amp;MID(F401,5,2)&amp;MID(F402,7,2),音色一览表!H:H,0))&amp;" "&amp;INDEX(音色一览表!G:G,MATCH(MID(F400,5,2)&amp;MID(F401,5,2)&amp;MID(F402,7,2),音色一览表!H:H,0)),"")</f>
        <v/>
      </c>
      <c r="S400" s="17"/>
      <c r="T400" s="17"/>
    </row>
    <row r="401" spans="1:20" ht="18" hidden="1" customHeight="1" x14ac:dyDescent="0.2">
      <c r="A401" s="16">
        <v>399</v>
      </c>
      <c r="B401" s="16">
        <v>1</v>
      </c>
      <c r="C401" s="10"/>
      <c r="D401" s="16" t="s">
        <v>49</v>
      </c>
      <c r="E401" s="16" t="s">
        <v>50</v>
      </c>
      <c r="F401" s="16" t="s">
        <v>51</v>
      </c>
      <c r="G401" s="16" t="s">
        <v>449</v>
      </c>
      <c r="H401" s="34" t="str">
        <f t="shared" si="27"/>
        <v>F8</v>
      </c>
      <c r="I401" s="34" t="str">
        <f>IFERROR(INDEX(数据分类!B:B,MATCH(数据!H401,数据分类!A:A,0)),"Error")</f>
        <v>时钟</v>
      </c>
      <c r="J401" s="34" t="str">
        <f>IFERROR(_xlfn.IFS(INDEX(数据分类!E:E,MATCH(数据!H401,数据分类!A:A,0))=3456,N401&amp;M401,INDEX(数据分类!E:E,MATCH(数据!H401,数据分类!A:A,0))=34,M401,INDEX(数据分类!E:E,MATCH(数据!H401,数据分类!A:A,0))=56,N401,INDEX(数据分类!E:E,MATCH(数据!H401,数据分类!A:A,0))="-","-"),"Error")</f>
        <v>-</v>
      </c>
      <c r="K401" s="34" t="str">
        <f t="shared" si="26"/>
        <v>-</v>
      </c>
      <c r="L401" s="4" t="str">
        <f>IFERROR(INDEX(字典msg!B:B,MATCH(D401,字典msg!A:A,0)),"Error")</f>
        <v>正常</v>
      </c>
      <c r="M401" s="4" t="str">
        <f>IFERROR(_xlfn.IFS(H401="9",INDEX(字典1_34!C:C,MATCH(MID(F401,5,2),字典1_34!B:B,0)),H401="B00",INDEX(字典1_34!D:D,MATCH(MID(F401,5,2),字典1_34!B:B,0)),H401="B20",INDEX(字典1_34!E:E,MATCH(MID(F401,5,2),字典1_34!B:B,0)),H401="B48",INDEX(字典1_34!G:G,MATCH(MID(F401,5,2),字典1_34!B:B,0)),LEFT(H401,1)="B",INDEX(字典1_34!F:F,MATCH(MID(F401,5,2),字典1_34!B:B,0))),"-")</f>
        <v>-</v>
      </c>
      <c r="N401" s="4" t="str">
        <f>IFERROR(_xlfn.IFS(H401="9",INDEX(字典1_56!C:C,MATCH(MID(F401,7,2),字典1_56!B:B,0)),LEFT(H401,1)="B",INDEX(字典1_56!D:D,MATCH(MID(F401,7,2),字典1_56!B:B,0)),H401="C_B",INDEX(字典1_56!F:F,MATCH(MID(F401,7,2),字典1_56!B:B,0)),H401="C",INDEX(字典1_56!E:E,MATCH(MID(F401,7,2),字典1_56!B:B,0))),"-")</f>
        <v>-</v>
      </c>
      <c r="O401" s="4" t="str">
        <f>IFERROR(INDEX(字典1_78!C:C,MATCH(RIGHT(F401,2),字典1_78!B:B,0)),"Error")</f>
        <v>时钟</v>
      </c>
      <c r="P401" s="5">
        <f t="shared" si="24"/>
        <v>28.474</v>
      </c>
      <c r="Q401" s="5">
        <f t="shared" si="25"/>
        <v>8.9999999999999858E-2</v>
      </c>
      <c r="R401" s="5" t="str">
        <f>IF(H403="C_B",INDEX(音色一览表!A:A,MATCH(MID(F401,5,2)&amp;MID(F402,5,2)&amp;MID(F403,7,2),音色一览表!H:H,0))&amp;" "&amp;INDEX(音色一览表!G:G,MATCH(MID(F401,5,2)&amp;MID(F402,5,2)&amp;MID(F403,7,2),音色一览表!H:H,0)),"")</f>
        <v/>
      </c>
      <c r="S401" s="17"/>
      <c r="T401" s="17"/>
    </row>
    <row r="402" spans="1:20" ht="18" hidden="1" customHeight="1" x14ac:dyDescent="0.2">
      <c r="A402" s="16">
        <v>400</v>
      </c>
      <c r="B402" s="16">
        <v>1</v>
      </c>
      <c r="C402" s="10"/>
      <c r="D402" s="16" t="s">
        <v>49</v>
      </c>
      <c r="E402" s="16" t="s">
        <v>50</v>
      </c>
      <c r="F402" s="16" t="s">
        <v>51</v>
      </c>
      <c r="G402" s="16" t="s">
        <v>450</v>
      </c>
      <c r="H402" s="34" t="str">
        <f t="shared" si="27"/>
        <v>F8</v>
      </c>
      <c r="I402" s="34" t="str">
        <f>IFERROR(INDEX(数据分类!B:B,MATCH(数据!H402,数据分类!A:A,0)),"Error")</f>
        <v>时钟</v>
      </c>
      <c r="J402" s="34" t="str">
        <f>IFERROR(_xlfn.IFS(INDEX(数据分类!E:E,MATCH(数据!H402,数据分类!A:A,0))=3456,N402&amp;M402,INDEX(数据分类!E:E,MATCH(数据!H402,数据分类!A:A,0))=34,M402,INDEX(数据分类!E:E,MATCH(数据!H402,数据分类!A:A,0))=56,N402,INDEX(数据分类!E:E,MATCH(数据!H402,数据分类!A:A,0))="-","-"),"Error")</f>
        <v>-</v>
      </c>
      <c r="K402" s="34" t="str">
        <f t="shared" si="26"/>
        <v>-</v>
      </c>
      <c r="L402" s="4" t="str">
        <f>IFERROR(INDEX(字典msg!B:B,MATCH(D402,字典msg!A:A,0)),"Error")</f>
        <v>正常</v>
      </c>
      <c r="M402" s="4" t="str">
        <f>IFERROR(_xlfn.IFS(H402="9",INDEX(字典1_34!C:C,MATCH(MID(F402,5,2),字典1_34!B:B,0)),H402="B00",INDEX(字典1_34!D:D,MATCH(MID(F402,5,2),字典1_34!B:B,0)),H402="B20",INDEX(字典1_34!E:E,MATCH(MID(F402,5,2),字典1_34!B:B,0)),H402="B48",INDEX(字典1_34!G:G,MATCH(MID(F402,5,2),字典1_34!B:B,0)),LEFT(H402,1)="B",INDEX(字典1_34!F:F,MATCH(MID(F402,5,2),字典1_34!B:B,0))),"-")</f>
        <v>-</v>
      </c>
      <c r="N402" s="4" t="str">
        <f>IFERROR(_xlfn.IFS(H402="9",INDEX(字典1_56!C:C,MATCH(MID(F402,7,2),字典1_56!B:B,0)),LEFT(H402,1)="B",INDEX(字典1_56!D:D,MATCH(MID(F402,7,2),字典1_56!B:B,0)),H402="C_B",INDEX(字典1_56!F:F,MATCH(MID(F402,7,2),字典1_56!B:B,0)),H402="C",INDEX(字典1_56!E:E,MATCH(MID(F402,7,2),字典1_56!B:B,0))),"-")</f>
        <v>-</v>
      </c>
      <c r="O402" s="4" t="str">
        <f>IFERROR(INDEX(字典1_78!C:C,MATCH(RIGHT(F402,2),字典1_78!B:B,0)),"Error")</f>
        <v>时钟</v>
      </c>
      <c r="P402" s="5">
        <f t="shared" si="24"/>
        <v>28.553999999999998</v>
      </c>
      <c r="Q402" s="5">
        <f t="shared" si="25"/>
        <v>7.9999999999998295E-2</v>
      </c>
      <c r="R402" s="5" t="str">
        <f>IF(H404="C_B",INDEX(音色一览表!A:A,MATCH(MID(F402,5,2)&amp;MID(F403,5,2)&amp;MID(F404,7,2),音色一览表!H:H,0))&amp;" "&amp;INDEX(音色一览表!G:G,MATCH(MID(F402,5,2)&amp;MID(F403,5,2)&amp;MID(F404,7,2),音色一览表!H:H,0)),"")</f>
        <v/>
      </c>
      <c r="S402" s="17"/>
      <c r="T402" s="17"/>
    </row>
    <row r="403" spans="1:20" ht="18" hidden="1" customHeight="1" x14ac:dyDescent="0.2">
      <c r="A403" s="16">
        <v>401</v>
      </c>
      <c r="B403" s="16">
        <v>1</v>
      </c>
      <c r="C403" s="10"/>
      <c r="D403" s="16" t="s">
        <v>49</v>
      </c>
      <c r="E403" s="16" t="s">
        <v>50</v>
      </c>
      <c r="F403" s="16" t="s">
        <v>51</v>
      </c>
      <c r="G403" s="16" t="s">
        <v>451</v>
      </c>
      <c r="H403" s="34" t="str">
        <f t="shared" si="27"/>
        <v>F8</v>
      </c>
      <c r="I403" s="34" t="str">
        <f>IFERROR(INDEX(数据分类!B:B,MATCH(数据!H403,数据分类!A:A,0)),"Error")</f>
        <v>时钟</v>
      </c>
      <c r="J403" s="34" t="str">
        <f>IFERROR(_xlfn.IFS(INDEX(数据分类!E:E,MATCH(数据!H403,数据分类!A:A,0))=3456,N403&amp;M403,INDEX(数据分类!E:E,MATCH(数据!H403,数据分类!A:A,0))=34,M403,INDEX(数据分类!E:E,MATCH(数据!H403,数据分类!A:A,0))=56,N403,INDEX(数据分类!E:E,MATCH(数据!H403,数据分类!A:A,0))="-","-"),"Error")</f>
        <v>-</v>
      </c>
      <c r="K403" s="34" t="str">
        <f t="shared" si="26"/>
        <v>-</v>
      </c>
      <c r="L403" s="4" t="str">
        <f>IFERROR(INDEX(字典msg!B:B,MATCH(D403,字典msg!A:A,0)),"Error")</f>
        <v>正常</v>
      </c>
      <c r="M403" s="4" t="str">
        <f>IFERROR(_xlfn.IFS(H403="9",INDEX(字典1_34!C:C,MATCH(MID(F403,5,2),字典1_34!B:B,0)),H403="B00",INDEX(字典1_34!D:D,MATCH(MID(F403,5,2),字典1_34!B:B,0)),H403="B20",INDEX(字典1_34!E:E,MATCH(MID(F403,5,2),字典1_34!B:B,0)),H403="B48",INDEX(字典1_34!G:G,MATCH(MID(F403,5,2),字典1_34!B:B,0)),LEFT(H403,1)="B",INDEX(字典1_34!F:F,MATCH(MID(F403,5,2),字典1_34!B:B,0))),"-")</f>
        <v>-</v>
      </c>
      <c r="N403" s="4" t="str">
        <f>IFERROR(_xlfn.IFS(H403="9",INDEX(字典1_56!C:C,MATCH(MID(F403,7,2),字典1_56!B:B,0)),LEFT(H403,1)="B",INDEX(字典1_56!D:D,MATCH(MID(F403,7,2),字典1_56!B:B,0)),H403="C_B",INDEX(字典1_56!F:F,MATCH(MID(F403,7,2),字典1_56!B:B,0)),H403="C",INDEX(字典1_56!E:E,MATCH(MID(F403,7,2),字典1_56!B:B,0))),"-")</f>
        <v>-</v>
      </c>
      <c r="O403" s="4" t="str">
        <f>IFERROR(INDEX(字典1_78!C:C,MATCH(RIGHT(F403,2),字典1_78!B:B,0)),"Error")</f>
        <v>时钟</v>
      </c>
      <c r="P403" s="5">
        <f t="shared" si="24"/>
        <v>28.643999999999998</v>
      </c>
      <c r="Q403" s="5">
        <f t="shared" si="25"/>
        <v>8.9999999999999858E-2</v>
      </c>
      <c r="R403" s="5" t="str">
        <f>IF(H405="C_B",INDEX(音色一览表!A:A,MATCH(MID(F403,5,2)&amp;MID(F404,5,2)&amp;MID(F405,7,2),音色一览表!H:H,0))&amp;" "&amp;INDEX(音色一览表!G:G,MATCH(MID(F403,5,2)&amp;MID(F404,5,2)&amp;MID(F405,7,2),音色一览表!H:H,0)),"")</f>
        <v/>
      </c>
      <c r="S403" s="17"/>
      <c r="T403" s="17"/>
    </row>
    <row r="404" spans="1:20" ht="18" hidden="1" customHeight="1" x14ac:dyDescent="0.2">
      <c r="A404" s="16">
        <v>402</v>
      </c>
      <c r="B404" s="16">
        <v>1</v>
      </c>
      <c r="C404" s="10"/>
      <c r="D404" s="16" t="s">
        <v>49</v>
      </c>
      <c r="E404" s="16" t="s">
        <v>50</v>
      </c>
      <c r="F404" s="16" t="s">
        <v>51</v>
      </c>
      <c r="G404" s="16" t="s">
        <v>452</v>
      </c>
      <c r="H404" s="34" t="str">
        <f t="shared" si="27"/>
        <v>F8</v>
      </c>
      <c r="I404" s="34" t="str">
        <f>IFERROR(INDEX(数据分类!B:B,MATCH(数据!H404,数据分类!A:A,0)),"Error")</f>
        <v>时钟</v>
      </c>
      <c r="J404" s="34" t="str">
        <f>IFERROR(_xlfn.IFS(INDEX(数据分类!E:E,MATCH(数据!H404,数据分类!A:A,0))=3456,N404&amp;M404,INDEX(数据分类!E:E,MATCH(数据!H404,数据分类!A:A,0))=34,M404,INDEX(数据分类!E:E,MATCH(数据!H404,数据分类!A:A,0))=56,N404,INDEX(数据分类!E:E,MATCH(数据!H404,数据分类!A:A,0))="-","-"),"Error")</f>
        <v>-</v>
      </c>
      <c r="K404" s="34" t="str">
        <f t="shared" si="26"/>
        <v>-</v>
      </c>
      <c r="L404" s="4" t="str">
        <f>IFERROR(INDEX(字典msg!B:B,MATCH(D404,字典msg!A:A,0)),"Error")</f>
        <v>正常</v>
      </c>
      <c r="M404" s="4" t="str">
        <f>IFERROR(_xlfn.IFS(H404="9",INDEX(字典1_34!C:C,MATCH(MID(F404,5,2),字典1_34!B:B,0)),H404="B00",INDEX(字典1_34!D:D,MATCH(MID(F404,5,2),字典1_34!B:B,0)),H404="B20",INDEX(字典1_34!E:E,MATCH(MID(F404,5,2),字典1_34!B:B,0)),H404="B48",INDEX(字典1_34!G:G,MATCH(MID(F404,5,2),字典1_34!B:B,0)),LEFT(H404,1)="B",INDEX(字典1_34!F:F,MATCH(MID(F404,5,2),字典1_34!B:B,0))),"-")</f>
        <v>-</v>
      </c>
      <c r="N404" s="4" t="str">
        <f>IFERROR(_xlfn.IFS(H404="9",INDEX(字典1_56!C:C,MATCH(MID(F404,7,2),字典1_56!B:B,0)),LEFT(H404,1)="B",INDEX(字典1_56!D:D,MATCH(MID(F404,7,2),字典1_56!B:B,0)),H404="C_B",INDEX(字典1_56!F:F,MATCH(MID(F404,7,2),字典1_56!B:B,0)),H404="C",INDEX(字典1_56!E:E,MATCH(MID(F404,7,2),字典1_56!B:B,0))),"-")</f>
        <v>-</v>
      </c>
      <c r="O404" s="4" t="str">
        <f>IFERROR(INDEX(字典1_78!C:C,MATCH(RIGHT(F404,2),字典1_78!B:B,0)),"Error")</f>
        <v>时钟</v>
      </c>
      <c r="P404" s="5">
        <f t="shared" si="24"/>
        <v>28.724</v>
      </c>
      <c r="Q404" s="5">
        <f t="shared" si="25"/>
        <v>8.0000000000001847E-2</v>
      </c>
      <c r="R404" s="5" t="str">
        <f>IF(H406="C_B",INDEX(音色一览表!A:A,MATCH(MID(F404,5,2)&amp;MID(F405,5,2)&amp;MID(F406,7,2),音色一览表!H:H,0))&amp;" "&amp;INDEX(音色一览表!G:G,MATCH(MID(F404,5,2)&amp;MID(F405,5,2)&amp;MID(F406,7,2),音色一览表!H:H,0)),"")</f>
        <v/>
      </c>
      <c r="S404" s="17"/>
      <c r="T404" s="17"/>
    </row>
    <row r="405" spans="1:20" ht="18" hidden="1" customHeight="1" x14ac:dyDescent="0.2">
      <c r="A405" s="16">
        <v>403</v>
      </c>
      <c r="B405" s="16">
        <v>1</v>
      </c>
      <c r="C405" s="10"/>
      <c r="D405" s="16" t="s">
        <v>49</v>
      </c>
      <c r="E405" s="16" t="s">
        <v>50</v>
      </c>
      <c r="F405" s="16" t="s">
        <v>51</v>
      </c>
      <c r="G405" s="16" t="s">
        <v>453</v>
      </c>
      <c r="H405" s="34" t="str">
        <f t="shared" si="27"/>
        <v>F8</v>
      </c>
      <c r="I405" s="34" t="str">
        <f>IFERROR(INDEX(数据分类!B:B,MATCH(数据!H405,数据分类!A:A,0)),"Error")</f>
        <v>时钟</v>
      </c>
      <c r="J405" s="34" t="str">
        <f>IFERROR(_xlfn.IFS(INDEX(数据分类!E:E,MATCH(数据!H405,数据分类!A:A,0))=3456,N405&amp;M405,INDEX(数据分类!E:E,MATCH(数据!H405,数据分类!A:A,0))=34,M405,INDEX(数据分类!E:E,MATCH(数据!H405,数据分类!A:A,0))=56,N405,INDEX(数据分类!E:E,MATCH(数据!H405,数据分类!A:A,0))="-","-"),"Error")</f>
        <v>-</v>
      </c>
      <c r="K405" s="34" t="str">
        <f t="shared" si="26"/>
        <v>-</v>
      </c>
      <c r="L405" s="4" t="str">
        <f>IFERROR(INDEX(字典msg!B:B,MATCH(D405,字典msg!A:A,0)),"Error")</f>
        <v>正常</v>
      </c>
      <c r="M405" s="4" t="str">
        <f>IFERROR(_xlfn.IFS(H405="9",INDEX(字典1_34!C:C,MATCH(MID(F405,5,2),字典1_34!B:B,0)),H405="B00",INDEX(字典1_34!D:D,MATCH(MID(F405,5,2),字典1_34!B:B,0)),H405="B20",INDEX(字典1_34!E:E,MATCH(MID(F405,5,2),字典1_34!B:B,0)),H405="B48",INDEX(字典1_34!G:G,MATCH(MID(F405,5,2),字典1_34!B:B,0)),LEFT(H405,1)="B",INDEX(字典1_34!F:F,MATCH(MID(F405,5,2),字典1_34!B:B,0))),"-")</f>
        <v>-</v>
      </c>
      <c r="N405" s="4" t="str">
        <f>IFERROR(_xlfn.IFS(H405="9",INDEX(字典1_56!C:C,MATCH(MID(F405,7,2),字典1_56!B:B,0)),LEFT(H405,1)="B",INDEX(字典1_56!D:D,MATCH(MID(F405,7,2),字典1_56!B:B,0)),H405="C_B",INDEX(字典1_56!F:F,MATCH(MID(F405,7,2),字典1_56!B:B,0)),H405="C",INDEX(字典1_56!E:E,MATCH(MID(F405,7,2),字典1_56!B:B,0))),"-")</f>
        <v>-</v>
      </c>
      <c r="O405" s="4" t="str">
        <f>IFERROR(INDEX(字典1_78!C:C,MATCH(RIGHT(F405,2),字典1_78!B:B,0)),"Error")</f>
        <v>时钟</v>
      </c>
      <c r="P405" s="5">
        <f t="shared" si="24"/>
        <v>28.803999999999998</v>
      </c>
      <c r="Q405" s="5">
        <f t="shared" si="25"/>
        <v>7.9999999999998295E-2</v>
      </c>
      <c r="R405" s="5" t="str">
        <f>IF(H407="C_B",INDEX(音色一览表!A:A,MATCH(MID(F405,5,2)&amp;MID(F406,5,2)&amp;MID(F407,7,2),音色一览表!H:H,0))&amp;" "&amp;INDEX(音色一览表!G:G,MATCH(MID(F405,5,2)&amp;MID(F406,5,2)&amp;MID(F407,7,2),音色一览表!H:H,0)),"")</f>
        <v/>
      </c>
      <c r="S405" s="17"/>
      <c r="T405" s="17"/>
    </row>
    <row r="406" spans="1:20" ht="18" hidden="1" customHeight="1" x14ac:dyDescent="0.2">
      <c r="A406" s="16">
        <v>404</v>
      </c>
      <c r="B406" s="16">
        <v>1</v>
      </c>
      <c r="C406" s="10"/>
      <c r="D406" s="16" t="s">
        <v>49</v>
      </c>
      <c r="E406" s="16" t="s">
        <v>50</v>
      </c>
      <c r="F406" s="16" t="s">
        <v>59</v>
      </c>
      <c r="G406" s="16" t="s">
        <v>454</v>
      </c>
      <c r="H406" s="34" t="str">
        <f t="shared" si="27"/>
        <v>FE</v>
      </c>
      <c r="I406" s="34" t="str">
        <f>IFERROR(INDEX(数据分类!B:B,MATCH(数据!H406,数据分类!A:A,0)),"Error")</f>
        <v>主动传感</v>
      </c>
      <c r="J406" s="34" t="str">
        <f>IFERROR(_xlfn.IFS(INDEX(数据分类!E:E,MATCH(数据!H406,数据分类!A:A,0))=3456,N406&amp;M406,INDEX(数据分类!E:E,MATCH(数据!H406,数据分类!A:A,0))=34,M406,INDEX(数据分类!E:E,MATCH(数据!H406,数据分类!A:A,0))=56,N406,INDEX(数据分类!E:E,MATCH(数据!H406,数据分类!A:A,0))="-","-"),"Error")</f>
        <v>-</v>
      </c>
      <c r="K406" s="34" t="str">
        <f t="shared" si="26"/>
        <v>-</v>
      </c>
      <c r="L406" s="4" t="str">
        <f>IFERROR(INDEX(字典msg!B:B,MATCH(D406,字典msg!A:A,0)),"Error")</f>
        <v>正常</v>
      </c>
      <c r="M406" s="4" t="str">
        <f>IFERROR(_xlfn.IFS(H406="9",INDEX(字典1_34!C:C,MATCH(MID(F406,5,2),字典1_34!B:B,0)),H406="B00",INDEX(字典1_34!D:D,MATCH(MID(F406,5,2),字典1_34!B:B,0)),H406="B20",INDEX(字典1_34!E:E,MATCH(MID(F406,5,2),字典1_34!B:B,0)),H406="B48",INDEX(字典1_34!G:G,MATCH(MID(F406,5,2),字典1_34!B:B,0)),LEFT(H406,1)="B",INDEX(字典1_34!F:F,MATCH(MID(F406,5,2),字典1_34!B:B,0))),"-")</f>
        <v>-</v>
      </c>
      <c r="N406" s="4" t="str">
        <f>IFERROR(_xlfn.IFS(H406="9",INDEX(字典1_56!C:C,MATCH(MID(F406,7,2),字典1_56!B:B,0)),LEFT(H406,1)="B",INDEX(字典1_56!D:D,MATCH(MID(F406,7,2),字典1_56!B:B,0)),H406="C_B",INDEX(字典1_56!F:F,MATCH(MID(F406,7,2),字典1_56!B:B,0)),H406="C",INDEX(字典1_56!E:E,MATCH(MID(F406,7,2),字典1_56!B:B,0))),"-")</f>
        <v>-</v>
      </c>
      <c r="O406" s="4" t="str">
        <f>IFERROR(INDEX(字典1_78!C:C,MATCH(RIGHT(F406,2),字典1_78!B:B,0)),"Error")</f>
        <v>主动传感</v>
      </c>
      <c r="P406" s="5">
        <f t="shared" si="24"/>
        <v>28.893999999999998</v>
      </c>
      <c r="Q406" s="5">
        <f t="shared" si="25"/>
        <v>8.9999999999999858E-2</v>
      </c>
      <c r="R406" s="5" t="str">
        <f>IF(H408="C_B",INDEX(音色一览表!A:A,MATCH(MID(F406,5,2)&amp;MID(F407,5,2)&amp;MID(F408,7,2),音色一览表!H:H,0))&amp;" "&amp;INDEX(音色一览表!G:G,MATCH(MID(F406,5,2)&amp;MID(F407,5,2)&amp;MID(F408,7,2),音色一览表!H:H,0)),"")</f>
        <v/>
      </c>
      <c r="S406" s="17"/>
      <c r="T406" s="17"/>
    </row>
    <row r="407" spans="1:20" ht="18" hidden="1" customHeight="1" x14ac:dyDescent="0.2">
      <c r="A407" s="16">
        <v>405</v>
      </c>
      <c r="B407" s="16">
        <v>1</v>
      </c>
      <c r="C407" s="10"/>
      <c r="D407" s="16" t="s">
        <v>49</v>
      </c>
      <c r="E407" s="16" t="s">
        <v>50</v>
      </c>
      <c r="F407" s="16" t="s">
        <v>51</v>
      </c>
      <c r="G407" s="16" t="s">
        <v>455</v>
      </c>
      <c r="H407" s="34" t="str">
        <f t="shared" si="27"/>
        <v>F8</v>
      </c>
      <c r="I407" s="34" t="str">
        <f>IFERROR(INDEX(数据分类!B:B,MATCH(数据!H407,数据分类!A:A,0)),"Error")</f>
        <v>时钟</v>
      </c>
      <c r="J407" s="34" t="str">
        <f>IFERROR(_xlfn.IFS(INDEX(数据分类!E:E,MATCH(数据!H407,数据分类!A:A,0))=3456,N407&amp;M407,INDEX(数据分类!E:E,MATCH(数据!H407,数据分类!A:A,0))=34,M407,INDEX(数据分类!E:E,MATCH(数据!H407,数据分类!A:A,0))=56,N407,INDEX(数据分类!E:E,MATCH(数据!H407,数据分类!A:A,0))="-","-"),"Error")</f>
        <v>-</v>
      </c>
      <c r="K407" s="34" t="str">
        <f t="shared" si="26"/>
        <v>-</v>
      </c>
      <c r="L407" s="4" t="str">
        <f>IFERROR(INDEX(字典msg!B:B,MATCH(D407,字典msg!A:A,0)),"Error")</f>
        <v>正常</v>
      </c>
      <c r="M407" s="4" t="str">
        <f>IFERROR(_xlfn.IFS(H407="9",INDEX(字典1_34!C:C,MATCH(MID(F407,5,2),字典1_34!B:B,0)),H407="B00",INDEX(字典1_34!D:D,MATCH(MID(F407,5,2),字典1_34!B:B,0)),H407="B20",INDEX(字典1_34!E:E,MATCH(MID(F407,5,2),字典1_34!B:B,0)),H407="B48",INDEX(字典1_34!G:G,MATCH(MID(F407,5,2),字典1_34!B:B,0)),LEFT(H407,1)="B",INDEX(字典1_34!F:F,MATCH(MID(F407,5,2),字典1_34!B:B,0))),"-")</f>
        <v>-</v>
      </c>
      <c r="N407" s="4" t="str">
        <f>IFERROR(_xlfn.IFS(H407="9",INDEX(字典1_56!C:C,MATCH(MID(F407,7,2),字典1_56!B:B,0)),LEFT(H407,1)="B",INDEX(字典1_56!D:D,MATCH(MID(F407,7,2),字典1_56!B:B,0)),H407="C_B",INDEX(字典1_56!F:F,MATCH(MID(F407,7,2),字典1_56!B:B,0)),H407="C",INDEX(字典1_56!E:E,MATCH(MID(F407,7,2),字典1_56!B:B,0))),"-")</f>
        <v>-</v>
      </c>
      <c r="O407" s="4" t="str">
        <f>IFERROR(INDEX(字典1_78!C:C,MATCH(RIGHT(F407,2),字典1_78!B:B,0)),"Error")</f>
        <v>时钟</v>
      </c>
      <c r="P407" s="5">
        <f t="shared" si="24"/>
        <v>28.974</v>
      </c>
      <c r="Q407" s="5">
        <f t="shared" si="25"/>
        <v>8.0000000000001847E-2</v>
      </c>
      <c r="R407" s="5" t="str">
        <f>IF(H409="C_B",INDEX(音色一览表!A:A,MATCH(MID(F407,5,2)&amp;MID(F408,5,2)&amp;MID(F409,7,2),音色一览表!H:H,0))&amp;" "&amp;INDEX(音色一览表!G:G,MATCH(MID(F407,5,2)&amp;MID(F408,5,2)&amp;MID(F409,7,2),音色一览表!H:H,0)),"")</f>
        <v/>
      </c>
      <c r="S407" s="17"/>
      <c r="T407" s="17"/>
    </row>
    <row r="408" spans="1:20" ht="18" hidden="1" customHeight="1" x14ac:dyDescent="0.2">
      <c r="A408" s="16">
        <v>406</v>
      </c>
      <c r="B408" s="16">
        <v>1</v>
      </c>
      <c r="C408" s="10"/>
      <c r="D408" s="16" t="s">
        <v>49</v>
      </c>
      <c r="E408" s="16" t="s">
        <v>50</v>
      </c>
      <c r="F408" s="16" t="s">
        <v>51</v>
      </c>
      <c r="G408" s="16" t="s">
        <v>456</v>
      </c>
      <c r="H408" s="34" t="str">
        <f t="shared" si="27"/>
        <v>F8</v>
      </c>
      <c r="I408" s="34" t="str">
        <f>IFERROR(INDEX(数据分类!B:B,MATCH(数据!H408,数据分类!A:A,0)),"Error")</f>
        <v>时钟</v>
      </c>
      <c r="J408" s="34" t="str">
        <f>IFERROR(_xlfn.IFS(INDEX(数据分类!E:E,MATCH(数据!H408,数据分类!A:A,0))=3456,N408&amp;M408,INDEX(数据分类!E:E,MATCH(数据!H408,数据分类!A:A,0))=34,M408,INDEX(数据分类!E:E,MATCH(数据!H408,数据分类!A:A,0))=56,N408,INDEX(数据分类!E:E,MATCH(数据!H408,数据分类!A:A,0))="-","-"),"Error")</f>
        <v>-</v>
      </c>
      <c r="K408" s="34" t="str">
        <f t="shared" si="26"/>
        <v>-</v>
      </c>
      <c r="L408" s="4" t="str">
        <f>IFERROR(INDEX(字典msg!B:B,MATCH(D408,字典msg!A:A,0)),"Error")</f>
        <v>正常</v>
      </c>
      <c r="M408" s="4" t="str">
        <f>IFERROR(_xlfn.IFS(H408="9",INDEX(字典1_34!C:C,MATCH(MID(F408,5,2),字典1_34!B:B,0)),H408="B00",INDEX(字典1_34!D:D,MATCH(MID(F408,5,2),字典1_34!B:B,0)),H408="B20",INDEX(字典1_34!E:E,MATCH(MID(F408,5,2),字典1_34!B:B,0)),H408="B48",INDEX(字典1_34!G:G,MATCH(MID(F408,5,2),字典1_34!B:B,0)),LEFT(H408,1)="B",INDEX(字典1_34!F:F,MATCH(MID(F408,5,2),字典1_34!B:B,0))),"-")</f>
        <v>-</v>
      </c>
      <c r="N408" s="4" t="str">
        <f>IFERROR(_xlfn.IFS(H408="9",INDEX(字典1_56!C:C,MATCH(MID(F408,7,2),字典1_56!B:B,0)),LEFT(H408,1)="B",INDEX(字典1_56!D:D,MATCH(MID(F408,7,2),字典1_56!B:B,0)),H408="C_B",INDEX(字典1_56!F:F,MATCH(MID(F408,7,2),字典1_56!B:B,0)),H408="C",INDEX(字典1_56!E:E,MATCH(MID(F408,7,2),字典1_56!B:B,0))),"-")</f>
        <v>-</v>
      </c>
      <c r="O408" s="4" t="str">
        <f>IFERROR(INDEX(字典1_78!C:C,MATCH(RIGHT(F408,2),字典1_78!B:B,0)),"Error")</f>
        <v>时钟</v>
      </c>
      <c r="P408" s="5">
        <f t="shared" si="24"/>
        <v>29.061</v>
      </c>
      <c r="Q408" s="5">
        <f t="shared" si="25"/>
        <v>8.6999999999999744E-2</v>
      </c>
      <c r="R408" s="5" t="str">
        <f>IF(H410="C_B",INDEX(音色一览表!A:A,MATCH(MID(F408,5,2)&amp;MID(F409,5,2)&amp;MID(F410,7,2),音色一览表!H:H,0))&amp;" "&amp;INDEX(音色一览表!G:G,MATCH(MID(F408,5,2)&amp;MID(F409,5,2)&amp;MID(F410,7,2),音色一览表!H:H,0)),"")</f>
        <v/>
      </c>
      <c r="S408" s="17"/>
      <c r="T408" s="17"/>
    </row>
    <row r="409" spans="1:20" ht="18" hidden="1" customHeight="1" x14ac:dyDescent="0.2">
      <c r="A409" s="16">
        <v>407</v>
      </c>
      <c r="B409" s="16">
        <v>1</v>
      </c>
      <c r="C409" s="10"/>
      <c r="D409" s="16" t="s">
        <v>49</v>
      </c>
      <c r="E409" s="16" t="s">
        <v>50</v>
      </c>
      <c r="F409" s="16" t="s">
        <v>51</v>
      </c>
      <c r="G409" s="16" t="s">
        <v>457</v>
      </c>
      <c r="H409" s="34" t="str">
        <f t="shared" si="27"/>
        <v>F8</v>
      </c>
      <c r="I409" s="34" t="str">
        <f>IFERROR(INDEX(数据分类!B:B,MATCH(数据!H409,数据分类!A:A,0)),"Error")</f>
        <v>时钟</v>
      </c>
      <c r="J409" s="34" t="str">
        <f>IFERROR(_xlfn.IFS(INDEX(数据分类!E:E,MATCH(数据!H409,数据分类!A:A,0))=3456,N409&amp;M409,INDEX(数据分类!E:E,MATCH(数据!H409,数据分类!A:A,0))=34,M409,INDEX(数据分类!E:E,MATCH(数据!H409,数据分类!A:A,0))=56,N409,INDEX(数据分类!E:E,MATCH(数据!H409,数据分类!A:A,0))="-","-"),"Error")</f>
        <v>-</v>
      </c>
      <c r="K409" s="34" t="str">
        <f t="shared" si="26"/>
        <v>-</v>
      </c>
      <c r="L409" s="4" t="str">
        <f>IFERROR(INDEX(字典msg!B:B,MATCH(D409,字典msg!A:A,0)),"Error")</f>
        <v>正常</v>
      </c>
      <c r="M409" s="4" t="str">
        <f>IFERROR(_xlfn.IFS(H409="9",INDEX(字典1_34!C:C,MATCH(MID(F409,5,2),字典1_34!B:B,0)),H409="B00",INDEX(字典1_34!D:D,MATCH(MID(F409,5,2),字典1_34!B:B,0)),H409="B20",INDEX(字典1_34!E:E,MATCH(MID(F409,5,2),字典1_34!B:B,0)),H409="B48",INDEX(字典1_34!G:G,MATCH(MID(F409,5,2),字典1_34!B:B,0)),LEFT(H409,1)="B",INDEX(字典1_34!F:F,MATCH(MID(F409,5,2),字典1_34!B:B,0))),"-")</f>
        <v>-</v>
      </c>
      <c r="N409" s="4" t="str">
        <f>IFERROR(_xlfn.IFS(H409="9",INDEX(字典1_56!C:C,MATCH(MID(F409,7,2),字典1_56!B:B,0)),LEFT(H409,1)="B",INDEX(字典1_56!D:D,MATCH(MID(F409,7,2),字典1_56!B:B,0)),H409="C_B",INDEX(字典1_56!F:F,MATCH(MID(F409,7,2),字典1_56!B:B,0)),H409="C",INDEX(字典1_56!E:E,MATCH(MID(F409,7,2),字典1_56!B:B,0))),"-")</f>
        <v>-</v>
      </c>
      <c r="O409" s="4" t="str">
        <f>IFERROR(INDEX(字典1_78!C:C,MATCH(RIGHT(F409,2),字典1_78!B:B,0)),"Error")</f>
        <v>时钟</v>
      </c>
      <c r="P409" s="5">
        <f t="shared" si="24"/>
        <v>29.151</v>
      </c>
      <c r="Q409" s="5">
        <f t="shared" si="25"/>
        <v>8.9999999999999858E-2</v>
      </c>
      <c r="R409" s="5" t="str">
        <f>IF(H411="C_B",INDEX(音色一览表!A:A,MATCH(MID(F409,5,2)&amp;MID(F410,5,2)&amp;MID(F411,7,2),音色一览表!H:H,0))&amp;" "&amp;INDEX(音色一览表!G:G,MATCH(MID(F409,5,2)&amp;MID(F410,5,2)&amp;MID(F411,7,2),音色一览表!H:H,0)),"")</f>
        <v/>
      </c>
      <c r="S409" s="17"/>
      <c r="T409" s="17"/>
    </row>
    <row r="410" spans="1:20" ht="18" hidden="1" customHeight="1" x14ac:dyDescent="0.2">
      <c r="A410" s="16">
        <v>408</v>
      </c>
      <c r="B410" s="16">
        <v>1</v>
      </c>
      <c r="C410" s="10"/>
      <c r="D410" s="16" t="s">
        <v>49</v>
      </c>
      <c r="E410" s="16" t="s">
        <v>50</v>
      </c>
      <c r="F410" s="16" t="s">
        <v>51</v>
      </c>
      <c r="G410" s="16" t="s">
        <v>458</v>
      </c>
      <c r="H410" s="34" t="str">
        <f t="shared" si="27"/>
        <v>F8</v>
      </c>
      <c r="I410" s="34" t="str">
        <f>IFERROR(INDEX(数据分类!B:B,MATCH(数据!H410,数据分类!A:A,0)),"Error")</f>
        <v>时钟</v>
      </c>
      <c r="J410" s="34" t="str">
        <f>IFERROR(_xlfn.IFS(INDEX(数据分类!E:E,MATCH(数据!H410,数据分类!A:A,0))=3456,N410&amp;M410,INDEX(数据分类!E:E,MATCH(数据!H410,数据分类!A:A,0))=34,M410,INDEX(数据分类!E:E,MATCH(数据!H410,数据分类!A:A,0))=56,N410,INDEX(数据分类!E:E,MATCH(数据!H410,数据分类!A:A,0))="-","-"),"Error")</f>
        <v>-</v>
      </c>
      <c r="K410" s="34" t="str">
        <f t="shared" si="26"/>
        <v>-</v>
      </c>
      <c r="L410" s="4" t="str">
        <f>IFERROR(INDEX(字典msg!B:B,MATCH(D410,字典msg!A:A,0)),"Error")</f>
        <v>正常</v>
      </c>
      <c r="M410" s="4" t="str">
        <f>IFERROR(_xlfn.IFS(H410="9",INDEX(字典1_34!C:C,MATCH(MID(F410,5,2),字典1_34!B:B,0)),H410="B00",INDEX(字典1_34!D:D,MATCH(MID(F410,5,2),字典1_34!B:B,0)),H410="B20",INDEX(字典1_34!E:E,MATCH(MID(F410,5,2),字典1_34!B:B,0)),H410="B48",INDEX(字典1_34!G:G,MATCH(MID(F410,5,2),字典1_34!B:B,0)),LEFT(H410,1)="B",INDEX(字典1_34!F:F,MATCH(MID(F410,5,2),字典1_34!B:B,0))),"-")</f>
        <v>-</v>
      </c>
      <c r="N410" s="4" t="str">
        <f>IFERROR(_xlfn.IFS(H410="9",INDEX(字典1_56!C:C,MATCH(MID(F410,7,2),字典1_56!B:B,0)),LEFT(H410,1)="B",INDEX(字典1_56!D:D,MATCH(MID(F410,7,2),字典1_56!B:B,0)),H410="C_B",INDEX(字典1_56!F:F,MATCH(MID(F410,7,2),字典1_56!B:B,0)),H410="C",INDEX(字典1_56!E:E,MATCH(MID(F410,7,2),字典1_56!B:B,0))),"-")</f>
        <v>-</v>
      </c>
      <c r="O410" s="4" t="str">
        <f>IFERROR(INDEX(字典1_78!C:C,MATCH(RIGHT(F410,2),字典1_78!B:B,0)),"Error")</f>
        <v>时钟</v>
      </c>
      <c r="P410" s="5">
        <f t="shared" si="24"/>
        <v>29.231000000000002</v>
      </c>
      <c r="Q410" s="5">
        <f t="shared" si="25"/>
        <v>8.0000000000001847E-2</v>
      </c>
      <c r="R410" s="5" t="str">
        <f>IF(H412="C_B",INDEX(音色一览表!A:A,MATCH(MID(F410,5,2)&amp;MID(F411,5,2)&amp;MID(F412,7,2),音色一览表!H:H,0))&amp;" "&amp;INDEX(音色一览表!G:G,MATCH(MID(F410,5,2)&amp;MID(F411,5,2)&amp;MID(F412,7,2),音色一览表!H:H,0)),"")</f>
        <v/>
      </c>
      <c r="S410" s="17"/>
      <c r="T410" s="17"/>
    </row>
    <row r="411" spans="1:20" ht="18" hidden="1" customHeight="1" x14ac:dyDescent="0.2">
      <c r="A411" s="16">
        <v>409</v>
      </c>
      <c r="B411" s="16">
        <v>1</v>
      </c>
      <c r="C411" s="10"/>
      <c r="D411" s="16" t="s">
        <v>49</v>
      </c>
      <c r="E411" s="16" t="s">
        <v>50</v>
      </c>
      <c r="F411" s="16" t="s">
        <v>51</v>
      </c>
      <c r="G411" s="16" t="s">
        <v>459</v>
      </c>
      <c r="H411" s="34" t="str">
        <f t="shared" si="27"/>
        <v>F8</v>
      </c>
      <c r="I411" s="34" t="str">
        <f>IFERROR(INDEX(数据分类!B:B,MATCH(数据!H411,数据分类!A:A,0)),"Error")</f>
        <v>时钟</v>
      </c>
      <c r="J411" s="34" t="str">
        <f>IFERROR(_xlfn.IFS(INDEX(数据分类!E:E,MATCH(数据!H411,数据分类!A:A,0))=3456,N411&amp;M411,INDEX(数据分类!E:E,MATCH(数据!H411,数据分类!A:A,0))=34,M411,INDEX(数据分类!E:E,MATCH(数据!H411,数据分类!A:A,0))=56,N411,INDEX(数据分类!E:E,MATCH(数据!H411,数据分类!A:A,0))="-","-"),"Error")</f>
        <v>-</v>
      </c>
      <c r="K411" s="34" t="str">
        <f t="shared" si="26"/>
        <v>-</v>
      </c>
      <c r="L411" s="4" t="str">
        <f>IFERROR(INDEX(字典msg!B:B,MATCH(D411,字典msg!A:A,0)),"Error")</f>
        <v>正常</v>
      </c>
      <c r="M411" s="4" t="str">
        <f>IFERROR(_xlfn.IFS(H411="9",INDEX(字典1_34!C:C,MATCH(MID(F411,5,2),字典1_34!B:B,0)),H411="B00",INDEX(字典1_34!D:D,MATCH(MID(F411,5,2),字典1_34!B:B,0)),H411="B20",INDEX(字典1_34!E:E,MATCH(MID(F411,5,2),字典1_34!B:B,0)),H411="B48",INDEX(字典1_34!G:G,MATCH(MID(F411,5,2),字典1_34!B:B,0)),LEFT(H411,1)="B",INDEX(字典1_34!F:F,MATCH(MID(F411,5,2),字典1_34!B:B,0))),"-")</f>
        <v>-</v>
      </c>
      <c r="N411" s="4" t="str">
        <f>IFERROR(_xlfn.IFS(H411="9",INDEX(字典1_56!C:C,MATCH(MID(F411,7,2),字典1_56!B:B,0)),LEFT(H411,1)="B",INDEX(字典1_56!D:D,MATCH(MID(F411,7,2),字典1_56!B:B,0)),H411="C_B",INDEX(字典1_56!F:F,MATCH(MID(F411,7,2),字典1_56!B:B,0)),H411="C",INDEX(字典1_56!E:E,MATCH(MID(F411,7,2),字典1_56!B:B,0))),"-")</f>
        <v>-</v>
      </c>
      <c r="O411" s="4" t="str">
        <f>IFERROR(INDEX(字典1_78!C:C,MATCH(RIGHT(F411,2),字典1_78!B:B,0)),"Error")</f>
        <v>时钟</v>
      </c>
      <c r="P411" s="5">
        <f t="shared" si="24"/>
        <v>29.321000000000002</v>
      </c>
      <c r="Q411" s="5">
        <f t="shared" si="25"/>
        <v>8.9999999999999858E-2</v>
      </c>
      <c r="R411" s="5" t="str">
        <f>IF(H413="C_B",INDEX(音色一览表!A:A,MATCH(MID(F411,5,2)&amp;MID(F412,5,2)&amp;MID(F413,7,2),音色一览表!H:H,0))&amp;" "&amp;INDEX(音色一览表!G:G,MATCH(MID(F411,5,2)&amp;MID(F412,5,2)&amp;MID(F413,7,2),音色一览表!H:H,0)),"")</f>
        <v/>
      </c>
      <c r="S411" s="17"/>
      <c r="T411" s="17"/>
    </row>
    <row r="412" spans="1:20" ht="18" hidden="1" customHeight="1" x14ac:dyDescent="0.2">
      <c r="A412" s="16">
        <v>410</v>
      </c>
      <c r="B412" s="16">
        <v>1</v>
      </c>
      <c r="C412" s="10"/>
      <c r="D412" s="16" t="s">
        <v>49</v>
      </c>
      <c r="E412" s="16" t="s">
        <v>50</v>
      </c>
      <c r="F412" s="16" t="s">
        <v>51</v>
      </c>
      <c r="G412" s="16" t="s">
        <v>460</v>
      </c>
      <c r="H412" s="34" t="str">
        <f t="shared" si="27"/>
        <v>F8</v>
      </c>
      <c r="I412" s="34" t="str">
        <f>IFERROR(INDEX(数据分类!B:B,MATCH(数据!H412,数据分类!A:A,0)),"Error")</f>
        <v>时钟</v>
      </c>
      <c r="J412" s="34" t="str">
        <f>IFERROR(_xlfn.IFS(INDEX(数据分类!E:E,MATCH(数据!H412,数据分类!A:A,0))=3456,N412&amp;M412,INDEX(数据分类!E:E,MATCH(数据!H412,数据分类!A:A,0))=34,M412,INDEX(数据分类!E:E,MATCH(数据!H412,数据分类!A:A,0))=56,N412,INDEX(数据分类!E:E,MATCH(数据!H412,数据分类!A:A,0))="-","-"),"Error")</f>
        <v>-</v>
      </c>
      <c r="K412" s="34" t="str">
        <f t="shared" si="26"/>
        <v>-</v>
      </c>
      <c r="L412" s="4" t="str">
        <f>IFERROR(INDEX(字典msg!B:B,MATCH(D412,字典msg!A:A,0)),"Error")</f>
        <v>正常</v>
      </c>
      <c r="M412" s="4" t="str">
        <f>IFERROR(_xlfn.IFS(H412="9",INDEX(字典1_34!C:C,MATCH(MID(F412,5,2),字典1_34!B:B,0)),H412="B00",INDEX(字典1_34!D:D,MATCH(MID(F412,5,2),字典1_34!B:B,0)),H412="B20",INDEX(字典1_34!E:E,MATCH(MID(F412,5,2),字典1_34!B:B,0)),H412="B48",INDEX(字典1_34!G:G,MATCH(MID(F412,5,2),字典1_34!B:B,0)),LEFT(H412,1)="B",INDEX(字典1_34!F:F,MATCH(MID(F412,5,2),字典1_34!B:B,0))),"-")</f>
        <v>-</v>
      </c>
      <c r="N412" s="4" t="str">
        <f>IFERROR(_xlfn.IFS(H412="9",INDEX(字典1_56!C:C,MATCH(MID(F412,7,2),字典1_56!B:B,0)),LEFT(H412,1)="B",INDEX(字典1_56!D:D,MATCH(MID(F412,7,2),字典1_56!B:B,0)),H412="C_B",INDEX(字典1_56!F:F,MATCH(MID(F412,7,2),字典1_56!B:B,0)),H412="C",INDEX(字典1_56!E:E,MATCH(MID(F412,7,2),字典1_56!B:B,0))),"-")</f>
        <v>-</v>
      </c>
      <c r="O412" s="4" t="str">
        <f>IFERROR(INDEX(字典1_78!C:C,MATCH(RIGHT(F412,2),字典1_78!B:B,0)),"Error")</f>
        <v>时钟</v>
      </c>
      <c r="P412" s="5">
        <f t="shared" si="24"/>
        <v>29.411000000000001</v>
      </c>
      <c r="Q412" s="5">
        <f t="shared" si="25"/>
        <v>8.9999999999999858E-2</v>
      </c>
      <c r="R412" s="5" t="str">
        <f>IF(H414="C_B",INDEX(音色一览表!A:A,MATCH(MID(F412,5,2)&amp;MID(F413,5,2)&amp;MID(F414,7,2),音色一览表!H:H,0))&amp;" "&amp;INDEX(音色一览表!G:G,MATCH(MID(F412,5,2)&amp;MID(F413,5,2)&amp;MID(F414,7,2),音色一览表!H:H,0)),"")</f>
        <v/>
      </c>
      <c r="S412" s="17"/>
      <c r="T412" s="17"/>
    </row>
    <row r="413" spans="1:20" ht="18" hidden="1" customHeight="1" x14ac:dyDescent="0.2">
      <c r="A413" s="16">
        <v>411</v>
      </c>
      <c r="B413" s="16">
        <v>1</v>
      </c>
      <c r="C413" s="10"/>
      <c r="D413" s="16" t="s">
        <v>49</v>
      </c>
      <c r="E413" s="16" t="s">
        <v>50</v>
      </c>
      <c r="F413" s="16" t="s">
        <v>51</v>
      </c>
      <c r="G413" s="16" t="s">
        <v>461</v>
      </c>
      <c r="H413" s="34" t="str">
        <f t="shared" si="27"/>
        <v>F8</v>
      </c>
      <c r="I413" s="34" t="str">
        <f>IFERROR(INDEX(数据分类!B:B,MATCH(数据!H413,数据分类!A:A,0)),"Error")</f>
        <v>时钟</v>
      </c>
      <c r="J413" s="34" t="str">
        <f>IFERROR(_xlfn.IFS(INDEX(数据分类!E:E,MATCH(数据!H413,数据分类!A:A,0))=3456,N413&amp;M413,INDEX(数据分类!E:E,MATCH(数据!H413,数据分类!A:A,0))=34,M413,INDEX(数据分类!E:E,MATCH(数据!H413,数据分类!A:A,0))=56,N413,INDEX(数据分类!E:E,MATCH(数据!H413,数据分类!A:A,0))="-","-"),"Error")</f>
        <v>-</v>
      </c>
      <c r="K413" s="34" t="str">
        <f t="shared" si="26"/>
        <v>-</v>
      </c>
      <c r="L413" s="4" t="str">
        <f>IFERROR(INDEX(字典msg!B:B,MATCH(D413,字典msg!A:A,0)),"Error")</f>
        <v>正常</v>
      </c>
      <c r="M413" s="4" t="str">
        <f>IFERROR(_xlfn.IFS(H413="9",INDEX(字典1_34!C:C,MATCH(MID(F413,5,2),字典1_34!B:B,0)),H413="B00",INDEX(字典1_34!D:D,MATCH(MID(F413,5,2),字典1_34!B:B,0)),H413="B20",INDEX(字典1_34!E:E,MATCH(MID(F413,5,2),字典1_34!B:B,0)),H413="B48",INDEX(字典1_34!G:G,MATCH(MID(F413,5,2),字典1_34!B:B,0)),LEFT(H413,1)="B",INDEX(字典1_34!F:F,MATCH(MID(F413,5,2),字典1_34!B:B,0))),"-")</f>
        <v>-</v>
      </c>
      <c r="N413" s="4" t="str">
        <f>IFERROR(_xlfn.IFS(H413="9",INDEX(字典1_56!C:C,MATCH(MID(F413,7,2),字典1_56!B:B,0)),LEFT(H413,1)="B",INDEX(字典1_56!D:D,MATCH(MID(F413,7,2),字典1_56!B:B,0)),H413="C_B",INDEX(字典1_56!F:F,MATCH(MID(F413,7,2),字典1_56!B:B,0)),H413="C",INDEX(字典1_56!E:E,MATCH(MID(F413,7,2),字典1_56!B:B,0))),"-")</f>
        <v>-</v>
      </c>
      <c r="O413" s="4" t="str">
        <f>IFERROR(INDEX(字典1_78!C:C,MATCH(RIGHT(F413,2),字典1_78!B:B,0)),"Error")</f>
        <v>时钟</v>
      </c>
      <c r="P413" s="5">
        <f t="shared" si="24"/>
        <v>29.491</v>
      </c>
      <c r="Q413" s="5">
        <f t="shared" si="25"/>
        <v>7.9999999999998295E-2</v>
      </c>
      <c r="R413" s="5" t="str">
        <f>IF(H415="C_B",INDEX(音色一览表!A:A,MATCH(MID(F413,5,2)&amp;MID(F414,5,2)&amp;MID(F415,7,2),音色一览表!H:H,0))&amp;" "&amp;INDEX(音色一览表!G:G,MATCH(MID(F413,5,2)&amp;MID(F414,5,2)&amp;MID(F415,7,2),音色一览表!H:H,0)),"")</f>
        <v/>
      </c>
      <c r="S413" s="17"/>
      <c r="T413" s="17"/>
    </row>
    <row r="414" spans="1:20" ht="18" hidden="1" customHeight="1" x14ac:dyDescent="0.2">
      <c r="A414" s="16">
        <v>412</v>
      </c>
      <c r="B414" s="16">
        <v>1</v>
      </c>
      <c r="C414" s="10"/>
      <c r="D414" s="16" t="s">
        <v>49</v>
      </c>
      <c r="E414" s="16" t="s">
        <v>50</v>
      </c>
      <c r="F414" s="16" t="s">
        <v>51</v>
      </c>
      <c r="G414" s="16" t="s">
        <v>462</v>
      </c>
      <c r="H414" s="34" t="str">
        <f t="shared" si="27"/>
        <v>F8</v>
      </c>
      <c r="I414" s="34" t="str">
        <f>IFERROR(INDEX(数据分类!B:B,MATCH(数据!H414,数据分类!A:A,0)),"Error")</f>
        <v>时钟</v>
      </c>
      <c r="J414" s="34" t="str">
        <f>IFERROR(_xlfn.IFS(INDEX(数据分类!E:E,MATCH(数据!H414,数据分类!A:A,0))=3456,N414&amp;M414,INDEX(数据分类!E:E,MATCH(数据!H414,数据分类!A:A,0))=34,M414,INDEX(数据分类!E:E,MATCH(数据!H414,数据分类!A:A,0))=56,N414,INDEX(数据分类!E:E,MATCH(数据!H414,数据分类!A:A,0))="-","-"),"Error")</f>
        <v>-</v>
      </c>
      <c r="K414" s="34" t="str">
        <f t="shared" si="26"/>
        <v>-</v>
      </c>
      <c r="L414" s="4" t="str">
        <f>IFERROR(INDEX(字典msg!B:B,MATCH(D414,字典msg!A:A,0)),"Error")</f>
        <v>正常</v>
      </c>
      <c r="M414" s="4" t="str">
        <f>IFERROR(_xlfn.IFS(H414="9",INDEX(字典1_34!C:C,MATCH(MID(F414,5,2),字典1_34!B:B,0)),H414="B00",INDEX(字典1_34!D:D,MATCH(MID(F414,5,2),字典1_34!B:B,0)),H414="B20",INDEX(字典1_34!E:E,MATCH(MID(F414,5,2),字典1_34!B:B,0)),H414="B48",INDEX(字典1_34!G:G,MATCH(MID(F414,5,2),字典1_34!B:B,0)),LEFT(H414,1)="B",INDEX(字典1_34!F:F,MATCH(MID(F414,5,2),字典1_34!B:B,0))),"-")</f>
        <v>-</v>
      </c>
      <c r="N414" s="4" t="str">
        <f>IFERROR(_xlfn.IFS(H414="9",INDEX(字典1_56!C:C,MATCH(MID(F414,7,2),字典1_56!B:B,0)),LEFT(H414,1)="B",INDEX(字典1_56!D:D,MATCH(MID(F414,7,2),字典1_56!B:B,0)),H414="C_B",INDEX(字典1_56!F:F,MATCH(MID(F414,7,2),字典1_56!B:B,0)),H414="C",INDEX(字典1_56!E:E,MATCH(MID(F414,7,2),字典1_56!B:B,0))),"-")</f>
        <v>-</v>
      </c>
      <c r="O414" s="4" t="str">
        <f>IFERROR(INDEX(字典1_78!C:C,MATCH(RIGHT(F414,2),字典1_78!B:B,0)),"Error")</f>
        <v>时钟</v>
      </c>
      <c r="P414" s="5">
        <f t="shared" si="24"/>
        <v>29.58</v>
      </c>
      <c r="Q414" s="5">
        <f t="shared" si="25"/>
        <v>8.8999999999998636E-2</v>
      </c>
      <c r="R414" s="5" t="str">
        <f>IF(H416="C_B",INDEX(音色一览表!A:A,MATCH(MID(F414,5,2)&amp;MID(F415,5,2)&amp;MID(F416,7,2),音色一览表!H:H,0))&amp;" "&amp;INDEX(音色一览表!G:G,MATCH(MID(F414,5,2)&amp;MID(F415,5,2)&amp;MID(F416,7,2),音色一览表!H:H,0)),"")</f>
        <v/>
      </c>
      <c r="S414" s="17"/>
      <c r="T414" s="17"/>
    </row>
    <row r="415" spans="1:20" ht="18" hidden="1" customHeight="1" x14ac:dyDescent="0.2">
      <c r="A415" s="16">
        <v>413</v>
      </c>
      <c r="B415" s="16">
        <v>1</v>
      </c>
      <c r="C415" s="10"/>
      <c r="D415" s="16" t="s">
        <v>49</v>
      </c>
      <c r="E415" s="16" t="s">
        <v>50</v>
      </c>
      <c r="F415" s="16" t="s">
        <v>51</v>
      </c>
      <c r="G415" s="16" t="s">
        <v>463</v>
      </c>
      <c r="H415" s="34" t="str">
        <f t="shared" si="27"/>
        <v>F8</v>
      </c>
      <c r="I415" s="34" t="str">
        <f>IFERROR(INDEX(数据分类!B:B,MATCH(数据!H415,数据分类!A:A,0)),"Error")</f>
        <v>时钟</v>
      </c>
      <c r="J415" s="34" t="str">
        <f>IFERROR(_xlfn.IFS(INDEX(数据分类!E:E,MATCH(数据!H415,数据分类!A:A,0))=3456,N415&amp;M415,INDEX(数据分类!E:E,MATCH(数据!H415,数据分类!A:A,0))=34,M415,INDEX(数据分类!E:E,MATCH(数据!H415,数据分类!A:A,0))=56,N415,INDEX(数据分类!E:E,MATCH(数据!H415,数据分类!A:A,0))="-","-"),"Error")</f>
        <v>-</v>
      </c>
      <c r="K415" s="34" t="str">
        <f t="shared" si="26"/>
        <v>-</v>
      </c>
      <c r="L415" s="4" t="str">
        <f>IFERROR(INDEX(字典msg!B:B,MATCH(D415,字典msg!A:A,0)),"Error")</f>
        <v>正常</v>
      </c>
      <c r="M415" s="4" t="str">
        <f>IFERROR(_xlfn.IFS(H415="9",INDEX(字典1_34!C:C,MATCH(MID(F415,5,2),字典1_34!B:B,0)),H415="B00",INDEX(字典1_34!D:D,MATCH(MID(F415,5,2),字典1_34!B:B,0)),H415="B20",INDEX(字典1_34!E:E,MATCH(MID(F415,5,2),字典1_34!B:B,0)),H415="B48",INDEX(字典1_34!G:G,MATCH(MID(F415,5,2),字典1_34!B:B,0)),LEFT(H415,1)="B",INDEX(字典1_34!F:F,MATCH(MID(F415,5,2),字典1_34!B:B,0))),"-")</f>
        <v>-</v>
      </c>
      <c r="N415" s="4" t="str">
        <f>IFERROR(_xlfn.IFS(H415="9",INDEX(字典1_56!C:C,MATCH(MID(F415,7,2),字典1_56!B:B,0)),LEFT(H415,1)="B",INDEX(字典1_56!D:D,MATCH(MID(F415,7,2),字典1_56!B:B,0)),H415="C_B",INDEX(字典1_56!F:F,MATCH(MID(F415,7,2),字典1_56!B:B,0)),H415="C",INDEX(字典1_56!E:E,MATCH(MID(F415,7,2),字典1_56!B:B,0))),"-")</f>
        <v>-</v>
      </c>
      <c r="O415" s="4" t="str">
        <f>IFERROR(INDEX(字典1_78!C:C,MATCH(RIGHT(F415,2),字典1_78!B:B,0)),"Error")</f>
        <v>时钟</v>
      </c>
      <c r="P415" s="5">
        <f t="shared" si="24"/>
        <v>29.67</v>
      </c>
      <c r="Q415" s="5">
        <f t="shared" si="25"/>
        <v>9.0000000000003411E-2</v>
      </c>
      <c r="R415" s="5" t="str">
        <f>IF(H417="C_B",INDEX(音色一览表!A:A,MATCH(MID(F415,5,2)&amp;MID(F416,5,2)&amp;MID(F417,7,2),音色一览表!H:H,0))&amp;" "&amp;INDEX(音色一览表!G:G,MATCH(MID(F415,5,2)&amp;MID(F416,5,2)&amp;MID(F417,7,2),音色一览表!H:H,0)),"")</f>
        <v/>
      </c>
      <c r="S415" s="17"/>
      <c r="T415" s="17"/>
    </row>
    <row r="416" spans="1:20" ht="18" hidden="1" customHeight="1" x14ac:dyDescent="0.2">
      <c r="A416" s="16">
        <v>414</v>
      </c>
      <c r="B416" s="16">
        <v>1</v>
      </c>
      <c r="C416" s="10"/>
      <c r="D416" s="16" t="s">
        <v>49</v>
      </c>
      <c r="E416" s="16" t="s">
        <v>50</v>
      </c>
      <c r="F416" s="16" t="s">
        <v>59</v>
      </c>
      <c r="G416" s="16" t="s">
        <v>464</v>
      </c>
      <c r="H416" s="34" t="str">
        <f t="shared" si="27"/>
        <v>FE</v>
      </c>
      <c r="I416" s="34" t="str">
        <f>IFERROR(INDEX(数据分类!B:B,MATCH(数据!H416,数据分类!A:A,0)),"Error")</f>
        <v>主动传感</v>
      </c>
      <c r="J416" s="34" t="str">
        <f>IFERROR(_xlfn.IFS(INDEX(数据分类!E:E,MATCH(数据!H416,数据分类!A:A,0))=3456,N416&amp;M416,INDEX(数据分类!E:E,MATCH(数据!H416,数据分类!A:A,0))=34,M416,INDEX(数据分类!E:E,MATCH(数据!H416,数据分类!A:A,0))=56,N416,INDEX(数据分类!E:E,MATCH(数据!H416,数据分类!A:A,0))="-","-"),"Error")</f>
        <v>-</v>
      </c>
      <c r="K416" s="34" t="str">
        <f t="shared" si="26"/>
        <v>-</v>
      </c>
      <c r="L416" s="4" t="str">
        <f>IFERROR(INDEX(字典msg!B:B,MATCH(D416,字典msg!A:A,0)),"Error")</f>
        <v>正常</v>
      </c>
      <c r="M416" s="4" t="str">
        <f>IFERROR(_xlfn.IFS(H416="9",INDEX(字典1_34!C:C,MATCH(MID(F416,5,2),字典1_34!B:B,0)),H416="B00",INDEX(字典1_34!D:D,MATCH(MID(F416,5,2),字典1_34!B:B,0)),H416="B20",INDEX(字典1_34!E:E,MATCH(MID(F416,5,2),字典1_34!B:B,0)),H416="B48",INDEX(字典1_34!G:G,MATCH(MID(F416,5,2),字典1_34!B:B,0)),LEFT(H416,1)="B",INDEX(字典1_34!F:F,MATCH(MID(F416,5,2),字典1_34!B:B,0))),"-")</f>
        <v>-</v>
      </c>
      <c r="N416" s="4" t="str">
        <f>IFERROR(_xlfn.IFS(H416="9",INDEX(字典1_56!C:C,MATCH(MID(F416,7,2),字典1_56!B:B,0)),LEFT(H416,1)="B",INDEX(字典1_56!D:D,MATCH(MID(F416,7,2),字典1_56!B:B,0)),H416="C_B",INDEX(字典1_56!F:F,MATCH(MID(F416,7,2),字典1_56!B:B,0)),H416="C",INDEX(字典1_56!E:E,MATCH(MID(F416,7,2),字典1_56!B:B,0))),"-")</f>
        <v>-</v>
      </c>
      <c r="O416" s="4" t="str">
        <f>IFERROR(INDEX(字典1_78!C:C,MATCH(RIGHT(F416,2),字典1_78!B:B,0)),"Error")</f>
        <v>主动传感</v>
      </c>
      <c r="P416" s="5">
        <f t="shared" si="24"/>
        <v>29.76</v>
      </c>
      <c r="Q416" s="5">
        <f t="shared" si="25"/>
        <v>8.9999999999999858E-2</v>
      </c>
      <c r="R416" s="5" t="str">
        <f>IF(H418="C_B",INDEX(音色一览表!A:A,MATCH(MID(F416,5,2)&amp;MID(F417,5,2)&amp;MID(F418,7,2),音色一览表!H:H,0))&amp;" "&amp;INDEX(音色一览表!G:G,MATCH(MID(F416,5,2)&amp;MID(F417,5,2)&amp;MID(F418,7,2),音色一览表!H:H,0)),"")</f>
        <v/>
      </c>
      <c r="S416" s="17"/>
      <c r="T416" s="17"/>
    </row>
    <row r="417" spans="1:20" ht="18" hidden="1" customHeight="1" x14ac:dyDescent="0.2">
      <c r="A417" s="16">
        <v>415</v>
      </c>
      <c r="B417" s="16">
        <v>1</v>
      </c>
      <c r="C417" s="10"/>
      <c r="D417" s="16" t="s">
        <v>49</v>
      </c>
      <c r="E417" s="16" t="s">
        <v>50</v>
      </c>
      <c r="F417" s="16" t="s">
        <v>51</v>
      </c>
      <c r="G417" s="16" t="s">
        <v>465</v>
      </c>
      <c r="H417" s="34" t="str">
        <f t="shared" si="27"/>
        <v>F8</v>
      </c>
      <c r="I417" s="34" t="str">
        <f>IFERROR(INDEX(数据分类!B:B,MATCH(数据!H417,数据分类!A:A,0)),"Error")</f>
        <v>时钟</v>
      </c>
      <c r="J417" s="34" t="str">
        <f>IFERROR(_xlfn.IFS(INDEX(数据分类!E:E,MATCH(数据!H417,数据分类!A:A,0))=3456,N417&amp;M417,INDEX(数据分类!E:E,MATCH(数据!H417,数据分类!A:A,0))=34,M417,INDEX(数据分类!E:E,MATCH(数据!H417,数据分类!A:A,0))=56,N417,INDEX(数据分类!E:E,MATCH(数据!H417,数据分类!A:A,0))="-","-"),"Error")</f>
        <v>-</v>
      </c>
      <c r="K417" s="34" t="str">
        <f t="shared" si="26"/>
        <v>-</v>
      </c>
      <c r="L417" s="4" t="str">
        <f>IFERROR(INDEX(字典msg!B:B,MATCH(D417,字典msg!A:A,0)),"Error")</f>
        <v>正常</v>
      </c>
      <c r="M417" s="4" t="str">
        <f>IFERROR(_xlfn.IFS(H417="9",INDEX(字典1_34!C:C,MATCH(MID(F417,5,2),字典1_34!B:B,0)),H417="B00",INDEX(字典1_34!D:D,MATCH(MID(F417,5,2),字典1_34!B:B,0)),H417="B20",INDEX(字典1_34!E:E,MATCH(MID(F417,5,2),字典1_34!B:B,0)),H417="B48",INDEX(字典1_34!G:G,MATCH(MID(F417,5,2),字典1_34!B:B,0)),LEFT(H417,1)="B",INDEX(字典1_34!F:F,MATCH(MID(F417,5,2),字典1_34!B:B,0))),"-")</f>
        <v>-</v>
      </c>
      <c r="N417" s="4" t="str">
        <f>IFERROR(_xlfn.IFS(H417="9",INDEX(字典1_56!C:C,MATCH(MID(F417,7,2),字典1_56!B:B,0)),LEFT(H417,1)="B",INDEX(字典1_56!D:D,MATCH(MID(F417,7,2),字典1_56!B:B,0)),H417="C_B",INDEX(字典1_56!F:F,MATCH(MID(F417,7,2),字典1_56!B:B,0)),H417="C",INDEX(字典1_56!E:E,MATCH(MID(F417,7,2),字典1_56!B:B,0))),"-")</f>
        <v>-</v>
      </c>
      <c r="O417" s="4" t="str">
        <f>IFERROR(INDEX(字典1_78!C:C,MATCH(RIGHT(F417,2),字典1_78!B:B,0)),"Error")</f>
        <v>时钟</v>
      </c>
      <c r="P417" s="5">
        <f t="shared" si="24"/>
        <v>29.84</v>
      </c>
      <c r="Q417" s="5">
        <f t="shared" si="25"/>
        <v>7.9999999999998295E-2</v>
      </c>
      <c r="R417" s="5" t="str">
        <f>IF(H419="C_B",INDEX(音色一览表!A:A,MATCH(MID(F417,5,2)&amp;MID(F418,5,2)&amp;MID(F419,7,2),音色一览表!H:H,0))&amp;" "&amp;INDEX(音色一览表!G:G,MATCH(MID(F417,5,2)&amp;MID(F418,5,2)&amp;MID(F419,7,2),音色一览表!H:H,0)),"")</f>
        <v/>
      </c>
      <c r="S417" s="17"/>
      <c r="T417" s="17"/>
    </row>
    <row r="418" spans="1:20" ht="18" hidden="1" customHeight="1" x14ac:dyDescent="0.2">
      <c r="A418" s="16">
        <v>416</v>
      </c>
      <c r="B418" s="16">
        <v>1</v>
      </c>
      <c r="C418" s="10"/>
      <c r="D418" s="16" t="s">
        <v>49</v>
      </c>
      <c r="E418" s="16" t="s">
        <v>50</v>
      </c>
      <c r="F418" s="16" t="s">
        <v>51</v>
      </c>
      <c r="G418" s="16" t="s">
        <v>466</v>
      </c>
      <c r="H418" s="34" t="str">
        <f t="shared" si="27"/>
        <v>F8</v>
      </c>
      <c r="I418" s="34" t="str">
        <f>IFERROR(INDEX(数据分类!B:B,MATCH(数据!H418,数据分类!A:A,0)),"Error")</f>
        <v>时钟</v>
      </c>
      <c r="J418" s="34" t="str">
        <f>IFERROR(_xlfn.IFS(INDEX(数据分类!E:E,MATCH(数据!H418,数据分类!A:A,0))=3456,N418&amp;M418,INDEX(数据分类!E:E,MATCH(数据!H418,数据分类!A:A,0))=34,M418,INDEX(数据分类!E:E,MATCH(数据!H418,数据分类!A:A,0))=56,N418,INDEX(数据分类!E:E,MATCH(数据!H418,数据分类!A:A,0))="-","-"),"Error")</f>
        <v>-</v>
      </c>
      <c r="K418" s="34" t="str">
        <f t="shared" si="26"/>
        <v>-</v>
      </c>
      <c r="L418" s="4" t="str">
        <f>IFERROR(INDEX(字典msg!B:B,MATCH(D418,字典msg!A:A,0)),"Error")</f>
        <v>正常</v>
      </c>
      <c r="M418" s="4" t="str">
        <f>IFERROR(_xlfn.IFS(H418="9",INDEX(字典1_34!C:C,MATCH(MID(F418,5,2),字典1_34!B:B,0)),H418="B00",INDEX(字典1_34!D:D,MATCH(MID(F418,5,2),字典1_34!B:B,0)),H418="B20",INDEX(字典1_34!E:E,MATCH(MID(F418,5,2),字典1_34!B:B,0)),H418="B48",INDEX(字典1_34!G:G,MATCH(MID(F418,5,2),字典1_34!B:B,0)),LEFT(H418,1)="B",INDEX(字典1_34!F:F,MATCH(MID(F418,5,2),字典1_34!B:B,0))),"-")</f>
        <v>-</v>
      </c>
      <c r="N418" s="4" t="str">
        <f>IFERROR(_xlfn.IFS(H418="9",INDEX(字典1_56!C:C,MATCH(MID(F418,7,2),字典1_56!B:B,0)),LEFT(H418,1)="B",INDEX(字典1_56!D:D,MATCH(MID(F418,7,2),字典1_56!B:B,0)),H418="C_B",INDEX(字典1_56!F:F,MATCH(MID(F418,7,2),字典1_56!B:B,0)),H418="C",INDEX(字典1_56!E:E,MATCH(MID(F418,7,2),字典1_56!B:B,0))),"-")</f>
        <v>-</v>
      </c>
      <c r="O418" s="4" t="str">
        <f>IFERROR(INDEX(字典1_78!C:C,MATCH(RIGHT(F418,2),字典1_78!B:B,0)),"Error")</f>
        <v>时钟</v>
      </c>
      <c r="P418" s="5">
        <f t="shared" si="24"/>
        <v>29.93</v>
      </c>
      <c r="Q418" s="5">
        <f t="shared" si="25"/>
        <v>8.9999999999999858E-2</v>
      </c>
      <c r="R418" s="5" t="str">
        <f>IF(H420="C_B",INDEX(音色一览表!A:A,MATCH(MID(F418,5,2)&amp;MID(F419,5,2)&amp;MID(F420,7,2),音色一览表!H:H,0))&amp;" "&amp;INDEX(音色一览表!G:G,MATCH(MID(F418,5,2)&amp;MID(F419,5,2)&amp;MID(F420,7,2),音色一览表!H:H,0)),"")</f>
        <v/>
      </c>
      <c r="S418" s="17"/>
      <c r="T418" s="17"/>
    </row>
    <row r="419" spans="1:20" ht="18" hidden="1" customHeight="1" x14ac:dyDescent="0.2">
      <c r="A419" s="16">
        <v>417</v>
      </c>
      <c r="B419" s="16">
        <v>1</v>
      </c>
      <c r="C419" s="10"/>
      <c r="D419" s="16" t="s">
        <v>49</v>
      </c>
      <c r="E419" s="16" t="s">
        <v>50</v>
      </c>
      <c r="F419" s="16" t="s">
        <v>51</v>
      </c>
      <c r="G419" s="16" t="s">
        <v>467</v>
      </c>
      <c r="H419" s="34" t="str">
        <f t="shared" si="27"/>
        <v>F8</v>
      </c>
      <c r="I419" s="34" t="str">
        <f>IFERROR(INDEX(数据分类!B:B,MATCH(数据!H419,数据分类!A:A,0)),"Error")</f>
        <v>时钟</v>
      </c>
      <c r="J419" s="34" t="str">
        <f>IFERROR(_xlfn.IFS(INDEX(数据分类!E:E,MATCH(数据!H419,数据分类!A:A,0))=3456,N419&amp;M419,INDEX(数据分类!E:E,MATCH(数据!H419,数据分类!A:A,0))=34,M419,INDEX(数据分类!E:E,MATCH(数据!H419,数据分类!A:A,0))=56,N419,INDEX(数据分类!E:E,MATCH(数据!H419,数据分类!A:A,0))="-","-"),"Error")</f>
        <v>-</v>
      </c>
      <c r="K419" s="34" t="str">
        <f t="shared" si="26"/>
        <v>-</v>
      </c>
      <c r="L419" s="4" t="str">
        <f>IFERROR(INDEX(字典msg!B:B,MATCH(D419,字典msg!A:A,0)),"Error")</f>
        <v>正常</v>
      </c>
      <c r="M419" s="4" t="str">
        <f>IFERROR(_xlfn.IFS(H419="9",INDEX(字典1_34!C:C,MATCH(MID(F419,5,2),字典1_34!B:B,0)),H419="B00",INDEX(字典1_34!D:D,MATCH(MID(F419,5,2),字典1_34!B:B,0)),H419="B20",INDEX(字典1_34!E:E,MATCH(MID(F419,5,2),字典1_34!B:B,0)),H419="B48",INDEX(字典1_34!G:G,MATCH(MID(F419,5,2),字典1_34!B:B,0)),LEFT(H419,1)="B",INDEX(字典1_34!F:F,MATCH(MID(F419,5,2),字典1_34!B:B,0))),"-")</f>
        <v>-</v>
      </c>
      <c r="N419" s="4" t="str">
        <f>IFERROR(_xlfn.IFS(H419="9",INDEX(字典1_56!C:C,MATCH(MID(F419,7,2),字典1_56!B:B,0)),LEFT(H419,1)="B",INDEX(字典1_56!D:D,MATCH(MID(F419,7,2),字典1_56!B:B,0)),H419="C_B",INDEX(字典1_56!F:F,MATCH(MID(F419,7,2),字典1_56!B:B,0)),H419="C",INDEX(字典1_56!E:E,MATCH(MID(F419,7,2),字典1_56!B:B,0))),"-")</f>
        <v>-</v>
      </c>
      <c r="O419" s="4" t="str">
        <f>IFERROR(INDEX(字典1_78!C:C,MATCH(RIGHT(F419,2),字典1_78!B:B,0)),"Error")</f>
        <v>时钟</v>
      </c>
      <c r="P419" s="5">
        <f t="shared" si="24"/>
        <v>30.02</v>
      </c>
      <c r="Q419" s="5">
        <f t="shared" si="25"/>
        <v>8.9999999999999858E-2</v>
      </c>
      <c r="R419" s="5" t="str">
        <f>IF(H421="C_B",INDEX(音色一览表!A:A,MATCH(MID(F419,5,2)&amp;MID(F420,5,2)&amp;MID(F421,7,2),音色一览表!H:H,0))&amp;" "&amp;INDEX(音色一览表!G:G,MATCH(MID(F419,5,2)&amp;MID(F420,5,2)&amp;MID(F421,7,2),音色一览表!H:H,0)),"")</f>
        <v/>
      </c>
      <c r="S419" s="17"/>
      <c r="T419" s="17"/>
    </row>
    <row r="420" spans="1:20" ht="18" hidden="1" customHeight="1" x14ac:dyDescent="0.2">
      <c r="A420" s="16">
        <v>418</v>
      </c>
      <c r="B420" s="16">
        <v>1</v>
      </c>
      <c r="C420" s="10"/>
      <c r="D420" s="16" t="s">
        <v>49</v>
      </c>
      <c r="E420" s="16" t="s">
        <v>50</v>
      </c>
      <c r="F420" s="16" t="s">
        <v>51</v>
      </c>
      <c r="G420" s="16" t="s">
        <v>468</v>
      </c>
      <c r="H420" s="34" t="str">
        <f t="shared" si="27"/>
        <v>F8</v>
      </c>
      <c r="I420" s="34" t="str">
        <f>IFERROR(INDEX(数据分类!B:B,MATCH(数据!H420,数据分类!A:A,0)),"Error")</f>
        <v>时钟</v>
      </c>
      <c r="J420" s="34" t="str">
        <f>IFERROR(_xlfn.IFS(INDEX(数据分类!E:E,MATCH(数据!H420,数据分类!A:A,0))=3456,N420&amp;M420,INDEX(数据分类!E:E,MATCH(数据!H420,数据分类!A:A,0))=34,M420,INDEX(数据分类!E:E,MATCH(数据!H420,数据分类!A:A,0))=56,N420,INDEX(数据分类!E:E,MATCH(数据!H420,数据分类!A:A,0))="-","-"),"Error")</f>
        <v>-</v>
      </c>
      <c r="K420" s="34" t="str">
        <f t="shared" si="26"/>
        <v>-</v>
      </c>
      <c r="L420" s="4" t="str">
        <f>IFERROR(INDEX(字典msg!B:B,MATCH(D420,字典msg!A:A,0)),"Error")</f>
        <v>正常</v>
      </c>
      <c r="M420" s="4" t="str">
        <f>IFERROR(_xlfn.IFS(H420="9",INDEX(字典1_34!C:C,MATCH(MID(F420,5,2),字典1_34!B:B,0)),H420="B00",INDEX(字典1_34!D:D,MATCH(MID(F420,5,2),字典1_34!B:B,0)),H420="B20",INDEX(字典1_34!E:E,MATCH(MID(F420,5,2),字典1_34!B:B,0)),H420="B48",INDEX(字典1_34!G:G,MATCH(MID(F420,5,2),字典1_34!B:B,0)),LEFT(H420,1)="B",INDEX(字典1_34!F:F,MATCH(MID(F420,5,2),字典1_34!B:B,0))),"-")</f>
        <v>-</v>
      </c>
      <c r="N420" s="4" t="str">
        <f>IFERROR(_xlfn.IFS(H420="9",INDEX(字典1_56!C:C,MATCH(MID(F420,7,2),字典1_56!B:B,0)),LEFT(H420,1)="B",INDEX(字典1_56!D:D,MATCH(MID(F420,7,2),字典1_56!B:B,0)),H420="C_B",INDEX(字典1_56!F:F,MATCH(MID(F420,7,2),字典1_56!B:B,0)),H420="C",INDEX(字典1_56!E:E,MATCH(MID(F420,7,2),字典1_56!B:B,0))),"-")</f>
        <v>-</v>
      </c>
      <c r="O420" s="4" t="str">
        <f>IFERROR(INDEX(字典1_78!C:C,MATCH(RIGHT(F420,2),字典1_78!B:B,0)),"Error")</f>
        <v>时钟</v>
      </c>
      <c r="P420" s="5">
        <f t="shared" si="24"/>
        <v>30.097000000000001</v>
      </c>
      <c r="Q420" s="5">
        <f t="shared" si="25"/>
        <v>7.7000000000001734E-2</v>
      </c>
      <c r="R420" s="5" t="str">
        <f>IF(H422="C_B",INDEX(音色一览表!A:A,MATCH(MID(F420,5,2)&amp;MID(F421,5,2)&amp;MID(F422,7,2),音色一览表!H:H,0))&amp;" "&amp;INDEX(音色一览表!G:G,MATCH(MID(F420,5,2)&amp;MID(F421,5,2)&amp;MID(F422,7,2),音色一览表!H:H,0)),"")</f>
        <v/>
      </c>
      <c r="S420" s="17"/>
      <c r="T420" s="17"/>
    </row>
    <row r="421" spans="1:20" ht="18" hidden="1" customHeight="1" x14ac:dyDescent="0.2">
      <c r="A421" s="16">
        <v>419</v>
      </c>
      <c r="B421" s="16">
        <v>1</v>
      </c>
      <c r="C421" s="10"/>
      <c r="D421" s="16" t="s">
        <v>49</v>
      </c>
      <c r="E421" s="16" t="s">
        <v>50</v>
      </c>
      <c r="F421" s="16" t="s">
        <v>51</v>
      </c>
      <c r="G421" s="16" t="s">
        <v>469</v>
      </c>
      <c r="H421" s="34" t="str">
        <f t="shared" si="27"/>
        <v>F8</v>
      </c>
      <c r="I421" s="34" t="str">
        <f>IFERROR(INDEX(数据分类!B:B,MATCH(数据!H421,数据分类!A:A,0)),"Error")</f>
        <v>时钟</v>
      </c>
      <c r="J421" s="34" t="str">
        <f>IFERROR(_xlfn.IFS(INDEX(数据分类!E:E,MATCH(数据!H421,数据分类!A:A,0))=3456,N421&amp;M421,INDEX(数据分类!E:E,MATCH(数据!H421,数据分类!A:A,0))=34,M421,INDEX(数据分类!E:E,MATCH(数据!H421,数据分类!A:A,0))=56,N421,INDEX(数据分类!E:E,MATCH(数据!H421,数据分类!A:A,0))="-","-"),"Error")</f>
        <v>-</v>
      </c>
      <c r="K421" s="34" t="str">
        <f t="shared" si="26"/>
        <v>-</v>
      </c>
      <c r="L421" s="4" t="str">
        <f>IFERROR(INDEX(字典msg!B:B,MATCH(D421,字典msg!A:A,0)),"Error")</f>
        <v>正常</v>
      </c>
      <c r="M421" s="4" t="str">
        <f>IFERROR(_xlfn.IFS(H421="9",INDEX(字典1_34!C:C,MATCH(MID(F421,5,2),字典1_34!B:B,0)),H421="B00",INDEX(字典1_34!D:D,MATCH(MID(F421,5,2),字典1_34!B:B,0)),H421="B20",INDEX(字典1_34!E:E,MATCH(MID(F421,5,2),字典1_34!B:B,0)),H421="B48",INDEX(字典1_34!G:G,MATCH(MID(F421,5,2),字典1_34!B:B,0)),LEFT(H421,1)="B",INDEX(字典1_34!F:F,MATCH(MID(F421,5,2),字典1_34!B:B,0))),"-")</f>
        <v>-</v>
      </c>
      <c r="N421" s="4" t="str">
        <f>IFERROR(_xlfn.IFS(H421="9",INDEX(字典1_56!C:C,MATCH(MID(F421,7,2),字典1_56!B:B,0)),LEFT(H421,1)="B",INDEX(字典1_56!D:D,MATCH(MID(F421,7,2),字典1_56!B:B,0)),H421="C_B",INDEX(字典1_56!F:F,MATCH(MID(F421,7,2),字典1_56!B:B,0)),H421="C",INDEX(字典1_56!E:E,MATCH(MID(F421,7,2),字典1_56!B:B,0))),"-")</f>
        <v>-</v>
      </c>
      <c r="O421" s="4" t="str">
        <f>IFERROR(INDEX(字典1_78!C:C,MATCH(RIGHT(F421,2),字典1_78!B:B,0)),"Error")</f>
        <v>时钟</v>
      </c>
      <c r="P421" s="5">
        <f t="shared" si="24"/>
        <v>30.196999999999999</v>
      </c>
      <c r="Q421" s="5">
        <f t="shared" si="25"/>
        <v>9.9999999999997868E-2</v>
      </c>
      <c r="R421" s="5" t="str">
        <f>IF(H423="C_B",INDEX(音色一览表!A:A,MATCH(MID(F421,5,2)&amp;MID(F422,5,2)&amp;MID(F423,7,2),音色一览表!H:H,0))&amp;" "&amp;INDEX(音色一览表!G:G,MATCH(MID(F421,5,2)&amp;MID(F422,5,2)&amp;MID(F423,7,2),音色一览表!H:H,0)),"")</f>
        <v/>
      </c>
      <c r="S421" s="17"/>
      <c r="T421" s="17"/>
    </row>
    <row r="422" spans="1:20" ht="18" hidden="1" customHeight="1" x14ac:dyDescent="0.2">
      <c r="A422" s="16">
        <v>420</v>
      </c>
      <c r="B422" s="16">
        <v>1</v>
      </c>
      <c r="C422" s="10"/>
      <c r="D422" s="16" t="s">
        <v>49</v>
      </c>
      <c r="E422" s="16" t="s">
        <v>50</v>
      </c>
      <c r="F422" s="16" t="s">
        <v>51</v>
      </c>
      <c r="G422" s="16" t="s">
        <v>470</v>
      </c>
      <c r="H422" s="34" t="str">
        <f t="shared" si="27"/>
        <v>F8</v>
      </c>
      <c r="I422" s="34" t="str">
        <f>IFERROR(INDEX(数据分类!B:B,MATCH(数据!H422,数据分类!A:A,0)),"Error")</f>
        <v>时钟</v>
      </c>
      <c r="J422" s="34" t="str">
        <f>IFERROR(_xlfn.IFS(INDEX(数据分类!E:E,MATCH(数据!H422,数据分类!A:A,0))=3456,N422&amp;M422,INDEX(数据分类!E:E,MATCH(数据!H422,数据分类!A:A,0))=34,M422,INDEX(数据分类!E:E,MATCH(数据!H422,数据分类!A:A,0))=56,N422,INDEX(数据分类!E:E,MATCH(数据!H422,数据分类!A:A,0))="-","-"),"Error")</f>
        <v>-</v>
      </c>
      <c r="K422" s="34" t="str">
        <f t="shared" si="26"/>
        <v>-</v>
      </c>
      <c r="L422" s="4" t="str">
        <f>IFERROR(INDEX(字典msg!B:B,MATCH(D422,字典msg!A:A,0)),"Error")</f>
        <v>正常</v>
      </c>
      <c r="M422" s="4" t="str">
        <f>IFERROR(_xlfn.IFS(H422="9",INDEX(字典1_34!C:C,MATCH(MID(F422,5,2),字典1_34!B:B,0)),H422="B00",INDEX(字典1_34!D:D,MATCH(MID(F422,5,2),字典1_34!B:B,0)),H422="B20",INDEX(字典1_34!E:E,MATCH(MID(F422,5,2),字典1_34!B:B,0)),H422="B48",INDEX(字典1_34!G:G,MATCH(MID(F422,5,2),字典1_34!B:B,0)),LEFT(H422,1)="B",INDEX(字典1_34!F:F,MATCH(MID(F422,5,2),字典1_34!B:B,0))),"-")</f>
        <v>-</v>
      </c>
      <c r="N422" s="4" t="str">
        <f>IFERROR(_xlfn.IFS(H422="9",INDEX(字典1_56!C:C,MATCH(MID(F422,7,2),字典1_56!B:B,0)),LEFT(H422,1)="B",INDEX(字典1_56!D:D,MATCH(MID(F422,7,2),字典1_56!B:B,0)),H422="C_B",INDEX(字典1_56!F:F,MATCH(MID(F422,7,2),字典1_56!B:B,0)),H422="C",INDEX(字典1_56!E:E,MATCH(MID(F422,7,2),字典1_56!B:B,0))),"-")</f>
        <v>-</v>
      </c>
      <c r="O422" s="4" t="str">
        <f>IFERROR(INDEX(字典1_78!C:C,MATCH(RIGHT(F422,2),字典1_78!B:B,0)),"Error")</f>
        <v>时钟</v>
      </c>
      <c r="P422" s="5">
        <f t="shared" si="24"/>
        <v>30.277000000000001</v>
      </c>
      <c r="Q422" s="5">
        <f t="shared" si="25"/>
        <v>8.0000000000001847E-2</v>
      </c>
      <c r="R422" s="5" t="str">
        <f>IF(H424="C_B",INDEX(音色一览表!A:A,MATCH(MID(F422,5,2)&amp;MID(F423,5,2)&amp;MID(F424,7,2),音色一览表!H:H,0))&amp;" "&amp;INDEX(音色一览表!G:G,MATCH(MID(F422,5,2)&amp;MID(F423,5,2)&amp;MID(F424,7,2),音色一览表!H:H,0)),"")</f>
        <v/>
      </c>
      <c r="S422" s="17"/>
      <c r="T422" s="17"/>
    </row>
    <row r="423" spans="1:20" ht="18" hidden="1" customHeight="1" x14ac:dyDescent="0.2">
      <c r="A423" s="16">
        <v>421</v>
      </c>
      <c r="B423" s="16">
        <v>1</v>
      </c>
      <c r="C423" s="10"/>
      <c r="D423" s="16" t="s">
        <v>49</v>
      </c>
      <c r="E423" s="16" t="s">
        <v>50</v>
      </c>
      <c r="F423" s="16" t="s">
        <v>51</v>
      </c>
      <c r="G423" s="16" t="s">
        <v>471</v>
      </c>
      <c r="H423" s="34" t="str">
        <f t="shared" si="27"/>
        <v>F8</v>
      </c>
      <c r="I423" s="34" t="str">
        <f>IFERROR(INDEX(数据分类!B:B,MATCH(数据!H423,数据分类!A:A,0)),"Error")</f>
        <v>时钟</v>
      </c>
      <c r="J423" s="34" t="str">
        <f>IFERROR(_xlfn.IFS(INDEX(数据分类!E:E,MATCH(数据!H423,数据分类!A:A,0))=3456,N423&amp;M423,INDEX(数据分类!E:E,MATCH(数据!H423,数据分类!A:A,0))=34,M423,INDEX(数据分类!E:E,MATCH(数据!H423,数据分类!A:A,0))=56,N423,INDEX(数据分类!E:E,MATCH(数据!H423,数据分类!A:A,0))="-","-"),"Error")</f>
        <v>-</v>
      </c>
      <c r="K423" s="34" t="str">
        <f t="shared" si="26"/>
        <v>-</v>
      </c>
      <c r="L423" s="4" t="str">
        <f>IFERROR(INDEX(字典msg!B:B,MATCH(D423,字典msg!A:A,0)),"Error")</f>
        <v>正常</v>
      </c>
      <c r="M423" s="4" t="str">
        <f>IFERROR(_xlfn.IFS(H423="9",INDEX(字典1_34!C:C,MATCH(MID(F423,5,2),字典1_34!B:B,0)),H423="B00",INDEX(字典1_34!D:D,MATCH(MID(F423,5,2),字典1_34!B:B,0)),H423="B20",INDEX(字典1_34!E:E,MATCH(MID(F423,5,2),字典1_34!B:B,0)),H423="B48",INDEX(字典1_34!G:G,MATCH(MID(F423,5,2),字典1_34!B:B,0)),LEFT(H423,1)="B",INDEX(字典1_34!F:F,MATCH(MID(F423,5,2),字典1_34!B:B,0))),"-")</f>
        <v>-</v>
      </c>
      <c r="N423" s="4" t="str">
        <f>IFERROR(_xlfn.IFS(H423="9",INDEX(字典1_56!C:C,MATCH(MID(F423,7,2),字典1_56!B:B,0)),LEFT(H423,1)="B",INDEX(字典1_56!D:D,MATCH(MID(F423,7,2),字典1_56!B:B,0)),H423="C_B",INDEX(字典1_56!F:F,MATCH(MID(F423,7,2),字典1_56!B:B,0)),H423="C",INDEX(字典1_56!E:E,MATCH(MID(F423,7,2),字典1_56!B:B,0))),"-")</f>
        <v>-</v>
      </c>
      <c r="O423" s="4" t="str">
        <f>IFERROR(INDEX(字典1_78!C:C,MATCH(RIGHT(F423,2),字典1_78!B:B,0)),"Error")</f>
        <v>时钟</v>
      </c>
      <c r="P423" s="5">
        <f t="shared" si="24"/>
        <v>30.367000000000001</v>
      </c>
      <c r="Q423" s="5">
        <f t="shared" si="25"/>
        <v>8.9999999999999858E-2</v>
      </c>
      <c r="R423" s="5" t="str">
        <f>IF(H425="C_B",INDEX(音色一览表!A:A,MATCH(MID(F423,5,2)&amp;MID(F424,5,2)&amp;MID(F425,7,2),音色一览表!H:H,0))&amp;" "&amp;INDEX(音色一览表!G:G,MATCH(MID(F423,5,2)&amp;MID(F424,5,2)&amp;MID(F425,7,2),音色一览表!H:H,0)),"")</f>
        <v/>
      </c>
      <c r="S423" s="17"/>
      <c r="T423" s="17"/>
    </row>
    <row r="424" spans="1:20" ht="18" hidden="1" customHeight="1" x14ac:dyDescent="0.2">
      <c r="A424" s="16">
        <v>422</v>
      </c>
      <c r="B424" s="16">
        <v>1</v>
      </c>
      <c r="C424" s="10"/>
      <c r="D424" s="16" t="s">
        <v>49</v>
      </c>
      <c r="E424" s="16" t="s">
        <v>50</v>
      </c>
      <c r="F424" s="16" t="s">
        <v>51</v>
      </c>
      <c r="G424" s="16" t="s">
        <v>472</v>
      </c>
      <c r="H424" s="34" t="str">
        <f t="shared" si="27"/>
        <v>F8</v>
      </c>
      <c r="I424" s="34" t="str">
        <f>IFERROR(INDEX(数据分类!B:B,MATCH(数据!H424,数据分类!A:A,0)),"Error")</f>
        <v>时钟</v>
      </c>
      <c r="J424" s="34" t="str">
        <f>IFERROR(_xlfn.IFS(INDEX(数据分类!E:E,MATCH(数据!H424,数据分类!A:A,0))=3456,N424&amp;M424,INDEX(数据分类!E:E,MATCH(数据!H424,数据分类!A:A,0))=34,M424,INDEX(数据分类!E:E,MATCH(数据!H424,数据分类!A:A,0))=56,N424,INDEX(数据分类!E:E,MATCH(数据!H424,数据分类!A:A,0))="-","-"),"Error")</f>
        <v>-</v>
      </c>
      <c r="K424" s="34" t="str">
        <f t="shared" si="26"/>
        <v>-</v>
      </c>
      <c r="L424" s="4" t="str">
        <f>IFERROR(INDEX(字典msg!B:B,MATCH(D424,字典msg!A:A,0)),"Error")</f>
        <v>正常</v>
      </c>
      <c r="M424" s="4" t="str">
        <f>IFERROR(_xlfn.IFS(H424="9",INDEX(字典1_34!C:C,MATCH(MID(F424,5,2),字典1_34!B:B,0)),H424="B00",INDEX(字典1_34!D:D,MATCH(MID(F424,5,2),字典1_34!B:B,0)),H424="B20",INDEX(字典1_34!E:E,MATCH(MID(F424,5,2),字典1_34!B:B,0)),H424="B48",INDEX(字典1_34!G:G,MATCH(MID(F424,5,2),字典1_34!B:B,0)),LEFT(H424,1)="B",INDEX(字典1_34!F:F,MATCH(MID(F424,5,2),字典1_34!B:B,0))),"-")</f>
        <v>-</v>
      </c>
      <c r="N424" s="4" t="str">
        <f>IFERROR(_xlfn.IFS(H424="9",INDEX(字典1_56!C:C,MATCH(MID(F424,7,2),字典1_56!B:B,0)),LEFT(H424,1)="B",INDEX(字典1_56!D:D,MATCH(MID(F424,7,2),字典1_56!B:B,0)),H424="C_B",INDEX(字典1_56!F:F,MATCH(MID(F424,7,2),字典1_56!B:B,0)),H424="C",INDEX(字典1_56!E:E,MATCH(MID(F424,7,2),字典1_56!B:B,0))),"-")</f>
        <v>-</v>
      </c>
      <c r="O424" s="4" t="str">
        <f>IFERROR(INDEX(字典1_78!C:C,MATCH(RIGHT(F424,2),字典1_78!B:B,0)),"Error")</f>
        <v>时钟</v>
      </c>
      <c r="P424" s="5">
        <f t="shared" si="24"/>
        <v>30.457000000000001</v>
      </c>
      <c r="Q424" s="5">
        <f t="shared" si="25"/>
        <v>8.9999999999999858E-2</v>
      </c>
      <c r="R424" s="5" t="str">
        <f>IF(H426="C_B",INDEX(音色一览表!A:A,MATCH(MID(F424,5,2)&amp;MID(F425,5,2)&amp;MID(F426,7,2),音色一览表!H:H,0))&amp;" "&amp;INDEX(音色一览表!G:G,MATCH(MID(F424,5,2)&amp;MID(F425,5,2)&amp;MID(F426,7,2),音色一览表!H:H,0)),"")</f>
        <v/>
      </c>
      <c r="S424" s="17"/>
      <c r="T424" s="17"/>
    </row>
    <row r="425" spans="1:20" ht="18" hidden="1" customHeight="1" x14ac:dyDescent="0.2">
      <c r="A425" s="16">
        <v>423</v>
      </c>
      <c r="B425" s="16">
        <v>1</v>
      </c>
      <c r="C425" s="10"/>
      <c r="D425" s="16" t="s">
        <v>49</v>
      </c>
      <c r="E425" s="16" t="s">
        <v>50</v>
      </c>
      <c r="F425" s="16" t="s">
        <v>51</v>
      </c>
      <c r="G425" s="16" t="s">
        <v>473</v>
      </c>
      <c r="H425" s="34" t="str">
        <f t="shared" si="27"/>
        <v>F8</v>
      </c>
      <c r="I425" s="34" t="str">
        <f>IFERROR(INDEX(数据分类!B:B,MATCH(数据!H425,数据分类!A:A,0)),"Error")</f>
        <v>时钟</v>
      </c>
      <c r="J425" s="34" t="str">
        <f>IFERROR(_xlfn.IFS(INDEX(数据分类!E:E,MATCH(数据!H425,数据分类!A:A,0))=3456,N425&amp;M425,INDEX(数据分类!E:E,MATCH(数据!H425,数据分类!A:A,0))=34,M425,INDEX(数据分类!E:E,MATCH(数据!H425,数据分类!A:A,0))=56,N425,INDEX(数据分类!E:E,MATCH(数据!H425,数据分类!A:A,0))="-","-"),"Error")</f>
        <v>-</v>
      </c>
      <c r="K425" s="34" t="str">
        <f t="shared" si="26"/>
        <v>-</v>
      </c>
      <c r="L425" s="4" t="str">
        <f>IFERROR(INDEX(字典msg!B:B,MATCH(D425,字典msg!A:A,0)),"Error")</f>
        <v>正常</v>
      </c>
      <c r="M425" s="4" t="str">
        <f>IFERROR(_xlfn.IFS(H425="9",INDEX(字典1_34!C:C,MATCH(MID(F425,5,2),字典1_34!B:B,0)),H425="B00",INDEX(字典1_34!D:D,MATCH(MID(F425,5,2),字典1_34!B:B,0)),H425="B20",INDEX(字典1_34!E:E,MATCH(MID(F425,5,2),字典1_34!B:B,0)),H425="B48",INDEX(字典1_34!G:G,MATCH(MID(F425,5,2),字典1_34!B:B,0)),LEFT(H425,1)="B",INDEX(字典1_34!F:F,MATCH(MID(F425,5,2),字典1_34!B:B,0))),"-")</f>
        <v>-</v>
      </c>
      <c r="N425" s="4" t="str">
        <f>IFERROR(_xlfn.IFS(H425="9",INDEX(字典1_56!C:C,MATCH(MID(F425,7,2),字典1_56!B:B,0)),LEFT(H425,1)="B",INDEX(字典1_56!D:D,MATCH(MID(F425,7,2),字典1_56!B:B,0)),H425="C_B",INDEX(字典1_56!F:F,MATCH(MID(F425,7,2),字典1_56!B:B,0)),H425="C",INDEX(字典1_56!E:E,MATCH(MID(F425,7,2),字典1_56!B:B,0))),"-")</f>
        <v>-</v>
      </c>
      <c r="O425" s="4" t="str">
        <f>IFERROR(INDEX(字典1_78!C:C,MATCH(RIGHT(F425,2),字典1_78!B:B,0)),"Error")</f>
        <v>时钟</v>
      </c>
      <c r="P425" s="5">
        <f t="shared" si="24"/>
        <v>30.547000000000001</v>
      </c>
      <c r="Q425" s="5">
        <f t="shared" si="25"/>
        <v>8.9999999999999858E-2</v>
      </c>
      <c r="R425" s="5" t="str">
        <f>IF(H427="C_B",INDEX(音色一览表!A:A,MATCH(MID(F425,5,2)&amp;MID(F426,5,2)&amp;MID(F427,7,2),音色一览表!H:H,0))&amp;" "&amp;INDEX(音色一览表!G:G,MATCH(MID(F425,5,2)&amp;MID(F426,5,2)&amp;MID(F427,7,2),音色一览表!H:H,0)),"")</f>
        <v/>
      </c>
      <c r="S425" s="17"/>
      <c r="T425" s="17"/>
    </row>
    <row r="426" spans="1:20" ht="18" hidden="1" customHeight="1" x14ac:dyDescent="0.2">
      <c r="A426" s="16">
        <v>424</v>
      </c>
      <c r="B426" s="16">
        <v>1</v>
      </c>
      <c r="C426" s="10"/>
      <c r="D426" s="16" t="s">
        <v>49</v>
      </c>
      <c r="E426" s="16" t="s">
        <v>50</v>
      </c>
      <c r="F426" s="16" t="s">
        <v>59</v>
      </c>
      <c r="G426" s="16" t="s">
        <v>474</v>
      </c>
      <c r="H426" s="34" t="str">
        <f t="shared" si="27"/>
        <v>FE</v>
      </c>
      <c r="I426" s="34" t="str">
        <f>IFERROR(INDEX(数据分类!B:B,MATCH(数据!H426,数据分类!A:A,0)),"Error")</f>
        <v>主动传感</v>
      </c>
      <c r="J426" s="34" t="str">
        <f>IFERROR(_xlfn.IFS(INDEX(数据分类!E:E,MATCH(数据!H426,数据分类!A:A,0))=3456,N426&amp;M426,INDEX(数据分类!E:E,MATCH(数据!H426,数据分类!A:A,0))=34,M426,INDEX(数据分类!E:E,MATCH(数据!H426,数据分类!A:A,0))=56,N426,INDEX(数据分类!E:E,MATCH(数据!H426,数据分类!A:A,0))="-","-"),"Error")</f>
        <v>-</v>
      </c>
      <c r="K426" s="34" t="str">
        <f t="shared" si="26"/>
        <v>-</v>
      </c>
      <c r="L426" s="4" t="str">
        <f>IFERROR(INDEX(字典msg!B:B,MATCH(D426,字典msg!A:A,0)),"Error")</f>
        <v>正常</v>
      </c>
      <c r="M426" s="4" t="str">
        <f>IFERROR(_xlfn.IFS(H426="9",INDEX(字典1_34!C:C,MATCH(MID(F426,5,2),字典1_34!B:B,0)),H426="B00",INDEX(字典1_34!D:D,MATCH(MID(F426,5,2),字典1_34!B:B,0)),H426="B20",INDEX(字典1_34!E:E,MATCH(MID(F426,5,2),字典1_34!B:B,0)),H426="B48",INDEX(字典1_34!G:G,MATCH(MID(F426,5,2),字典1_34!B:B,0)),LEFT(H426,1)="B",INDEX(字典1_34!F:F,MATCH(MID(F426,5,2),字典1_34!B:B,0))),"-")</f>
        <v>-</v>
      </c>
      <c r="N426" s="4" t="str">
        <f>IFERROR(_xlfn.IFS(H426="9",INDEX(字典1_56!C:C,MATCH(MID(F426,7,2),字典1_56!B:B,0)),LEFT(H426,1)="B",INDEX(字典1_56!D:D,MATCH(MID(F426,7,2),字典1_56!B:B,0)),H426="C_B",INDEX(字典1_56!F:F,MATCH(MID(F426,7,2),字典1_56!B:B,0)),H426="C",INDEX(字典1_56!E:E,MATCH(MID(F426,7,2),字典1_56!B:B,0))),"-")</f>
        <v>-</v>
      </c>
      <c r="O426" s="4" t="str">
        <f>IFERROR(INDEX(字典1_78!C:C,MATCH(RIGHT(F426,2),字典1_78!B:B,0)),"Error")</f>
        <v>主动传感</v>
      </c>
      <c r="P426" s="5">
        <f t="shared" si="24"/>
        <v>30.637</v>
      </c>
      <c r="Q426" s="5">
        <f t="shared" si="25"/>
        <v>8.9999999999999858E-2</v>
      </c>
      <c r="R426" s="5" t="str">
        <f>IF(H428="C_B",INDEX(音色一览表!A:A,MATCH(MID(F426,5,2)&amp;MID(F427,5,2)&amp;MID(F428,7,2),音色一览表!H:H,0))&amp;" "&amp;INDEX(音色一览表!G:G,MATCH(MID(F426,5,2)&amp;MID(F427,5,2)&amp;MID(F428,7,2),音色一览表!H:H,0)),"")</f>
        <v/>
      </c>
      <c r="S426" s="17"/>
      <c r="T426" s="17"/>
    </row>
    <row r="427" spans="1:20" ht="18" hidden="1" customHeight="1" x14ac:dyDescent="0.2">
      <c r="A427" s="16">
        <v>425</v>
      </c>
      <c r="B427" s="16">
        <v>1</v>
      </c>
      <c r="C427" s="10"/>
      <c r="D427" s="16" t="s">
        <v>49</v>
      </c>
      <c r="E427" s="16" t="s">
        <v>50</v>
      </c>
      <c r="F427" s="16" t="s">
        <v>51</v>
      </c>
      <c r="G427" s="16" t="s">
        <v>475</v>
      </c>
      <c r="H427" s="34" t="str">
        <f t="shared" si="27"/>
        <v>F8</v>
      </c>
      <c r="I427" s="34" t="str">
        <f>IFERROR(INDEX(数据分类!B:B,MATCH(数据!H427,数据分类!A:A,0)),"Error")</f>
        <v>时钟</v>
      </c>
      <c r="J427" s="34" t="str">
        <f>IFERROR(_xlfn.IFS(INDEX(数据分类!E:E,MATCH(数据!H427,数据分类!A:A,0))=3456,N427&amp;M427,INDEX(数据分类!E:E,MATCH(数据!H427,数据分类!A:A,0))=34,M427,INDEX(数据分类!E:E,MATCH(数据!H427,数据分类!A:A,0))=56,N427,INDEX(数据分类!E:E,MATCH(数据!H427,数据分类!A:A,0))="-","-"),"Error")</f>
        <v>-</v>
      </c>
      <c r="K427" s="34" t="str">
        <f t="shared" si="26"/>
        <v>-</v>
      </c>
      <c r="L427" s="4" t="str">
        <f>IFERROR(INDEX(字典msg!B:B,MATCH(D427,字典msg!A:A,0)),"Error")</f>
        <v>正常</v>
      </c>
      <c r="M427" s="4" t="str">
        <f>IFERROR(_xlfn.IFS(H427="9",INDEX(字典1_34!C:C,MATCH(MID(F427,5,2),字典1_34!B:B,0)),H427="B00",INDEX(字典1_34!D:D,MATCH(MID(F427,5,2),字典1_34!B:B,0)),H427="B20",INDEX(字典1_34!E:E,MATCH(MID(F427,5,2),字典1_34!B:B,0)),H427="B48",INDEX(字典1_34!G:G,MATCH(MID(F427,5,2),字典1_34!B:B,0)),LEFT(H427,1)="B",INDEX(字典1_34!F:F,MATCH(MID(F427,5,2),字典1_34!B:B,0))),"-")</f>
        <v>-</v>
      </c>
      <c r="N427" s="4" t="str">
        <f>IFERROR(_xlfn.IFS(H427="9",INDEX(字典1_56!C:C,MATCH(MID(F427,7,2),字典1_56!B:B,0)),LEFT(H427,1)="B",INDEX(字典1_56!D:D,MATCH(MID(F427,7,2),字典1_56!B:B,0)),H427="C_B",INDEX(字典1_56!F:F,MATCH(MID(F427,7,2),字典1_56!B:B,0)),H427="C",INDEX(字典1_56!E:E,MATCH(MID(F427,7,2),字典1_56!B:B,0))),"-")</f>
        <v>-</v>
      </c>
      <c r="O427" s="4" t="str">
        <f>IFERROR(INDEX(字典1_78!C:C,MATCH(RIGHT(F427,2),字典1_78!B:B,0)),"Error")</f>
        <v>时钟</v>
      </c>
      <c r="P427" s="5">
        <f t="shared" si="24"/>
        <v>30.727</v>
      </c>
      <c r="Q427" s="5">
        <f t="shared" si="25"/>
        <v>8.9999999999999858E-2</v>
      </c>
      <c r="R427" s="5" t="str">
        <f>IF(H429="C_B",INDEX(音色一览表!A:A,MATCH(MID(F427,5,2)&amp;MID(F428,5,2)&amp;MID(F429,7,2),音色一览表!H:H,0))&amp;" "&amp;INDEX(音色一览表!G:G,MATCH(MID(F427,5,2)&amp;MID(F428,5,2)&amp;MID(F429,7,2),音色一览表!H:H,0)),"")</f>
        <v/>
      </c>
      <c r="S427" s="17"/>
      <c r="T427" s="17"/>
    </row>
    <row r="428" spans="1:20" ht="18" hidden="1" customHeight="1" x14ac:dyDescent="0.2">
      <c r="A428" s="16">
        <v>426</v>
      </c>
      <c r="B428" s="16">
        <v>1</v>
      </c>
      <c r="C428" s="10"/>
      <c r="D428" s="16" t="s">
        <v>49</v>
      </c>
      <c r="E428" s="16" t="s">
        <v>50</v>
      </c>
      <c r="F428" s="16" t="s">
        <v>51</v>
      </c>
      <c r="G428" s="16" t="s">
        <v>476</v>
      </c>
      <c r="H428" s="34" t="str">
        <f t="shared" si="27"/>
        <v>F8</v>
      </c>
      <c r="I428" s="34" t="str">
        <f>IFERROR(INDEX(数据分类!B:B,MATCH(数据!H428,数据分类!A:A,0)),"Error")</f>
        <v>时钟</v>
      </c>
      <c r="J428" s="34" t="str">
        <f>IFERROR(_xlfn.IFS(INDEX(数据分类!E:E,MATCH(数据!H428,数据分类!A:A,0))=3456,N428&amp;M428,INDEX(数据分类!E:E,MATCH(数据!H428,数据分类!A:A,0))=34,M428,INDEX(数据分类!E:E,MATCH(数据!H428,数据分类!A:A,0))=56,N428,INDEX(数据分类!E:E,MATCH(数据!H428,数据分类!A:A,0))="-","-"),"Error")</f>
        <v>-</v>
      </c>
      <c r="K428" s="34" t="str">
        <f t="shared" si="26"/>
        <v>-</v>
      </c>
      <c r="L428" s="4" t="str">
        <f>IFERROR(INDEX(字典msg!B:B,MATCH(D428,字典msg!A:A,0)),"Error")</f>
        <v>正常</v>
      </c>
      <c r="M428" s="4" t="str">
        <f>IFERROR(_xlfn.IFS(H428="9",INDEX(字典1_34!C:C,MATCH(MID(F428,5,2),字典1_34!B:B,0)),H428="B00",INDEX(字典1_34!D:D,MATCH(MID(F428,5,2),字典1_34!B:B,0)),H428="B20",INDEX(字典1_34!E:E,MATCH(MID(F428,5,2),字典1_34!B:B,0)),H428="B48",INDEX(字典1_34!G:G,MATCH(MID(F428,5,2),字典1_34!B:B,0)),LEFT(H428,1)="B",INDEX(字典1_34!F:F,MATCH(MID(F428,5,2),字典1_34!B:B,0))),"-")</f>
        <v>-</v>
      </c>
      <c r="N428" s="4" t="str">
        <f>IFERROR(_xlfn.IFS(H428="9",INDEX(字典1_56!C:C,MATCH(MID(F428,7,2),字典1_56!B:B,0)),LEFT(H428,1)="B",INDEX(字典1_56!D:D,MATCH(MID(F428,7,2),字典1_56!B:B,0)),H428="C_B",INDEX(字典1_56!F:F,MATCH(MID(F428,7,2),字典1_56!B:B,0)),H428="C",INDEX(字典1_56!E:E,MATCH(MID(F428,7,2),字典1_56!B:B,0))),"-")</f>
        <v>-</v>
      </c>
      <c r="O428" s="4" t="str">
        <f>IFERROR(INDEX(字典1_78!C:C,MATCH(RIGHT(F428,2),字典1_78!B:B,0)),"Error")</f>
        <v>时钟</v>
      </c>
      <c r="P428" s="5">
        <f t="shared" si="24"/>
        <v>30.817</v>
      </c>
      <c r="Q428" s="5">
        <f t="shared" si="25"/>
        <v>8.9999999999999858E-2</v>
      </c>
      <c r="R428" s="5" t="str">
        <f>IF(H430="C_B",INDEX(音色一览表!A:A,MATCH(MID(F428,5,2)&amp;MID(F429,5,2)&amp;MID(F430,7,2),音色一览表!H:H,0))&amp;" "&amp;INDEX(音色一览表!G:G,MATCH(MID(F428,5,2)&amp;MID(F429,5,2)&amp;MID(F430,7,2),音色一览表!H:H,0)),"")</f>
        <v/>
      </c>
      <c r="S428" s="17"/>
      <c r="T428" s="17"/>
    </row>
    <row r="429" spans="1:20" ht="18" hidden="1" customHeight="1" x14ac:dyDescent="0.2">
      <c r="A429" s="16">
        <v>427</v>
      </c>
      <c r="B429" s="16">
        <v>1</v>
      </c>
      <c r="C429" s="10"/>
      <c r="D429" s="16" t="s">
        <v>49</v>
      </c>
      <c r="E429" s="16" t="s">
        <v>50</v>
      </c>
      <c r="F429" s="16" t="s">
        <v>51</v>
      </c>
      <c r="G429" s="16" t="s">
        <v>477</v>
      </c>
      <c r="H429" s="34" t="str">
        <f t="shared" si="27"/>
        <v>F8</v>
      </c>
      <c r="I429" s="34" t="str">
        <f>IFERROR(INDEX(数据分类!B:B,MATCH(数据!H429,数据分类!A:A,0)),"Error")</f>
        <v>时钟</v>
      </c>
      <c r="J429" s="34" t="str">
        <f>IFERROR(_xlfn.IFS(INDEX(数据分类!E:E,MATCH(数据!H429,数据分类!A:A,0))=3456,N429&amp;M429,INDEX(数据分类!E:E,MATCH(数据!H429,数据分类!A:A,0))=34,M429,INDEX(数据分类!E:E,MATCH(数据!H429,数据分类!A:A,0))=56,N429,INDEX(数据分类!E:E,MATCH(数据!H429,数据分类!A:A,0))="-","-"),"Error")</f>
        <v>-</v>
      </c>
      <c r="K429" s="34" t="str">
        <f t="shared" si="26"/>
        <v>-</v>
      </c>
      <c r="L429" s="4" t="str">
        <f>IFERROR(INDEX(字典msg!B:B,MATCH(D429,字典msg!A:A,0)),"Error")</f>
        <v>正常</v>
      </c>
      <c r="M429" s="4" t="str">
        <f>IFERROR(_xlfn.IFS(H429="9",INDEX(字典1_34!C:C,MATCH(MID(F429,5,2),字典1_34!B:B,0)),H429="B00",INDEX(字典1_34!D:D,MATCH(MID(F429,5,2),字典1_34!B:B,0)),H429="B20",INDEX(字典1_34!E:E,MATCH(MID(F429,5,2),字典1_34!B:B,0)),H429="B48",INDEX(字典1_34!G:G,MATCH(MID(F429,5,2),字典1_34!B:B,0)),LEFT(H429,1)="B",INDEX(字典1_34!F:F,MATCH(MID(F429,5,2),字典1_34!B:B,0))),"-")</f>
        <v>-</v>
      </c>
      <c r="N429" s="4" t="str">
        <f>IFERROR(_xlfn.IFS(H429="9",INDEX(字典1_56!C:C,MATCH(MID(F429,7,2),字典1_56!B:B,0)),LEFT(H429,1)="B",INDEX(字典1_56!D:D,MATCH(MID(F429,7,2),字典1_56!B:B,0)),H429="C_B",INDEX(字典1_56!F:F,MATCH(MID(F429,7,2),字典1_56!B:B,0)),H429="C",INDEX(字典1_56!E:E,MATCH(MID(F429,7,2),字典1_56!B:B,0))),"-")</f>
        <v>-</v>
      </c>
      <c r="O429" s="4" t="str">
        <f>IFERROR(INDEX(字典1_78!C:C,MATCH(RIGHT(F429,2),字典1_78!B:B,0)),"Error")</f>
        <v>时钟</v>
      </c>
      <c r="P429" s="5">
        <f t="shared" si="24"/>
        <v>30.907</v>
      </c>
      <c r="Q429" s="5">
        <f t="shared" si="25"/>
        <v>8.9999999999999858E-2</v>
      </c>
      <c r="R429" s="5" t="str">
        <f>IF(H431="C_B",INDEX(音色一览表!A:A,MATCH(MID(F429,5,2)&amp;MID(F430,5,2)&amp;MID(F431,7,2),音色一览表!H:H,0))&amp;" "&amp;INDEX(音色一览表!G:G,MATCH(MID(F429,5,2)&amp;MID(F430,5,2)&amp;MID(F431,7,2),音色一览表!H:H,0)),"")</f>
        <v/>
      </c>
      <c r="S429" s="17"/>
      <c r="T429" s="17"/>
    </row>
    <row r="430" spans="1:20" ht="18" hidden="1" customHeight="1" x14ac:dyDescent="0.2">
      <c r="A430" s="16">
        <v>428</v>
      </c>
      <c r="B430" s="16">
        <v>1</v>
      </c>
      <c r="C430" s="10"/>
      <c r="D430" s="16" t="s">
        <v>49</v>
      </c>
      <c r="E430" s="16" t="s">
        <v>50</v>
      </c>
      <c r="F430" s="16" t="s">
        <v>51</v>
      </c>
      <c r="G430" s="16" t="s">
        <v>478</v>
      </c>
      <c r="H430" s="34" t="str">
        <f t="shared" si="27"/>
        <v>F8</v>
      </c>
      <c r="I430" s="34" t="str">
        <f>IFERROR(INDEX(数据分类!B:B,MATCH(数据!H430,数据分类!A:A,0)),"Error")</f>
        <v>时钟</v>
      </c>
      <c r="J430" s="34" t="str">
        <f>IFERROR(_xlfn.IFS(INDEX(数据分类!E:E,MATCH(数据!H430,数据分类!A:A,0))=3456,N430&amp;M430,INDEX(数据分类!E:E,MATCH(数据!H430,数据分类!A:A,0))=34,M430,INDEX(数据分类!E:E,MATCH(数据!H430,数据分类!A:A,0))=56,N430,INDEX(数据分类!E:E,MATCH(数据!H430,数据分类!A:A,0))="-","-"),"Error")</f>
        <v>-</v>
      </c>
      <c r="K430" s="34" t="str">
        <f t="shared" si="26"/>
        <v>-</v>
      </c>
      <c r="L430" s="4" t="str">
        <f>IFERROR(INDEX(字典msg!B:B,MATCH(D430,字典msg!A:A,0)),"Error")</f>
        <v>正常</v>
      </c>
      <c r="M430" s="4" t="str">
        <f>IFERROR(_xlfn.IFS(H430="9",INDEX(字典1_34!C:C,MATCH(MID(F430,5,2),字典1_34!B:B,0)),H430="B00",INDEX(字典1_34!D:D,MATCH(MID(F430,5,2),字典1_34!B:B,0)),H430="B20",INDEX(字典1_34!E:E,MATCH(MID(F430,5,2),字典1_34!B:B,0)),H430="B48",INDEX(字典1_34!G:G,MATCH(MID(F430,5,2),字典1_34!B:B,0)),LEFT(H430,1)="B",INDEX(字典1_34!F:F,MATCH(MID(F430,5,2),字典1_34!B:B,0))),"-")</f>
        <v>-</v>
      </c>
      <c r="N430" s="4" t="str">
        <f>IFERROR(_xlfn.IFS(H430="9",INDEX(字典1_56!C:C,MATCH(MID(F430,7,2),字典1_56!B:B,0)),LEFT(H430,1)="B",INDEX(字典1_56!D:D,MATCH(MID(F430,7,2),字典1_56!B:B,0)),H430="C_B",INDEX(字典1_56!F:F,MATCH(MID(F430,7,2),字典1_56!B:B,0)),H430="C",INDEX(字典1_56!E:E,MATCH(MID(F430,7,2),字典1_56!B:B,0))),"-")</f>
        <v>-</v>
      </c>
      <c r="O430" s="4" t="str">
        <f>IFERROR(INDEX(字典1_78!C:C,MATCH(RIGHT(F430,2),字典1_78!B:B,0)),"Error")</f>
        <v>时钟</v>
      </c>
      <c r="P430" s="5">
        <f t="shared" si="24"/>
        <v>30.997</v>
      </c>
      <c r="Q430" s="5">
        <f t="shared" si="25"/>
        <v>8.9999999999999858E-2</v>
      </c>
      <c r="R430" s="5" t="str">
        <f>IF(H432="C_B",INDEX(音色一览表!A:A,MATCH(MID(F430,5,2)&amp;MID(F431,5,2)&amp;MID(F432,7,2),音色一览表!H:H,0))&amp;" "&amp;INDEX(音色一览表!G:G,MATCH(MID(F430,5,2)&amp;MID(F431,5,2)&amp;MID(F432,7,2),音色一览表!H:H,0)),"")</f>
        <v/>
      </c>
      <c r="S430" s="17"/>
      <c r="T430" s="17"/>
    </row>
    <row r="431" spans="1:20" ht="18" hidden="1" customHeight="1" x14ac:dyDescent="0.2">
      <c r="A431" s="16">
        <v>429</v>
      </c>
      <c r="B431" s="16">
        <v>1</v>
      </c>
      <c r="C431" s="10"/>
      <c r="D431" s="16" t="s">
        <v>49</v>
      </c>
      <c r="E431" s="16" t="s">
        <v>50</v>
      </c>
      <c r="F431" s="16" t="s">
        <v>51</v>
      </c>
      <c r="G431" s="16" t="s">
        <v>479</v>
      </c>
      <c r="H431" s="34" t="str">
        <f t="shared" si="27"/>
        <v>F8</v>
      </c>
      <c r="I431" s="34" t="str">
        <f>IFERROR(INDEX(数据分类!B:B,MATCH(数据!H431,数据分类!A:A,0)),"Error")</f>
        <v>时钟</v>
      </c>
      <c r="J431" s="34" t="str">
        <f>IFERROR(_xlfn.IFS(INDEX(数据分类!E:E,MATCH(数据!H431,数据分类!A:A,0))=3456,N431&amp;M431,INDEX(数据分类!E:E,MATCH(数据!H431,数据分类!A:A,0))=34,M431,INDEX(数据分类!E:E,MATCH(数据!H431,数据分类!A:A,0))=56,N431,INDEX(数据分类!E:E,MATCH(数据!H431,数据分类!A:A,0))="-","-"),"Error")</f>
        <v>-</v>
      </c>
      <c r="K431" s="34" t="str">
        <f t="shared" si="26"/>
        <v>-</v>
      </c>
      <c r="L431" s="4" t="str">
        <f>IFERROR(INDEX(字典msg!B:B,MATCH(D431,字典msg!A:A,0)),"Error")</f>
        <v>正常</v>
      </c>
      <c r="M431" s="4" t="str">
        <f>IFERROR(_xlfn.IFS(H431="9",INDEX(字典1_34!C:C,MATCH(MID(F431,5,2),字典1_34!B:B,0)),H431="B00",INDEX(字典1_34!D:D,MATCH(MID(F431,5,2),字典1_34!B:B,0)),H431="B20",INDEX(字典1_34!E:E,MATCH(MID(F431,5,2),字典1_34!B:B,0)),H431="B48",INDEX(字典1_34!G:G,MATCH(MID(F431,5,2),字典1_34!B:B,0)),LEFT(H431,1)="B",INDEX(字典1_34!F:F,MATCH(MID(F431,5,2),字典1_34!B:B,0))),"-")</f>
        <v>-</v>
      </c>
      <c r="N431" s="4" t="str">
        <f>IFERROR(_xlfn.IFS(H431="9",INDEX(字典1_56!C:C,MATCH(MID(F431,7,2),字典1_56!B:B,0)),LEFT(H431,1)="B",INDEX(字典1_56!D:D,MATCH(MID(F431,7,2),字典1_56!B:B,0)),H431="C_B",INDEX(字典1_56!F:F,MATCH(MID(F431,7,2),字典1_56!B:B,0)),H431="C",INDEX(字典1_56!E:E,MATCH(MID(F431,7,2),字典1_56!B:B,0))),"-")</f>
        <v>-</v>
      </c>
      <c r="O431" s="4" t="str">
        <f>IFERROR(INDEX(字典1_78!C:C,MATCH(RIGHT(F431,2),字典1_78!B:B,0)),"Error")</f>
        <v>时钟</v>
      </c>
      <c r="P431" s="5">
        <f t="shared" si="24"/>
        <v>31.084</v>
      </c>
      <c r="Q431" s="5">
        <f t="shared" si="25"/>
        <v>8.6999999999999744E-2</v>
      </c>
      <c r="R431" s="5" t="str">
        <f>IF(H433="C_B",INDEX(音色一览表!A:A,MATCH(MID(F431,5,2)&amp;MID(F432,5,2)&amp;MID(F433,7,2),音色一览表!H:H,0))&amp;" "&amp;INDEX(音色一览表!G:G,MATCH(MID(F431,5,2)&amp;MID(F432,5,2)&amp;MID(F433,7,2),音色一览表!H:H,0)),"")</f>
        <v/>
      </c>
      <c r="S431" s="17"/>
      <c r="T431" s="17"/>
    </row>
    <row r="432" spans="1:20" ht="18" hidden="1" customHeight="1" x14ac:dyDescent="0.2">
      <c r="A432" s="16">
        <v>430</v>
      </c>
      <c r="B432" s="16">
        <v>1</v>
      </c>
      <c r="C432" s="10"/>
      <c r="D432" s="16" t="s">
        <v>49</v>
      </c>
      <c r="E432" s="16" t="s">
        <v>50</v>
      </c>
      <c r="F432" s="16" t="s">
        <v>51</v>
      </c>
      <c r="G432" s="16" t="s">
        <v>480</v>
      </c>
      <c r="H432" s="34" t="str">
        <f t="shared" si="27"/>
        <v>F8</v>
      </c>
      <c r="I432" s="34" t="str">
        <f>IFERROR(INDEX(数据分类!B:B,MATCH(数据!H432,数据分类!A:A,0)),"Error")</f>
        <v>时钟</v>
      </c>
      <c r="J432" s="34" t="str">
        <f>IFERROR(_xlfn.IFS(INDEX(数据分类!E:E,MATCH(数据!H432,数据分类!A:A,0))=3456,N432&amp;M432,INDEX(数据分类!E:E,MATCH(数据!H432,数据分类!A:A,0))=34,M432,INDEX(数据分类!E:E,MATCH(数据!H432,数据分类!A:A,0))=56,N432,INDEX(数据分类!E:E,MATCH(数据!H432,数据分类!A:A,0))="-","-"),"Error")</f>
        <v>-</v>
      </c>
      <c r="K432" s="34" t="str">
        <f t="shared" si="26"/>
        <v>-</v>
      </c>
      <c r="L432" s="4" t="str">
        <f>IFERROR(INDEX(字典msg!B:B,MATCH(D432,字典msg!A:A,0)),"Error")</f>
        <v>正常</v>
      </c>
      <c r="M432" s="4" t="str">
        <f>IFERROR(_xlfn.IFS(H432="9",INDEX(字典1_34!C:C,MATCH(MID(F432,5,2),字典1_34!B:B,0)),H432="B00",INDEX(字典1_34!D:D,MATCH(MID(F432,5,2),字典1_34!B:B,0)),H432="B20",INDEX(字典1_34!E:E,MATCH(MID(F432,5,2),字典1_34!B:B,0)),H432="B48",INDEX(字典1_34!G:G,MATCH(MID(F432,5,2),字典1_34!B:B,0)),LEFT(H432,1)="B",INDEX(字典1_34!F:F,MATCH(MID(F432,5,2),字典1_34!B:B,0))),"-")</f>
        <v>-</v>
      </c>
      <c r="N432" s="4" t="str">
        <f>IFERROR(_xlfn.IFS(H432="9",INDEX(字典1_56!C:C,MATCH(MID(F432,7,2),字典1_56!B:B,0)),LEFT(H432,1)="B",INDEX(字典1_56!D:D,MATCH(MID(F432,7,2),字典1_56!B:B,0)),H432="C_B",INDEX(字典1_56!F:F,MATCH(MID(F432,7,2),字典1_56!B:B,0)),H432="C",INDEX(字典1_56!E:E,MATCH(MID(F432,7,2),字典1_56!B:B,0))),"-")</f>
        <v>-</v>
      </c>
      <c r="O432" s="4" t="str">
        <f>IFERROR(INDEX(字典1_78!C:C,MATCH(RIGHT(F432,2),字典1_78!B:B,0)),"Error")</f>
        <v>时钟</v>
      </c>
      <c r="P432" s="5">
        <f t="shared" si="24"/>
        <v>31.184000000000001</v>
      </c>
      <c r="Q432" s="5">
        <f t="shared" si="25"/>
        <v>0.10000000000000142</v>
      </c>
      <c r="R432" s="5" t="str">
        <f>IF(H434="C_B",INDEX(音色一览表!A:A,MATCH(MID(F432,5,2)&amp;MID(F433,5,2)&amp;MID(F434,7,2),音色一览表!H:H,0))&amp;" "&amp;INDEX(音色一览表!G:G,MATCH(MID(F432,5,2)&amp;MID(F433,5,2)&amp;MID(F434,7,2),音色一览表!H:H,0)),"")</f>
        <v/>
      </c>
      <c r="S432" s="17"/>
      <c r="T432" s="17"/>
    </row>
    <row r="433" spans="1:20" ht="18" hidden="1" customHeight="1" x14ac:dyDescent="0.2">
      <c r="A433" s="16">
        <v>431</v>
      </c>
      <c r="B433" s="16">
        <v>1</v>
      </c>
      <c r="C433" s="10"/>
      <c r="D433" s="16" t="s">
        <v>49</v>
      </c>
      <c r="E433" s="16" t="s">
        <v>50</v>
      </c>
      <c r="F433" s="16" t="s">
        <v>51</v>
      </c>
      <c r="G433" s="16" t="s">
        <v>481</v>
      </c>
      <c r="H433" s="34" t="str">
        <f t="shared" si="27"/>
        <v>F8</v>
      </c>
      <c r="I433" s="34" t="str">
        <f>IFERROR(INDEX(数据分类!B:B,MATCH(数据!H433,数据分类!A:A,0)),"Error")</f>
        <v>时钟</v>
      </c>
      <c r="J433" s="34" t="str">
        <f>IFERROR(_xlfn.IFS(INDEX(数据分类!E:E,MATCH(数据!H433,数据分类!A:A,0))=3456,N433&amp;M433,INDEX(数据分类!E:E,MATCH(数据!H433,数据分类!A:A,0))=34,M433,INDEX(数据分类!E:E,MATCH(数据!H433,数据分类!A:A,0))=56,N433,INDEX(数据分类!E:E,MATCH(数据!H433,数据分类!A:A,0))="-","-"),"Error")</f>
        <v>-</v>
      </c>
      <c r="K433" s="34" t="str">
        <f t="shared" si="26"/>
        <v>-</v>
      </c>
      <c r="L433" s="4" t="str">
        <f>IFERROR(INDEX(字典msg!B:B,MATCH(D433,字典msg!A:A,0)),"Error")</f>
        <v>正常</v>
      </c>
      <c r="M433" s="4" t="str">
        <f>IFERROR(_xlfn.IFS(H433="9",INDEX(字典1_34!C:C,MATCH(MID(F433,5,2),字典1_34!B:B,0)),H433="B00",INDEX(字典1_34!D:D,MATCH(MID(F433,5,2),字典1_34!B:B,0)),H433="B20",INDEX(字典1_34!E:E,MATCH(MID(F433,5,2),字典1_34!B:B,0)),H433="B48",INDEX(字典1_34!G:G,MATCH(MID(F433,5,2),字典1_34!B:B,0)),LEFT(H433,1)="B",INDEX(字典1_34!F:F,MATCH(MID(F433,5,2),字典1_34!B:B,0))),"-")</f>
        <v>-</v>
      </c>
      <c r="N433" s="4" t="str">
        <f>IFERROR(_xlfn.IFS(H433="9",INDEX(字典1_56!C:C,MATCH(MID(F433,7,2),字典1_56!B:B,0)),LEFT(H433,1)="B",INDEX(字典1_56!D:D,MATCH(MID(F433,7,2),字典1_56!B:B,0)),H433="C_B",INDEX(字典1_56!F:F,MATCH(MID(F433,7,2),字典1_56!B:B,0)),H433="C",INDEX(字典1_56!E:E,MATCH(MID(F433,7,2),字典1_56!B:B,0))),"-")</f>
        <v>-</v>
      </c>
      <c r="O433" s="4" t="str">
        <f>IFERROR(INDEX(字典1_78!C:C,MATCH(RIGHT(F433,2),字典1_78!B:B,0)),"Error")</f>
        <v>时钟</v>
      </c>
      <c r="P433" s="5">
        <f t="shared" si="24"/>
        <v>31.274000000000001</v>
      </c>
      <c r="Q433" s="5">
        <f t="shared" si="25"/>
        <v>8.9999999999999858E-2</v>
      </c>
      <c r="R433" s="5" t="str">
        <f>IF(H435="C_B",INDEX(音色一览表!A:A,MATCH(MID(F433,5,2)&amp;MID(F434,5,2)&amp;MID(F435,7,2),音色一览表!H:H,0))&amp;" "&amp;INDEX(音色一览表!G:G,MATCH(MID(F433,5,2)&amp;MID(F434,5,2)&amp;MID(F435,7,2),音色一览表!H:H,0)),"")</f>
        <v/>
      </c>
      <c r="S433" s="17"/>
      <c r="T433" s="17"/>
    </row>
    <row r="434" spans="1:20" ht="18" hidden="1" customHeight="1" x14ac:dyDescent="0.2">
      <c r="A434" s="16">
        <v>432</v>
      </c>
      <c r="B434" s="16">
        <v>1</v>
      </c>
      <c r="C434" s="10"/>
      <c r="D434" s="16" t="s">
        <v>49</v>
      </c>
      <c r="E434" s="16" t="s">
        <v>50</v>
      </c>
      <c r="F434" s="16" t="s">
        <v>51</v>
      </c>
      <c r="G434" s="16" t="s">
        <v>482</v>
      </c>
      <c r="H434" s="34" t="str">
        <f t="shared" si="27"/>
        <v>F8</v>
      </c>
      <c r="I434" s="34" t="str">
        <f>IFERROR(INDEX(数据分类!B:B,MATCH(数据!H434,数据分类!A:A,0)),"Error")</f>
        <v>时钟</v>
      </c>
      <c r="J434" s="34" t="str">
        <f>IFERROR(_xlfn.IFS(INDEX(数据分类!E:E,MATCH(数据!H434,数据分类!A:A,0))=3456,N434&amp;M434,INDEX(数据分类!E:E,MATCH(数据!H434,数据分类!A:A,0))=34,M434,INDEX(数据分类!E:E,MATCH(数据!H434,数据分类!A:A,0))=56,N434,INDEX(数据分类!E:E,MATCH(数据!H434,数据分类!A:A,0))="-","-"),"Error")</f>
        <v>-</v>
      </c>
      <c r="K434" s="34" t="str">
        <f t="shared" si="26"/>
        <v>-</v>
      </c>
      <c r="L434" s="4" t="str">
        <f>IFERROR(INDEX(字典msg!B:B,MATCH(D434,字典msg!A:A,0)),"Error")</f>
        <v>正常</v>
      </c>
      <c r="M434" s="4" t="str">
        <f>IFERROR(_xlfn.IFS(H434="9",INDEX(字典1_34!C:C,MATCH(MID(F434,5,2),字典1_34!B:B,0)),H434="B00",INDEX(字典1_34!D:D,MATCH(MID(F434,5,2),字典1_34!B:B,0)),H434="B20",INDEX(字典1_34!E:E,MATCH(MID(F434,5,2),字典1_34!B:B,0)),H434="B48",INDEX(字典1_34!G:G,MATCH(MID(F434,5,2),字典1_34!B:B,0)),LEFT(H434,1)="B",INDEX(字典1_34!F:F,MATCH(MID(F434,5,2),字典1_34!B:B,0))),"-")</f>
        <v>-</v>
      </c>
      <c r="N434" s="4" t="str">
        <f>IFERROR(_xlfn.IFS(H434="9",INDEX(字典1_56!C:C,MATCH(MID(F434,7,2),字典1_56!B:B,0)),LEFT(H434,1)="B",INDEX(字典1_56!D:D,MATCH(MID(F434,7,2),字典1_56!B:B,0)),H434="C_B",INDEX(字典1_56!F:F,MATCH(MID(F434,7,2),字典1_56!B:B,0)),H434="C",INDEX(字典1_56!E:E,MATCH(MID(F434,7,2),字典1_56!B:B,0))),"-")</f>
        <v>-</v>
      </c>
      <c r="O434" s="4" t="str">
        <f>IFERROR(INDEX(字典1_78!C:C,MATCH(RIGHT(F434,2),字典1_78!B:B,0)),"Error")</f>
        <v>时钟</v>
      </c>
      <c r="P434" s="5">
        <f t="shared" si="24"/>
        <v>31.364000000000001</v>
      </c>
      <c r="Q434" s="5">
        <f t="shared" si="25"/>
        <v>8.9999999999999858E-2</v>
      </c>
      <c r="R434" s="5" t="str">
        <f>IF(H436="C_B",INDEX(音色一览表!A:A,MATCH(MID(F434,5,2)&amp;MID(F435,5,2)&amp;MID(F436,7,2),音色一览表!H:H,0))&amp;" "&amp;INDEX(音色一览表!G:G,MATCH(MID(F434,5,2)&amp;MID(F435,5,2)&amp;MID(F436,7,2),音色一览表!H:H,0)),"")</f>
        <v/>
      </c>
      <c r="S434" s="17"/>
      <c r="T434" s="17"/>
    </row>
    <row r="435" spans="1:20" ht="18" hidden="1" customHeight="1" x14ac:dyDescent="0.2">
      <c r="A435" s="16">
        <v>433</v>
      </c>
      <c r="B435" s="16">
        <v>1</v>
      </c>
      <c r="C435" s="10"/>
      <c r="D435" s="16" t="s">
        <v>49</v>
      </c>
      <c r="E435" s="16" t="s">
        <v>50</v>
      </c>
      <c r="F435" s="16" t="s">
        <v>51</v>
      </c>
      <c r="G435" s="16" t="s">
        <v>483</v>
      </c>
      <c r="H435" s="34" t="str">
        <f t="shared" si="27"/>
        <v>F8</v>
      </c>
      <c r="I435" s="34" t="str">
        <f>IFERROR(INDEX(数据分类!B:B,MATCH(数据!H435,数据分类!A:A,0)),"Error")</f>
        <v>时钟</v>
      </c>
      <c r="J435" s="34" t="str">
        <f>IFERROR(_xlfn.IFS(INDEX(数据分类!E:E,MATCH(数据!H435,数据分类!A:A,0))=3456,N435&amp;M435,INDEX(数据分类!E:E,MATCH(数据!H435,数据分类!A:A,0))=34,M435,INDEX(数据分类!E:E,MATCH(数据!H435,数据分类!A:A,0))=56,N435,INDEX(数据分类!E:E,MATCH(数据!H435,数据分类!A:A,0))="-","-"),"Error")</f>
        <v>-</v>
      </c>
      <c r="K435" s="34" t="str">
        <f t="shared" si="26"/>
        <v>-</v>
      </c>
      <c r="L435" s="4" t="str">
        <f>IFERROR(INDEX(字典msg!B:B,MATCH(D435,字典msg!A:A,0)),"Error")</f>
        <v>正常</v>
      </c>
      <c r="M435" s="4" t="str">
        <f>IFERROR(_xlfn.IFS(H435="9",INDEX(字典1_34!C:C,MATCH(MID(F435,5,2),字典1_34!B:B,0)),H435="B00",INDEX(字典1_34!D:D,MATCH(MID(F435,5,2),字典1_34!B:B,0)),H435="B20",INDEX(字典1_34!E:E,MATCH(MID(F435,5,2),字典1_34!B:B,0)),H435="B48",INDEX(字典1_34!G:G,MATCH(MID(F435,5,2),字典1_34!B:B,0)),LEFT(H435,1)="B",INDEX(字典1_34!F:F,MATCH(MID(F435,5,2),字典1_34!B:B,0))),"-")</f>
        <v>-</v>
      </c>
      <c r="N435" s="4" t="str">
        <f>IFERROR(_xlfn.IFS(H435="9",INDEX(字典1_56!C:C,MATCH(MID(F435,7,2),字典1_56!B:B,0)),LEFT(H435,1)="B",INDEX(字典1_56!D:D,MATCH(MID(F435,7,2),字典1_56!B:B,0)),H435="C_B",INDEX(字典1_56!F:F,MATCH(MID(F435,7,2),字典1_56!B:B,0)),H435="C",INDEX(字典1_56!E:E,MATCH(MID(F435,7,2),字典1_56!B:B,0))),"-")</f>
        <v>-</v>
      </c>
      <c r="O435" s="4" t="str">
        <f>IFERROR(INDEX(字典1_78!C:C,MATCH(RIGHT(F435,2),字典1_78!B:B,0)),"Error")</f>
        <v>时钟</v>
      </c>
      <c r="P435" s="5">
        <f t="shared" si="24"/>
        <v>31.454000000000001</v>
      </c>
      <c r="Q435" s="5">
        <f t="shared" si="25"/>
        <v>8.9999999999999858E-2</v>
      </c>
      <c r="R435" s="5" t="str">
        <f>IF(H437="C_B",INDEX(音色一览表!A:A,MATCH(MID(F435,5,2)&amp;MID(F436,5,2)&amp;MID(F437,7,2),音色一览表!H:H,0))&amp;" "&amp;INDEX(音色一览表!G:G,MATCH(MID(F435,5,2)&amp;MID(F436,5,2)&amp;MID(F437,7,2),音色一览表!H:H,0)),"")</f>
        <v/>
      </c>
      <c r="S435" s="17"/>
      <c r="T435" s="17"/>
    </row>
    <row r="436" spans="1:20" ht="18" hidden="1" customHeight="1" x14ac:dyDescent="0.2">
      <c r="A436" s="16">
        <v>434</v>
      </c>
      <c r="B436" s="16">
        <v>1</v>
      </c>
      <c r="C436" s="10"/>
      <c r="D436" s="16" t="s">
        <v>49</v>
      </c>
      <c r="E436" s="16" t="s">
        <v>50</v>
      </c>
      <c r="F436" s="16" t="s">
        <v>51</v>
      </c>
      <c r="G436" s="16" t="s">
        <v>484</v>
      </c>
      <c r="H436" s="34" t="str">
        <f t="shared" si="27"/>
        <v>F8</v>
      </c>
      <c r="I436" s="34" t="str">
        <f>IFERROR(INDEX(数据分类!B:B,MATCH(数据!H436,数据分类!A:A,0)),"Error")</f>
        <v>时钟</v>
      </c>
      <c r="J436" s="34" t="str">
        <f>IFERROR(_xlfn.IFS(INDEX(数据分类!E:E,MATCH(数据!H436,数据分类!A:A,0))=3456,N436&amp;M436,INDEX(数据分类!E:E,MATCH(数据!H436,数据分类!A:A,0))=34,M436,INDEX(数据分类!E:E,MATCH(数据!H436,数据分类!A:A,0))=56,N436,INDEX(数据分类!E:E,MATCH(数据!H436,数据分类!A:A,0))="-","-"),"Error")</f>
        <v>-</v>
      </c>
      <c r="K436" s="34" t="str">
        <f t="shared" si="26"/>
        <v>-</v>
      </c>
      <c r="L436" s="4" t="str">
        <f>IFERROR(INDEX(字典msg!B:B,MATCH(D436,字典msg!A:A,0)),"Error")</f>
        <v>正常</v>
      </c>
      <c r="M436" s="4" t="str">
        <f>IFERROR(_xlfn.IFS(H436="9",INDEX(字典1_34!C:C,MATCH(MID(F436,5,2),字典1_34!B:B,0)),H436="B00",INDEX(字典1_34!D:D,MATCH(MID(F436,5,2),字典1_34!B:B,0)),H436="B20",INDEX(字典1_34!E:E,MATCH(MID(F436,5,2),字典1_34!B:B,0)),H436="B48",INDEX(字典1_34!G:G,MATCH(MID(F436,5,2),字典1_34!B:B,0)),LEFT(H436,1)="B",INDEX(字典1_34!F:F,MATCH(MID(F436,5,2),字典1_34!B:B,0))),"-")</f>
        <v>-</v>
      </c>
      <c r="N436" s="4" t="str">
        <f>IFERROR(_xlfn.IFS(H436="9",INDEX(字典1_56!C:C,MATCH(MID(F436,7,2),字典1_56!B:B,0)),LEFT(H436,1)="B",INDEX(字典1_56!D:D,MATCH(MID(F436,7,2),字典1_56!B:B,0)),H436="C_B",INDEX(字典1_56!F:F,MATCH(MID(F436,7,2),字典1_56!B:B,0)),H436="C",INDEX(字典1_56!E:E,MATCH(MID(F436,7,2),字典1_56!B:B,0))),"-")</f>
        <v>-</v>
      </c>
      <c r="O436" s="4" t="str">
        <f>IFERROR(INDEX(字典1_78!C:C,MATCH(RIGHT(F436,2),字典1_78!B:B,0)),"Error")</f>
        <v>时钟</v>
      </c>
      <c r="P436" s="5">
        <f t="shared" si="24"/>
        <v>31.55</v>
      </c>
      <c r="Q436" s="5">
        <f t="shared" si="25"/>
        <v>9.6000000000000085E-2</v>
      </c>
      <c r="R436" s="5" t="str">
        <f>IF(H438="C_B",INDEX(音色一览表!A:A,MATCH(MID(F436,5,2)&amp;MID(F437,5,2)&amp;MID(F438,7,2),音色一览表!H:H,0))&amp;" "&amp;INDEX(音色一览表!G:G,MATCH(MID(F436,5,2)&amp;MID(F437,5,2)&amp;MID(F438,7,2),音色一览表!H:H,0)),"")</f>
        <v/>
      </c>
      <c r="S436" s="17"/>
      <c r="T436" s="17"/>
    </row>
    <row r="437" spans="1:20" ht="18" hidden="1" customHeight="1" x14ac:dyDescent="0.2">
      <c r="A437" s="16">
        <v>435</v>
      </c>
      <c r="B437" s="16">
        <v>1</v>
      </c>
      <c r="C437" s="10"/>
      <c r="D437" s="16" t="s">
        <v>49</v>
      </c>
      <c r="E437" s="16" t="s">
        <v>50</v>
      </c>
      <c r="F437" s="16" t="s">
        <v>59</v>
      </c>
      <c r="G437" s="16" t="s">
        <v>485</v>
      </c>
      <c r="H437" s="34" t="str">
        <f t="shared" si="27"/>
        <v>FE</v>
      </c>
      <c r="I437" s="34" t="str">
        <f>IFERROR(INDEX(数据分类!B:B,MATCH(数据!H437,数据分类!A:A,0)),"Error")</f>
        <v>主动传感</v>
      </c>
      <c r="J437" s="34" t="str">
        <f>IFERROR(_xlfn.IFS(INDEX(数据分类!E:E,MATCH(数据!H437,数据分类!A:A,0))=3456,N437&amp;M437,INDEX(数据分类!E:E,MATCH(数据!H437,数据分类!A:A,0))=34,M437,INDEX(数据分类!E:E,MATCH(数据!H437,数据分类!A:A,0))=56,N437,INDEX(数据分类!E:E,MATCH(数据!H437,数据分类!A:A,0))="-","-"),"Error")</f>
        <v>-</v>
      </c>
      <c r="K437" s="34" t="str">
        <f t="shared" si="26"/>
        <v>-</v>
      </c>
      <c r="L437" s="4" t="str">
        <f>IFERROR(INDEX(字典msg!B:B,MATCH(D437,字典msg!A:A,0)),"Error")</f>
        <v>正常</v>
      </c>
      <c r="M437" s="4" t="str">
        <f>IFERROR(_xlfn.IFS(H437="9",INDEX(字典1_34!C:C,MATCH(MID(F437,5,2),字典1_34!B:B,0)),H437="B00",INDEX(字典1_34!D:D,MATCH(MID(F437,5,2),字典1_34!B:B,0)),H437="B20",INDEX(字典1_34!E:E,MATCH(MID(F437,5,2),字典1_34!B:B,0)),H437="B48",INDEX(字典1_34!G:G,MATCH(MID(F437,5,2),字典1_34!B:B,0)),LEFT(H437,1)="B",INDEX(字典1_34!F:F,MATCH(MID(F437,5,2),字典1_34!B:B,0))),"-")</f>
        <v>-</v>
      </c>
      <c r="N437" s="4" t="str">
        <f>IFERROR(_xlfn.IFS(H437="9",INDEX(字典1_56!C:C,MATCH(MID(F437,7,2),字典1_56!B:B,0)),LEFT(H437,1)="B",INDEX(字典1_56!D:D,MATCH(MID(F437,7,2),字典1_56!B:B,0)),H437="C_B",INDEX(字典1_56!F:F,MATCH(MID(F437,7,2),字典1_56!B:B,0)),H437="C",INDEX(字典1_56!E:E,MATCH(MID(F437,7,2),字典1_56!B:B,0))),"-")</f>
        <v>-</v>
      </c>
      <c r="O437" s="4" t="str">
        <f>IFERROR(INDEX(字典1_78!C:C,MATCH(RIGHT(F437,2),字典1_78!B:B,0)),"Error")</f>
        <v>主动传感</v>
      </c>
      <c r="P437" s="5">
        <f t="shared" si="24"/>
        <v>31.634</v>
      </c>
      <c r="Q437" s="5">
        <f t="shared" si="25"/>
        <v>8.3999999999999631E-2</v>
      </c>
      <c r="R437" s="5" t="str">
        <f>IF(H439="C_B",INDEX(音色一览表!A:A,MATCH(MID(F437,5,2)&amp;MID(F438,5,2)&amp;MID(F439,7,2),音色一览表!H:H,0))&amp;" "&amp;INDEX(音色一览表!G:G,MATCH(MID(F437,5,2)&amp;MID(F438,5,2)&amp;MID(F439,7,2),音色一览表!H:H,0)),"")</f>
        <v/>
      </c>
      <c r="S437" s="17"/>
      <c r="T437" s="17"/>
    </row>
    <row r="438" spans="1:20" ht="18" hidden="1" customHeight="1" x14ac:dyDescent="0.2">
      <c r="A438" s="16">
        <v>436</v>
      </c>
      <c r="B438" s="16">
        <v>1</v>
      </c>
      <c r="C438" s="10"/>
      <c r="D438" s="16" t="s">
        <v>49</v>
      </c>
      <c r="E438" s="16" t="s">
        <v>50</v>
      </c>
      <c r="F438" s="16" t="s">
        <v>51</v>
      </c>
      <c r="G438" s="16" t="s">
        <v>486</v>
      </c>
      <c r="H438" s="34" t="str">
        <f t="shared" si="27"/>
        <v>F8</v>
      </c>
      <c r="I438" s="34" t="str">
        <f>IFERROR(INDEX(数据分类!B:B,MATCH(数据!H438,数据分类!A:A,0)),"Error")</f>
        <v>时钟</v>
      </c>
      <c r="J438" s="34" t="str">
        <f>IFERROR(_xlfn.IFS(INDEX(数据分类!E:E,MATCH(数据!H438,数据分类!A:A,0))=3456,N438&amp;M438,INDEX(数据分类!E:E,MATCH(数据!H438,数据分类!A:A,0))=34,M438,INDEX(数据分类!E:E,MATCH(数据!H438,数据分类!A:A,0))=56,N438,INDEX(数据分类!E:E,MATCH(数据!H438,数据分类!A:A,0))="-","-"),"Error")</f>
        <v>-</v>
      </c>
      <c r="K438" s="34" t="str">
        <f t="shared" si="26"/>
        <v>-</v>
      </c>
      <c r="L438" s="4" t="str">
        <f>IFERROR(INDEX(字典msg!B:B,MATCH(D438,字典msg!A:A,0)),"Error")</f>
        <v>正常</v>
      </c>
      <c r="M438" s="4" t="str">
        <f>IFERROR(_xlfn.IFS(H438="9",INDEX(字典1_34!C:C,MATCH(MID(F438,5,2),字典1_34!B:B,0)),H438="B00",INDEX(字典1_34!D:D,MATCH(MID(F438,5,2),字典1_34!B:B,0)),H438="B20",INDEX(字典1_34!E:E,MATCH(MID(F438,5,2),字典1_34!B:B,0)),H438="B48",INDEX(字典1_34!G:G,MATCH(MID(F438,5,2),字典1_34!B:B,0)),LEFT(H438,1)="B",INDEX(字典1_34!F:F,MATCH(MID(F438,5,2),字典1_34!B:B,0))),"-")</f>
        <v>-</v>
      </c>
      <c r="N438" s="4" t="str">
        <f>IFERROR(_xlfn.IFS(H438="9",INDEX(字典1_56!C:C,MATCH(MID(F438,7,2),字典1_56!B:B,0)),LEFT(H438,1)="B",INDEX(字典1_56!D:D,MATCH(MID(F438,7,2),字典1_56!B:B,0)),H438="C_B",INDEX(字典1_56!F:F,MATCH(MID(F438,7,2),字典1_56!B:B,0)),H438="C",INDEX(字典1_56!E:E,MATCH(MID(F438,7,2),字典1_56!B:B,0))),"-")</f>
        <v>-</v>
      </c>
      <c r="O438" s="4" t="str">
        <f>IFERROR(INDEX(字典1_78!C:C,MATCH(RIGHT(F438,2),字典1_78!B:B,0)),"Error")</f>
        <v>时钟</v>
      </c>
      <c r="P438" s="5">
        <f t="shared" si="24"/>
        <v>31.734000000000002</v>
      </c>
      <c r="Q438" s="5">
        <f t="shared" si="25"/>
        <v>0.10000000000000142</v>
      </c>
      <c r="R438" s="5" t="str">
        <f>IF(H440="C_B",INDEX(音色一览表!A:A,MATCH(MID(F438,5,2)&amp;MID(F439,5,2)&amp;MID(F440,7,2),音色一览表!H:H,0))&amp;" "&amp;INDEX(音色一览表!G:G,MATCH(MID(F438,5,2)&amp;MID(F439,5,2)&amp;MID(F440,7,2),音色一览表!H:H,0)),"")</f>
        <v/>
      </c>
      <c r="S438" s="17"/>
      <c r="T438" s="17"/>
    </row>
    <row r="439" spans="1:20" ht="18" hidden="1" customHeight="1" x14ac:dyDescent="0.2">
      <c r="A439" s="16">
        <v>437</v>
      </c>
      <c r="B439" s="16">
        <v>1</v>
      </c>
      <c r="C439" s="10"/>
      <c r="D439" s="16" t="s">
        <v>49</v>
      </c>
      <c r="E439" s="16" t="s">
        <v>50</v>
      </c>
      <c r="F439" s="16" t="s">
        <v>51</v>
      </c>
      <c r="G439" s="16" t="s">
        <v>487</v>
      </c>
      <c r="H439" s="34" t="str">
        <f t="shared" si="27"/>
        <v>F8</v>
      </c>
      <c r="I439" s="34" t="str">
        <f>IFERROR(INDEX(数据分类!B:B,MATCH(数据!H439,数据分类!A:A,0)),"Error")</f>
        <v>时钟</v>
      </c>
      <c r="J439" s="34" t="str">
        <f>IFERROR(_xlfn.IFS(INDEX(数据分类!E:E,MATCH(数据!H439,数据分类!A:A,0))=3456,N439&amp;M439,INDEX(数据分类!E:E,MATCH(数据!H439,数据分类!A:A,0))=34,M439,INDEX(数据分类!E:E,MATCH(数据!H439,数据分类!A:A,0))=56,N439,INDEX(数据分类!E:E,MATCH(数据!H439,数据分类!A:A,0))="-","-"),"Error")</f>
        <v>-</v>
      </c>
      <c r="K439" s="34" t="str">
        <f t="shared" si="26"/>
        <v>-</v>
      </c>
      <c r="L439" s="4" t="str">
        <f>IFERROR(INDEX(字典msg!B:B,MATCH(D439,字典msg!A:A,0)),"Error")</f>
        <v>正常</v>
      </c>
      <c r="M439" s="4" t="str">
        <f>IFERROR(_xlfn.IFS(H439="9",INDEX(字典1_34!C:C,MATCH(MID(F439,5,2),字典1_34!B:B,0)),H439="B00",INDEX(字典1_34!D:D,MATCH(MID(F439,5,2),字典1_34!B:B,0)),H439="B20",INDEX(字典1_34!E:E,MATCH(MID(F439,5,2),字典1_34!B:B,0)),H439="B48",INDEX(字典1_34!G:G,MATCH(MID(F439,5,2),字典1_34!B:B,0)),LEFT(H439,1)="B",INDEX(字典1_34!F:F,MATCH(MID(F439,5,2),字典1_34!B:B,0))),"-")</f>
        <v>-</v>
      </c>
      <c r="N439" s="4" t="str">
        <f>IFERROR(_xlfn.IFS(H439="9",INDEX(字典1_56!C:C,MATCH(MID(F439,7,2),字典1_56!B:B,0)),LEFT(H439,1)="B",INDEX(字典1_56!D:D,MATCH(MID(F439,7,2),字典1_56!B:B,0)),H439="C_B",INDEX(字典1_56!F:F,MATCH(MID(F439,7,2),字典1_56!B:B,0)),H439="C",INDEX(字典1_56!E:E,MATCH(MID(F439,7,2),字典1_56!B:B,0))),"-")</f>
        <v>-</v>
      </c>
      <c r="O439" s="4" t="str">
        <f>IFERROR(INDEX(字典1_78!C:C,MATCH(RIGHT(F439,2),字典1_78!B:B,0)),"Error")</f>
        <v>时钟</v>
      </c>
      <c r="P439" s="5">
        <f t="shared" si="24"/>
        <v>31.824000000000002</v>
      </c>
      <c r="Q439" s="5">
        <f t="shared" si="25"/>
        <v>8.9999999999999858E-2</v>
      </c>
      <c r="R439" s="5" t="str">
        <f>IF(H441="C_B",INDEX(音色一览表!A:A,MATCH(MID(F439,5,2)&amp;MID(F440,5,2)&amp;MID(F441,7,2),音色一览表!H:H,0))&amp;" "&amp;INDEX(音色一览表!G:G,MATCH(MID(F439,5,2)&amp;MID(F440,5,2)&amp;MID(F441,7,2),音色一览表!H:H,0)),"")</f>
        <v/>
      </c>
      <c r="S439" s="17"/>
      <c r="T439" s="17"/>
    </row>
    <row r="440" spans="1:20" ht="18" hidden="1" customHeight="1" x14ac:dyDescent="0.2">
      <c r="A440" s="16">
        <v>438</v>
      </c>
      <c r="B440" s="16">
        <v>1</v>
      </c>
      <c r="C440" s="10"/>
      <c r="D440" s="16" t="s">
        <v>49</v>
      </c>
      <c r="E440" s="16" t="s">
        <v>50</v>
      </c>
      <c r="F440" s="16" t="s">
        <v>51</v>
      </c>
      <c r="G440" s="16" t="s">
        <v>488</v>
      </c>
      <c r="H440" s="34" t="str">
        <f t="shared" si="27"/>
        <v>F8</v>
      </c>
      <c r="I440" s="34" t="str">
        <f>IFERROR(INDEX(数据分类!B:B,MATCH(数据!H440,数据分类!A:A,0)),"Error")</f>
        <v>时钟</v>
      </c>
      <c r="J440" s="34" t="str">
        <f>IFERROR(_xlfn.IFS(INDEX(数据分类!E:E,MATCH(数据!H440,数据分类!A:A,0))=3456,N440&amp;M440,INDEX(数据分类!E:E,MATCH(数据!H440,数据分类!A:A,0))=34,M440,INDEX(数据分类!E:E,MATCH(数据!H440,数据分类!A:A,0))=56,N440,INDEX(数据分类!E:E,MATCH(数据!H440,数据分类!A:A,0))="-","-"),"Error")</f>
        <v>-</v>
      </c>
      <c r="K440" s="34" t="str">
        <f t="shared" si="26"/>
        <v>-</v>
      </c>
      <c r="L440" s="4" t="str">
        <f>IFERROR(INDEX(字典msg!B:B,MATCH(D440,字典msg!A:A,0)),"Error")</f>
        <v>正常</v>
      </c>
      <c r="M440" s="4" t="str">
        <f>IFERROR(_xlfn.IFS(H440="9",INDEX(字典1_34!C:C,MATCH(MID(F440,5,2),字典1_34!B:B,0)),H440="B00",INDEX(字典1_34!D:D,MATCH(MID(F440,5,2),字典1_34!B:B,0)),H440="B20",INDEX(字典1_34!E:E,MATCH(MID(F440,5,2),字典1_34!B:B,0)),H440="B48",INDEX(字典1_34!G:G,MATCH(MID(F440,5,2),字典1_34!B:B,0)),LEFT(H440,1)="B",INDEX(字典1_34!F:F,MATCH(MID(F440,5,2),字典1_34!B:B,0))),"-")</f>
        <v>-</v>
      </c>
      <c r="N440" s="4" t="str">
        <f>IFERROR(_xlfn.IFS(H440="9",INDEX(字典1_56!C:C,MATCH(MID(F440,7,2),字典1_56!B:B,0)),LEFT(H440,1)="B",INDEX(字典1_56!D:D,MATCH(MID(F440,7,2),字典1_56!B:B,0)),H440="C_B",INDEX(字典1_56!F:F,MATCH(MID(F440,7,2),字典1_56!B:B,0)),H440="C",INDEX(字典1_56!E:E,MATCH(MID(F440,7,2),字典1_56!B:B,0))),"-")</f>
        <v>-</v>
      </c>
      <c r="O440" s="4" t="str">
        <f>IFERROR(INDEX(字典1_78!C:C,MATCH(RIGHT(F440,2),字典1_78!B:B,0)),"Error")</f>
        <v>时钟</v>
      </c>
      <c r="P440" s="5">
        <f t="shared" si="24"/>
        <v>31.914000000000001</v>
      </c>
      <c r="Q440" s="5">
        <f t="shared" si="25"/>
        <v>8.9999999999999858E-2</v>
      </c>
      <c r="R440" s="5" t="str">
        <f>IF(H442="C_B",INDEX(音色一览表!A:A,MATCH(MID(F440,5,2)&amp;MID(F441,5,2)&amp;MID(F442,7,2),音色一览表!H:H,0))&amp;" "&amp;INDEX(音色一览表!G:G,MATCH(MID(F440,5,2)&amp;MID(F441,5,2)&amp;MID(F442,7,2),音色一览表!H:H,0)),"")</f>
        <v/>
      </c>
      <c r="S440" s="17"/>
      <c r="T440" s="17"/>
    </row>
    <row r="441" spans="1:20" ht="18" hidden="1" customHeight="1" x14ac:dyDescent="0.2">
      <c r="A441" s="16">
        <v>439</v>
      </c>
      <c r="B441" s="16">
        <v>1</v>
      </c>
      <c r="C441" s="10"/>
      <c r="D441" s="16" t="s">
        <v>49</v>
      </c>
      <c r="E441" s="16" t="s">
        <v>50</v>
      </c>
      <c r="F441" s="16" t="s">
        <v>51</v>
      </c>
      <c r="G441" s="16" t="s">
        <v>489</v>
      </c>
      <c r="H441" s="34" t="str">
        <f t="shared" si="27"/>
        <v>F8</v>
      </c>
      <c r="I441" s="34" t="str">
        <f>IFERROR(INDEX(数据分类!B:B,MATCH(数据!H441,数据分类!A:A,0)),"Error")</f>
        <v>时钟</v>
      </c>
      <c r="J441" s="34" t="str">
        <f>IFERROR(_xlfn.IFS(INDEX(数据分类!E:E,MATCH(数据!H441,数据分类!A:A,0))=3456,N441&amp;M441,INDEX(数据分类!E:E,MATCH(数据!H441,数据分类!A:A,0))=34,M441,INDEX(数据分类!E:E,MATCH(数据!H441,数据分类!A:A,0))=56,N441,INDEX(数据分类!E:E,MATCH(数据!H441,数据分类!A:A,0))="-","-"),"Error")</f>
        <v>-</v>
      </c>
      <c r="K441" s="34" t="str">
        <f t="shared" si="26"/>
        <v>-</v>
      </c>
      <c r="L441" s="4" t="str">
        <f>IFERROR(INDEX(字典msg!B:B,MATCH(D441,字典msg!A:A,0)),"Error")</f>
        <v>正常</v>
      </c>
      <c r="M441" s="4" t="str">
        <f>IFERROR(_xlfn.IFS(H441="9",INDEX(字典1_34!C:C,MATCH(MID(F441,5,2),字典1_34!B:B,0)),H441="B00",INDEX(字典1_34!D:D,MATCH(MID(F441,5,2),字典1_34!B:B,0)),H441="B20",INDEX(字典1_34!E:E,MATCH(MID(F441,5,2),字典1_34!B:B,0)),H441="B48",INDEX(字典1_34!G:G,MATCH(MID(F441,5,2),字典1_34!B:B,0)),LEFT(H441,1)="B",INDEX(字典1_34!F:F,MATCH(MID(F441,5,2),字典1_34!B:B,0))),"-")</f>
        <v>-</v>
      </c>
      <c r="N441" s="4" t="str">
        <f>IFERROR(_xlfn.IFS(H441="9",INDEX(字典1_56!C:C,MATCH(MID(F441,7,2),字典1_56!B:B,0)),LEFT(H441,1)="B",INDEX(字典1_56!D:D,MATCH(MID(F441,7,2),字典1_56!B:B,0)),H441="C_B",INDEX(字典1_56!F:F,MATCH(MID(F441,7,2),字典1_56!B:B,0)),H441="C",INDEX(字典1_56!E:E,MATCH(MID(F441,7,2),字典1_56!B:B,0))),"-")</f>
        <v>-</v>
      </c>
      <c r="O441" s="4" t="str">
        <f>IFERROR(INDEX(字典1_78!C:C,MATCH(RIGHT(F441,2),字典1_78!B:B,0)),"Error")</f>
        <v>时钟</v>
      </c>
      <c r="P441" s="5">
        <f t="shared" si="24"/>
        <v>32.003999999999998</v>
      </c>
      <c r="Q441" s="5">
        <f t="shared" si="25"/>
        <v>8.9999999999996305E-2</v>
      </c>
      <c r="R441" s="5" t="str">
        <f>IF(H443="C_B",INDEX(音色一览表!A:A,MATCH(MID(F441,5,2)&amp;MID(F442,5,2)&amp;MID(F443,7,2),音色一览表!H:H,0))&amp;" "&amp;INDEX(音色一览表!G:G,MATCH(MID(F441,5,2)&amp;MID(F442,5,2)&amp;MID(F443,7,2),音色一览表!H:H,0)),"")</f>
        <v/>
      </c>
      <c r="S441" s="17"/>
      <c r="T441" s="17"/>
    </row>
    <row r="442" spans="1:20" ht="18" hidden="1" customHeight="1" x14ac:dyDescent="0.2">
      <c r="A442" s="16">
        <v>440</v>
      </c>
      <c r="B442" s="16">
        <v>1</v>
      </c>
      <c r="C442" s="10"/>
      <c r="D442" s="16" t="s">
        <v>49</v>
      </c>
      <c r="E442" s="16" t="s">
        <v>50</v>
      </c>
      <c r="F442" s="16" t="s">
        <v>51</v>
      </c>
      <c r="G442" s="16" t="s">
        <v>490</v>
      </c>
      <c r="H442" s="34" t="str">
        <f t="shared" si="27"/>
        <v>F8</v>
      </c>
      <c r="I442" s="34" t="str">
        <f>IFERROR(INDEX(数据分类!B:B,MATCH(数据!H442,数据分类!A:A,0)),"Error")</f>
        <v>时钟</v>
      </c>
      <c r="J442" s="34" t="str">
        <f>IFERROR(_xlfn.IFS(INDEX(数据分类!E:E,MATCH(数据!H442,数据分类!A:A,0))=3456,N442&amp;M442,INDEX(数据分类!E:E,MATCH(数据!H442,数据分类!A:A,0))=34,M442,INDEX(数据分类!E:E,MATCH(数据!H442,数据分类!A:A,0))=56,N442,INDEX(数据分类!E:E,MATCH(数据!H442,数据分类!A:A,0))="-","-"),"Error")</f>
        <v>-</v>
      </c>
      <c r="K442" s="34" t="str">
        <f t="shared" si="26"/>
        <v>-</v>
      </c>
      <c r="L442" s="4" t="str">
        <f>IFERROR(INDEX(字典msg!B:B,MATCH(D442,字典msg!A:A,0)),"Error")</f>
        <v>正常</v>
      </c>
      <c r="M442" s="4" t="str">
        <f>IFERROR(_xlfn.IFS(H442="9",INDEX(字典1_34!C:C,MATCH(MID(F442,5,2),字典1_34!B:B,0)),H442="B00",INDEX(字典1_34!D:D,MATCH(MID(F442,5,2),字典1_34!B:B,0)),H442="B20",INDEX(字典1_34!E:E,MATCH(MID(F442,5,2),字典1_34!B:B,0)),H442="B48",INDEX(字典1_34!G:G,MATCH(MID(F442,5,2),字典1_34!B:B,0)),LEFT(H442,1)="B",INDEX(字典1_34!F:F,MATCH(MID(F442,5,2),字典1_34!B:B,0))),"-")</f>
        <v>-</v>
      </c>
      <c r="N442" s="4" t="str">
        <f>IFERROR(_xlfn.IFS(H442="9",INDEX(字典1_56!C:C,MATCH(MID(F442,7,2),字典1_56!B:B,0)),LEFT(H442,1)="B",INDEX(字典1_56!D:D,MATCH(MID(F442,7,2),字典1_56!B:B,0)),H442="C_B",INDEX(字典1_56!F:F,MATCH(MID(F442,7,2),字典1_56!B:B,0)),H442="C",INDEX(字典1_56!E:E,MATCH(MID(F442,7,2),字典1_56!B:B,0))),"-")</f>
        <v>-</v>
      </c>
      <c r="O442" s="4" t="str">
        <f>IFERROR(INDEX(字典1_78!C:C,MATCH(RIGHT(F442,2),字典1_78!B:B,0)),"Error")</f>
        <v>时钟</v>
      </c>
      <c r="P442" s="5">
        <f t="shared" si="24"/>
        <v>32.103999999999999</v>
      </c>
      <c r="Q442" s="5">
        <f t="shared" si="25"/>
        <v>0.10000000000000142</v>
      </c>
      <c r="R442" s="5" t="str">
        <f>IF(H444="C_B",INDEX(音色一览表!A:A,MATCH(MID(F442,5,2)&amp;MID(F443,5,2)&amp;MID(F444,7,2),音色一览表!H:H,0))&amp;" "&amp;INDEX(音色一览表!G:G,MATCH(MID(F442,5,2)&amp;MID(F443,5,2)&amp;MID(F444,7,2),音色一览表!H:H,0)),"")</f>
        <v/>
      </c>
      <c r="S442" s="17"/>
      <c r="T442" s="17"/>
    </row>
    <row r="443" spans="1:20" ht="18" hidden="1" customHeight="1" x14ac:dyDescent="0.2">
      <c r="A443" s="16">
        <v>441</v>
      </c>
      <c r="B443" s="16">
        <v>1</v>
      </c>
      <c r="C443" s="10"/>
      <c r="D443" s="16" t="s">
        <v>49</v>
      </c>
      <c r="E443" s="16" t="s">
        <v>50</v>
      </c>
      <c r="F443" s="16" t="s">
        <v>51</v>
      </c>
      <c r="G443" s="16" t="s">
        <v>491</v>
      </c>
      <c r="H443" s="34" t="str">
        <f t="shared" si="27"/>
        <v>F8</v>
      </c>
      <c r="I443" s="34" t="str">
        <f>IFERROR(INDEX(数据分类!B:B,MATCH(数据!H443,数据分类!A:A,0)),"Error")</f>
        <v>时钟</v>
      </c>
      <c r="J443" s="34" t="str">
        <f>IFERROR(_xlfn.IFS(INDEX(数据分类!E:E,MATCH(数据!H443,数据分类!A:A,0))=3456,N443&amp;M443,INDEX(数据分类!E:E,MATCH(数据!H443,数据分类!A:A,0))=34,M443,INDEX(数据分类!E:E,MATCH(数据!H443,数据分类!A:A,0))=56,N443,INDEX(数据分类!E:E,MATCH(数据!H443,数据分类!A:A,0))="-","-"),"Error")</f>
        <v>-</v>
      </c>
      <c r="K443" s="34" t="str">
        <f t="shared" si="26"/>
        <v>-</v>
      </c>
      <c r="L443" s="4" t="str">
        <f>IFERROR(INDEX(字典msg!B:B,MATCH(D443,字典msg!A:A,0)),"Error")</f>
        <v>正常</v>
      </c>
      <c r="M443" s="4" t="str">
        <f>IFERROR(_xlfn.IFS(H443="9",INDEX(字典1_34!C:C,MATCH(MID(F443,5,2),字典1_34!B:B,0)),H443="B00",INDEX(字典1_34!D:D,MATCH(MID(F443,5,2),字典1_34!B:B,0)),H443="B20",INDEX(字典1_34!E:E,MATCH(MID(F443,5,2),字典1_34!B:B,0)),H443="B48",INDEX(字典1_34!G:G,MATCH(MID(F443,5,2),字典1_34!B:B,0)),LEFT(H443,1)="B",INDEX(字典1_34!F:F,MATCH(MID(F443,5,2),字典1_34!B:B,0))),"-")</f>
        <v>-</v>
      </c>
      <c r="N443" s="4" t="str">
        <f>IFERROR(_xlfn.IFS(H443="9",INDEX(字典1_56!C:C,MATCH(MID(F443,7,2),字典1_56!B:B,0)),LEFT(H443,1)="B",INDEX(字典1_56!D:D,MATCH(MID(F443,7,2),字典1_56!B:B,0)),H443="C_B",INDEX(字典1_56!F:F,MATCH(MID(F443,7,2),字典1_56!B:B,0)),H443="C",INDEX(字典1_56!E:E,MATCH(MID(F443,7,2),字典1_56!B:B,0))),"-")</f>
        <v>-</v>
      </c>
      <c r="O443" s="4" t="str">
        <f>IFERROR(INDEX(字典1_78!C:C,MATCH(RIGHT(F443,2),字典1_78!B:B,0)),"Error")</f>
        <v>时钟</v>
      </c>
      <c r="P443" s="5">
        <f t="shared" si="24"/>
        <v>32.183999999999997</v>
      </c>
      <c r="Q443" s="5">
        <f t="shared" si="25"/>
        <v>7.9999999999998295E-2</v>
      </c>
      <c r="R443" s="5" t="str">
        <f>IF(H445="C_B",INDEX(音色一览表!A:A,MATCH(MID(F443,5,2)&amp;MID(F444,5,2)&amp;MID(F445,7,2),音色一览表!H:H,0))&amp;" "&amp;INDEX(音色一览表!G:G,MATCH(MID(F443,5,2)&amp;MID(F444,5,2)&amp;MID(F445,7,2),音色一览表!H:H,0)),"")</f>
        <v/>
      </c>
      <c r="S443" s="17"/>
      <c r="T443" s="17"/>
    </row>
    <row r="444" spans="1:20" ht="18" hidden="1" customHeight="1" x14ac:dyDescent="0.2">
      <c r="A444" s="16">
        <v>442</v>
      </c>
      <c r="B444" s="16">
        <v>1</v>
      </c>
      <c r="C444" s="10"/>
      <c r="D444" s="16" t="s">
        <v>49</v>
      </c>
      <c r="E444" s="16" t="s">
        <v>50</v>
      </c>
      <c r="F444" s="16" t="s">
        <v>51</v>
      </c>
      <c r="G444" s="16" t="s">
        <v>492</v>
      </c>
      <c r="H444" s="34" t="str">
        <f t="shared" si="27"/>
        <v>F8</v>
      </c>
      <c r="I444" s="34" t="str">
        <f>IFERROR(INDEX(数据分类!B:B,MATCH(数据!H444,数据分类!A:A,0)),"Error")</f>
        <v>时钟</v>
      </c>
      <c r="J444" s="34" t="str">
        <f>IFERROR(_xlfn.IFS(INDEX(数据分类!E:E,MATCH(数据!H444,数据分类!A:A,0))=3456,N444&amp;M444,INDEX(数据分类!E:E,MATCH(数据!H444,数据分类!A:A,0))=34,M444,INDEX(数据分类!E:E,MATCH(数据!H444,数据分类!A:A,0))=56,N444,INDEX(数据分类!E:E,MATCH(数据!H444,数据分类!A:A,0))="-","-"),"Error")</f>
        <v>-</v>
      </c>
      <c r="K444" s="34" t="str">
        <f t="shared" si="26"/>
        <v>-</v>
      </c>
      <c r="L444" s="4" t="str">
        <f>IFERROR(INDEX(字典msg!B:B,MATCH(D444,字典msg!A:A,0)),"Error")</f>
        <v>正常</v>
      </c>
      <c r="M444" s="4" t="str">
        <f>IFERROR(_xlfn.IFS(H444="9",INDEX(字典1_34!C:C,MATCH(MID(F444,5,2),字典1_34!B:B,0)),H444="B00",INDEX(字典1_34!D:D,MATCH(MID(F444,5,2),字典1_34!B:B,0)),H444="B20",INDEX(字典1_34!E:E,MATCH(MID(F444,5,2),字典1_34!B:B,0)),H444="B48",INDEX(字典1_34!G:G,MATCH(MID(F444,5,2),字典1_34!B:B,0)),LEFT(H444,1)="B",INDEX(字典1_34!F:F,MATCH(MID(F444,5,2),字典1_34!B:B,0))),"-")</f>
        <v>-</v>
      </c>
      <c r="N444" s="4" t="str">
        <f>IFERROR(_xlfn.IFS(H444="9",INDEX(字典1_56!C:C,MATCH(MID(F444,7,2),字典1_56!B:B,0)),LEFT(H444,1)="B",INDEX(字典1_56!D:D,MATCH(MID(F444,7,2),字典1_56!B:B,0)),H444="C_B",INDEX(字典1_56!F:F,MATCH(MID(F444,7,2),字典1_56!B:B,0)),H444="C",INDEX(字典1_56!E:E,MATCH(MID(F444,7,2),字典1_56!B:B,0))),"-")</f>
        <v>-</v>
      </c>
      <c r="O444" s="4" t="str">
        <f>IFERROR(INDEX(字典1_78!C:C,MATCH(RIGHT(F444,2),字典1_78!B:B,0)),"Error")</f>
        <v>时钟</v>
      </c>
      <c r="P444" s="5">
        <f t="shared" si="24"/>
        <v>32.283999999999999</v>
      </c>
      <c r="Q444" s="5">
        <f t="shared" si="25"/>
        <v>0.10000000000000142</v>
      </c>
      <c r="R444" s="5" t="str">
        <f>IF(H446="C_B",INDEX(音色一览表!A:A,MATCH(MID(F444,5,2)&amp;MID(F445,5,2)&amp;MID(F446,7,2),音色一览表!H:H,0))&amp;" "&amp;INDEX(音色一览表!G:G,MATCH(MID(F444,5,2)&amp;MID(F445,5,2)&amp;MID(F446,7,2),音色一览表!H:H,0)),"")</f>
        <v/>
      </c>
      <c r="S444" s="17"/>
      <c r="T444" s="17"/>
    </row>
    <row r="445" spans="1:20" ht="18" hidden="1" customHeight="1" x14ac:dyDescent="0.2">
      <c r="A445" s="16">
        <v>443</v>
      </c>
      <c r="B445" s="16">
        <v>1</v>
      </c>
      <c r="C445" s="10"/>
      <c r="D445" s="16" t="s">
        <v>49</v>
      </c>
      <c r="E445" s="16" t="s">
        <v>50</v>
      </c>
      <c r="F445" s="16" t="s">
        <v>51</v>
      </c>
      <c r="G445" s="16" t="s">
        <v>493</v>
      </c>
      <c r="H445" s="34" t="str">
        <f t="shared" si="27"/>
        <v>F8</v>
      </c>
      <c r="I445" s="34" t="str">
        <f>IFERROR(INDEX(数据分类!B:B,MATCH(数据!H445,数据分类!A:A,0)),"Error")</f>
        <v>时钟</v>
      </c>
      <c r="J445" s="34" t="str">
        <f>IFERROR(_xlfn.IFS(INDEX(数据分类!E:E,MATCH(数据!H445,数据分类!A:A,0))=3456,N445&amp;M445,INDEX(数据分类!E:E,MATCH(数据!H445,数据分类!A:A,0))=34,M445,INDEX(数据分类!E:E,MATCH(数据!H445,数据分类!A:A,0))=56,N445,INDEX(数据分类!E:E,MATCH(数据!H445,数据分类!A:A,0))="-","-"),"Error")</f>
        <v>-</v>
      </c>
      <c r="K445" s="34" t="str">
        <f t="shared" si="26"/>
        <v>-</v>
      </c>
      <c r="L445" s="4" t="str">
        <f>IFERROR(INDEX(字典msg!B:B,MATCH(D445,字典msg!A:A,0)),"Error")</f>
        <v>正常</v>
      </c>
      <c r="M445" s="4" t="str">
        <f>IFERROR(_xlfn.IFS(H445="9",INDEX(字典1_34!C:C,MATCH(MID(F445,5,2),字典1_34!B:B,0)),H445="B00",INDEX(字典1_34!D:D,MATCH(MID(F445,5,2),字典1_34!B:B,0)),H445="B20",INDEX(字典1_34!E:E,MATCH(MID(F445,5,2),字典1_34!B:B,0)),H445="B48",INDEX(字典1_34!G:G,MATCH(MID(F445,5,2),字典1_34!B:B,0)),LEFT(H445,1)="B",INDEX(字典1_34!F:F,MATCH(MID(F445,5,2),字典1_34!B:B,0))),"-")</f>
        <v>-</v>
      </c>
      <c r="N445" s="4" t="str">
        <f>IFERROR(_xlfn.IFS(H445="9",INDEX(字典1_56!C:C,MATCH(MID(F445,7,2),字典1_56!B:B,0)),LEFT(H445,1)="B",INDEX(字典1_56!D:D,MATCH(MID(F445,7,2),字典1_56!B:B,0)),H445="C_B",INDEX(字典1_56!F:F,MATCH(MID(F445,7,2),字典1_56!B:B,0)),H445="C",INDEX(字典1_56!E:E,MATCH(MID(F445,7,2),字典1_56!B:B,0))),"-")</f>
        <v>-</v>
      </c>
      <c r="O445" s="4" t="str">
        <f>IFERROR(INDEX(字典1_78!C:C,MATCH(RIGHT(F445,2),字典1_78!B:B,0)),"Error")</f>
        <v>时钟</v>
      </c>
      <c r="P445" s="5">
        <f t="shared" si="24"/>
        <v>32.374000000000002</v>
      </c>
      <c r="Q445" s="5">
        <f t="shared" si="25"/>
        <v>9.0000000000003411E-2</v>
      </c>
      <c r="R445" s="5" t="str">
        <f>IF(H447="C_B",INDEX(音色一览表!A:A,MATCH(MID(F445,5,2)&amp;MID(F446,5,2)&amp;MID(F447,7,2),音色一览表!H:H,0))&amp;" "&amp;INDEX(音色一览表!G:G,MATCH(MID(F445,5,2)&amp;MID(F446,5,2)&amp;MID(F447,7,2),音色一览表!H:H,0)),"")</f>
        <v/>
      </c>
      <c r="S445" s="17"/>
      <c r="T445" s="17"/>
    </row>
    <row r="446" spans="1:20" ht="18" hidden="1" customHeight="1" x14ac:dyDescent="0.2">
      <c r="A446" s="16">
        <v>444</v>
      </c>
      <c r="B446" s="16">
        <v>1</v>
      </c>
      <c r="C446" s="10"/>
      <c r="D446" s="16" t="s">
        <v>49</v>
      </c>
      <c r="E446" s="16" t="s">
        <v>50</v>
      </c>
      <c r="F446" s="16" t="s">
        <v>51</v>
      </c>
      <c r="G446" s="16" t="s">
        <v>494</v>
      </c>
      <c r="H446" s="34" t="str">
        <f t="shared" si="27"/>
        <v>F8</v>
      </c>
      <c r="I446" s="34" t="str">
        <f>IFERROR(INDEX(数据分类!B:B,MATCH(数据!H446,数据分类!A:A,0)),"Error")</f>
        <v>时钟</v>
      </c>
      <c r="J446" s="34" t="str">
        <f>IFERROR(_xlfn.IFS(INDEX(数据分类!E:E,MATCH(数据!H446,数据分类!A:A,0))=3456,N446&amp;M446,INDEX(数据分类!E:E,MATCH(数据!H446,数据分类!A:A,0))=34,M446,INDEX(数据分类!E:E,MATCH(数据!H446,数据分类!A:A,0))=56,N446,INDEX(数据分类!E:E,MATCH(数据!H446,数据分类!A:A,0))="-","-"),"Error")</f>
        <v>-</v>
      </c>
      <c r="K446" s="34" t="str">
        <f t="shared" si="26"/>
        <v>-</v>
      </c>
      <c r="L446" s="4" t="str">
        <f>IFERROR(INDEX(字典msg!B:B,MATCH(D446,字典msg!A:A,0)),"Error")</f>
        <v>正常</v>
      </c>
      <c r="M446" s="4" t="str">
        <f>IFERROR(_xlfn.IFS(H446="9",INDEX(字典1_34!C:C,MATCH(MID(F446,5,2),字典1_34!B:B,0)),H446="B00",INDEX(字典1_34!D:D,MATCH(MID(F446,5,2),字典1_34!B:B,0)),H446="B20",INDEX(字典1_34!E:E,MATCH(MID(F446,5,2),字典1_34!B:B,0)),H446="B48",INDEX(字典1_34!G:G,MATCH(MID(F446,5,2),字典1_34!B:B,0)),LEFT(H446,1)="B",INDEX(字典1_34!F:F,MATCH(MID(F446,5,2),字典1_34!B:B,0))),"-")</f>
        <v>-</v>
      </c>
      <c r="N446" s="4" t="str">
        <f>IFERROR(_xlfn.IFS(H446="9",INDEX(字典1_56!C:C,MATCH(MID(F446,7,2),字典1_56!B:B,0)),LEFT(H446,1)="B",INDEX(字典1_56!D:D,MATCH(MID(F446,7,2),字典1_56!B:B,0)),H446="C_B",INDEX(字典1_56!F:F,MATCH(MID(F446,7,2),字典1_56!B:B,0)),H446="C",INDEX(字典1_56!E:E,MATCH(MID(F446,7,2),字典1_56!B:B,0))),"-")</f>
        <v>-</v>
      </c>
      <c r="O446" s="4" t="str">
        <f>IFERROR(INDEX(字典1_78!C:C,MATCH(RIGHT(F446,2),字典1_78!B:B,0)),"Error")</f>
        <v>时钟</v>
      </c>
      <c r="P446" s="5">
        <f t="shared" si="24"/>
        <v>32.463999999999999</v>
      </c>
      <c r="Q446" s="5">
        <f t="shared" si="25"/>
        <v>8.9999999999996305E-2</v>
      </c>
      <c r="R446" s="5" t="str">
        <f>IF(H448="C_B",INDEX(音色一览表!A:A,MATCH(MID(F446,5,2)&amp;MID(F447,5,2)&amp;MID(F448,7,2),音色一览表!H:H,0))&amp;" "&amp;INDEX(音色一览表!G:G,MATCH(MID(F446,5,2)&amp;MID(F447,5,2)&amp;MID(F448,7,2),音色一览表!H:H,0)),"")</f>
        <v/>
      </c>
      <c r="S446" s="17"/>
      <c r="T446" s="17"/>
    </row>
    <row r="447" spans="1:20" ht="18" hidden="1" customHeight="1" x14ac:dyDescent="0.2">
      <c r="A447" s="16">
        <v>445</v>
      </c>
      <c r="B447" s="16">
        <v>1</v>
      </c>
      <c r="C447" s="10"/>
      <c r="D447" s="16" t="s">
        <v>49</v>
      </c>
      <c r="E447" s="16" t="s">
        <v>50</v>
      </c>
      <c r="F447" s="16" t="s">
        <v>59</v>
      </c>
      <c r="G447" s="16" t="s">
        <v>495</v>
      </c>
      <c r="H447" s="34" t="str">
        <f t="shared" si="27"/>
        <v>FE</v>
      </c>
      <c r="I447" s="34" t="str">
        <f>IFERROR(INDEX(数据分类!B:B,MATCH(数据!H447,数据分类!A:A,0)),"Error")</f>
        <v>主动传感</v>
      </c>
      <c r="J447" s="34" t="str">
        <f>IFERROR(_xlfn.IFS(INDEX(数据分类!E:E,MATCH(数据!H447,数据分类!A:A,0))=3456,N447&amp;M447,INDEX(数据分类!E:E,MATCH(数据!H447,数据分类!A:A,0))=34,M447,INDEX(数据分类!E:E,MATCH(数据!H447,数据分类!A:A,0))=56,N447,INDEX(数据分类!E:E,MATCH(数据!H447,数据分类!A:A,0))="-","-"),"Error")</f>
        <v>-</v>
      </c>
      <c r="K447" s="34" t="str">
        <f t="shared" si="26"/>
        <v>-</v>
      </c>
      <c r="L447" s="4" t="str">
        <f>IFERROR(INDEX(字典msg!B:B,MATCH(D447,字典msg!A:A,0)),"Error")</f>
        <v>正常</v>
      </c>
      <c r="M447" s="4" t="str">
        <f>IFERROR(_xlfn.IFS(H447="9",INDEX(字典1_34!C:C,MATCH(MID(F447,5,2),字典1_34!B:B,0)),H447="B00",INDEX(字典1_34!D:D,MATCH(MID(F447,5,2),字典1_34!B:B,0)),H447="B20",INDEX(字典1_34!E:E,MATCH(MID(F447,5,2),字典1_34!B:B,0)),H447="B48",INDEX(字典1_34!G:G,MATCH(MID(F447,5,2),字典1_34!B:B,0)),LEFT(H447,1)="B",INDEX(字典1_34!F:F,MATCH(MID(F447,5,2),字典1_34!B:B,0))),"-")</f>
        <v>-</v>
      </c>
      <c r="N447" s="4" t="str">
        <f>IFERROR(_xlfn.IFS(H447="9",INDEX(字典1_56!C:C,MATCH(MID(F447,7,2),字典1_56!B:B,0)),LEFT(H447,1)="B",INDEX(字典1_56!D:D,MATCH(MID(F447,7,2),字典1_56!B:B,0)),H447="C_B",INDEX(字典1_56!F:F,MATCH(MID(F447,7,2),字典1_56!B:B,0)),H447="C",INDEX(字典1_56!E:E,MATCH(MID(F447,7,2),字典1_56!B:B,0))),"-")</f>
        <v>-</v>
      </c>
      <c r="O447" s="4" t="str">
        <f>IFERROR(INDEX(字典1_78!C:C,MATCH(RIGHT(F447,2),字典1_78!B:B,0)),"Error")</f>
        <v>主动传感</v>
      </c>
      <c r="P447" s="5">
        <f t="shared" si="24"/>
        <v>32.564999999999998</v>
      </c>
      <c r="Q447" s="5">
        <f t="shared" si="25"/>
        <v>0.10099999999999909</v>
      </c>
      <c r="R447" s="5" t="str">
        <f>IF(H449="C_B",INDEX(音色一览表!A:A,MATCH(MID(F447,5,2)&amp;MID(F448,5,2)&amp;MID(F449,7,2),音色一览表!H:H,0))&amp;" "&amp;INDEX(音色一览表!G:G,MATCH(MID(F447,5,2)&amp;MID(F448,5,2)&amp;MID(F449,7,2),音色一览表!H:H,0)),"")</f>
        <v/>
      </c>
      <c r="S447" s="17"/>
      <c r="T447" s="17"/>
    </row>
    <row r="448" spans="1:20" ht="18" hidden="1" customHeight="1" x14ac:dyDescent="0.2">
      <c r="A448" s="16">
        <v>446</v>
      </c>
      <c r="B448" s="16">
        <v>1</v>
      </c>
      <c r="C448" s="10"/>
      <c r="D448" s="16" t="s">
        <v>49</v>
      </c>
      <c r="E448" s="16" t="s">
        <v>50</v>
      </c>
      <c r="F448" s="16" t="s">
        <v>51</v>
      </c>
      <c r="G448" s="16" t="s">
        <v>496</v>
      </c>
      <c r="H448" s="34" t="str">
        <f t="shared" si="27"/>
        <v>F8</v>
      </c>
      <c r="I448" s="34" t="str">
        <f>IFERROR(INDEX(数据分类!B:B,MATCH(数据!H448,数据分类!A:A,0)),"Error")</f>
        <v>时钟</v>
      </c>
      <c r="J448" s="34" t="str">
        <f>IFERROR(_xlfn.IFS(INDEX(数据分类!E:E,MATCH(数据!H448,数据分类!A:A,0))=3456,N448&amp;M448,INDEX(数据分类!E:E,MATCH(数据!H448,数据分类!A:A,0))=34,M448,INDEX(数据分类!E:E,MATCH(数据!H448,数据分类!A:A,0))=56,N448,INDEX(数据分类!E:E,MATCH(数据!H448,数据分类!A:A,0))="-","-"),"Error")</f>
        <v>-</v>
      </c>
      <c r="K448" s="34" t="str">
        <f t="shared" si="26"/>
        <v>-</v>
      </c>
      <c r="L448" s="4" t="str">
        <f>IFERROR(INDEX(字典msg!B:B,MATCH(D448,字典msg!A:A,0)),"Error")</f>
        <v>正常</v>
      </c>
      <c r="M448" s="4" t="str">
        <f>IFERROR(_xlfn.IFS(H448="9",INDEX(字典1_34!C:C,MATCH(MID(F448,5,2),字典1_34!B:B,0)),H448="B00",INDEX(字典1_34!D:D,MATCH(MID(F448,5,2),字典1_34!B:B,0)),H448="B20",INDEX(字典1_34!E:E,MATCH(MID(F448,5,2),字典1_34!B:B,0)),H448="B48",INDEX(字典1_34!G:G,MATCH(MID(F448,5,2),字典1_34!B:B,0)),LEFT(H448,1)="B",INDEX(字典1_34!F:F,MATCH(MID(F448,5,2),字典1_34!B:B,0))),"-")</f>
        <v>-</v>
      </c>
      <c r="N448" s="4" t="str">
        <f>IFERROR(_xlfn.IFS(H448="9",INDEX(字典1_56!C:C,MATCH(MID(F448,7,2),字典1_56!B:B,0)),LEFT(H448,1)="B",INDEX(字典1_56!D:D,MATCH(MID(F448,7,2),字典1_56!B:B,0)),H448="C_B",INDEX(字典1_56!F:F,MATCH(MID(F448,7,2),字典1_56!B:B,0)),H448="C",INDEX(字典1_56!E:E,MATCH(MID(F448,7,2),字典1_56!B:B,0))),"-")</f>
        <v>-</v>
      </c>
      <c r="O448" s="4" t="str">
        <f>IFERROR(INDEX(字典1_78!C:C,MATCH(RIGHT(F448,2),字典1_78!B:B,0)),"Error")</f>
        <v>时钟</v>
      </c>
      <c r="P448" s="5">
        <f t="shared" si="24"/>
        <v>32.651000000000003</v>
      </c>
      <c r="Q448" s="5">
        <f t="shared" si="25"/>
        <v>8.6000000000005627E-2</v>
      </c>
      <c r="R448" s="5" t="str">
        <f>IF(H450="C_B",INDEX(音色一览表!A:A,MATCH(MID(F448,5,2)&amp;MID(F449,5,2)&amp;MID(F450,7,2),音色一览表!H:H,0))&amp;" "&amp;INDEX(音色一览表!G:G,MATCH(MID(F448,5,2)&amp;MID(F449,5,2)&amp;MID(F450,7,2),音色一览表!H:H,0)),"")</f>
        <v/>
      </c>
      <c r="S448" s="17"/>
      <c r="T448" s="17"/>
    </row>
    <row r="449" spans="1:20" ht="18" hidden="1" customHeight="1" x14ac:dyDescent="0.2">
      <c r="A449" s="16">
        <v>447</v>
      </c>
      <c r="B449" s="16">
        <v>1</v>
      </c>
      <c r="C449" s="10"/>
      <c r="D449" s="16" t="s">
        <v>49</v>
      </c>
      <c r="E449" s="16" t="s">
        <v>50</v>
      </c>
      <c r="F449" s="16" t="s">
        <v>51</v>
      </c>
      <c r="G449" s="16" t="s">
        <v>497</v>
      </c>
      <c r="H449" s="34" t="str">
        <f t="shared" si="27"/>
        <v>F8</v>
      </c>
      <c r="I449" s="34" t="str">
        <f>IFERROR(INDEX(数据分类!B:B,MATCH(数据!H449,数据分类!A:A,0)),"Error")</f>
        <v>时钟</v>
      </c>
      <c r="J449" s="34" t="str">
        <f>IFERROR(_xlfn.IFS(INDEX(数据分类!E:E,MATCH(数据!H449,数据分类!A:A,0))=3456,N449&amp;M449,INDEX(数据分类!E:E,MATCH(数据!H449,数据分类!A:A,0))=34,M449,INDEX(数据分类!E:E,MATCH(数据!H449,数据分类!A:A,0))=56,N449,INDEX(数据分类!E:E,MATCH(数据!H449,数据分类!A:A,0))="-","-"),"Error")</f>
        <v>-</v>
      </c>
      <c r="K449" s="34" t="str">
        <f t="shared" si="26"/>
        <v>-</v>
      </c>
      <c r="L449" s="4" t="str">
        <f>IFERROR(INDEX(字典msg!B:B,MATCH(D449,字典msg!A:A,0)),"Error")</f>
        <v>正常</v>
      </c>
      <c r="M449" s="4" t="str">
        <f>IFERROR(_xlfn.IFS(H449="9",INDEX(字典1_34!C:C,MATCH(MID(F449,5,2),字典1_34!B:B,0)),H449="B00",INDEX(字典1_34!D:D,MATCH(MID(F449,5,2),字典1_34!B:B,0)),H449="B20",INDEX(字典1_34!E:E,MATCH(MID(F449,5,2),字典1_34!B:B,0)),H449="B48",INDEX(字典1_34!G:G,MATCH(MID(F449,5,2),字典1_34!B:B,0)),LEFT(H449,1)="B",INDEX(字典1_34!F:F,MATCH(MID(F449,5,2),字典1_34!B:B,0))),"-")</f>
        <v>-</v>
      </c>
      <c r="N449" s="4" t="str">
        <f>IFERROR(_xlfn.IFS(H449="9",INDEX(字典1_56!C:C,MATCH(MID(F449,7,2),字典1_56!B:B,0)),LEFT(H449,1)="B",INDEX(字典1_56!D:D,MATCH(MID(F449,7,2),字典1_56!B:B,0)),H449="C_B",INDEX(字典1_56!F:F,MATCH(MID(F449,7,2),字典1_56!B:B,0)),H449="C",INDEX(字典1_56!E:E,MATCH(MID(F449,7,2),字典1_56!B:B,0))),"-")</f>
        <v>-</v>
      </c>
      <c r="O449" s="4" t="str">
        <f>IFERROR(INDEX(字典1_78!C:C,MATCH(RIGHT(F449,2),字典1_78!B:B,0)),"Error")</f>
        <v>时钟</v>
      </c>
      <c r="P449" s="5">
        <f t="shared" si="24"/>
        <v>32.750999999999998</v>
      </c>
      <c r="Q449" s="5">
        <f t="shared" si="25"/>
        <v>9.9999999999994316E-2</v>
      </c>
      <c r="R449" s="5" t="str">
        <f>IF(H451="C_B",INDEX(音色一览表!A:A,MATCH(MID(F449,5,2)&amp;MID(F450,5,2)&amp;MID(F451,7,2),音色一览表!H:H,0))&amp;" "&amp;INDEX(音色一览表!G:G,MATCH(MID(F449,5,2)&amp;MID(F450,5,2)&amp;MID(F451,7,2),音色一览表!H:H,0)),"")</f>
        <v/>
      </c>
      <c r="S449" s="17"/>
      <c r="T449" s="17"/>
    </row>
    <row r="450" spans="1:20" ht="18" hidden="1" customHeight="1" x14ac:dyDescent="0.2">
      <c r="A450" s="16">
        <v>448</v>
      </c>
      <c r="B450" s="16">
        <v>1</v>
      </c>
      <c r="C450" s="10"/>
      <c r="D450" s="16" t="s">
        <v>49</v>
      </c>
      <c r="E450" s="16" t="s">
        <v>50</v>
      </c>
      <c r="F450" s="16" t="s">
        <v>51</v>
      </c>
      <c r="G450" s="16" t="s">
        <v>498</v>
      </c>
      <c r="H450" s="34" t="str">
        <f t="shared" si="27"/>
        <v>F8</v>
      </c>
      <c r="I450" s="34" t="str">
        <f>IFERROR(INDEX(数据分类!B:B,MATCH(数据!H450,数据分类!A:A,0)),"Error")</f>
        <v>时钟</v>
      </c>
      <c r="J450" s="34" t="str">
        <f>IFERROR(_xlfn.IFS(INDEX(数据分类!E:E,MATCH(数据!H450,数据分类!A:A,0))=3456,N450&amp;M450,INDEX(数据分类!E:E,MATCH(数据!H450,数据分类!A:A,0))=34,M450,INDEX(数据分类!E:E,MATCH(数据!H450,数据分类!A:A,0))=56,N450,INDEX(数据分类!E:E,MATCH(数据!H450,数据分类!A:A,0))="-","-"),"Error")</f>
        <v>-</v>
      </c>
      <c r="K450" s="34" t="str">
        <f t="shared" si="26"/>
        <v>-</v>
      </c>
      <c r="L450" s="4" t="str">
        <f>IFERROR(INDEX(字典msg!B:B,MATCH(D450,字典msg!A:A,0)),"Error")</f>
        <v>正常</v>
      </c>
      <c r="M450" s="4" t="str">
        <f>IFERROR(_xlfn.IFS(H450="9",INDEX(字典1_34!C:C,MATCH(MID(F450,5,2),字典1_34!B:B,0)),H450="B00",INDEX(字典1_34!D:D,MATCH(MID(F450,5,2),字典1_34!B:B,0)),H450="B20",INDEX(字典1_34!E:E,MATCH(MID(F450,5,2),字典1_34!B:B,0)),H450="B48",INDEX(字典1_34!G:G,MATCH(MID(F450,5,2),字典1_34!B:B,0)),LEFT(H450,1)="B",INDEX(字典1_34!F:F,MATCH(MID(F450,5,2),字典1_34!B:B,0))),"-")</f>
        <v>-</v>
      </c>
      <c r="N450" s="4" t="str">
        <f>IFERROR(_xlfn.IFS(H450="9",INDEX(字典1_56!C:C,MATCH(MID(F450,7,2),字典1_56!B:B,0)),LEFT(H450,1)="B",INDEX(字典1_56!D:D,MATCH(MID(F450,7,2),字典1_56!B:B,0)),H450="C_B",INDEX(字典1_56!F:F,MATCH(MID(F450,7,2),字典1_56!B:B,0)),H450="C",INDEX(字典1_56!E:E,MATCH(MID(F450,7,2),字典1_56!B:B,0))),"-")</f>
        <v>-</v>
      </c>
      <c r="O450" s="4" t="str">
        <f>IFERROR(INDEX(字典1_78!C:C,MATCH(RIGHT(F450,2),字典1_78!B:B,0)),"Error")</f>
        <v>时钟</v>
      </c>
      <c r="P450" s="5">
        <f t="shared" si="24"/>
        <v>32.841000000000001</v>
      </c>
      <c r="Q450" s="5">
        <f t="shared" si="25"/>
        <v>9.0000000000003411E-2</v>
      </c>
      <c r="R450" s="5" t="str">
        <f>IF(H452="C_B",INDEX(音色一览表!A:A,MATCH(MID(F450,5,2)&amp;MID(F451,5,2)&amp;MID(F452,7,2),音色一览表!H:H,0))&amp;" "&amp;INDEX(音色一览表!G:G,MATCH(MID(F450,5,2)&amp;MID(F451,5,2)&amp;MID(F452,7,2),音色一览表!H:H,0)),"")</f>
        <v/>
      </c>
      <c r="S450" s="17"/>
      <c r="T450" s="17"/>
    </row>
    <row r="451" spans="1:20" ht="18" hidden="1" customHeight="1" x14ac:dyDescent="0.2">
      <c r="A451" s="16">
        <v>449</v>
      </c>
      <c r="B451" s="16">
        <v>1</v>
      </c>
      <c r="C451" s="10"/>
      <c r="D451" s="16" t="s">
        <v>49</v>
      </c>
      <c r="E451" s="16" t="s">
        <v>50</v>
      </c>
      <c r="F451" s="16" t="s">
        <v>51</v>
      </c>
      <c r="G451" s="16" t="s">
        <v>499</v>
      </c>
      <c r="H451" s="34" t="str">
        <f t="shared" si="27"/>
        <v>F8</v>
      </c>
      <c r="I451" s="34" t="str">
        <f>IFERROR(INDEX(数据分类!B:B,MATCH(数据!H451,数据分类!A:A,0)),"Error")</f>
        <v>时钟</v>
      </c>
      <c r="J451" s="34" t="str">
        <f>IFERROR(_xlfn.IFS(INDEX(数据分类!E:E,MATCH(数据!H451,数据分类!A:A,0))=3456,N451&amp;M451,INDEX(数据分类!E:E,MATCH(数据!H451,数据分类!A:A,0))=34,M451,INDEX(数据分类!E:E,MATCH(数据!H451,数据分类!A:A,0))=56,N451,INDEX(数据分类!E:E,MATCH(数据!H451,数据分类!A:A,0))="-","-"),"Error")</f>
        <v>-</v>
      </c>
      <c r="K451" s="34" t="str">
        <f t="shared" si="26"/>
        <v>-</v>
      </c>
      <c r="L451" s="4" t="str">
        <f>IFERROR(INDEX(字典msg!B:B,MATCH(D451,字典msg!A:A,0)),"Error")</f>
        <v>正常</v>
      </c>
      <c r="M451" s="4" t="str">
        <f>IFERROR(_xlfn.IFS(H451="9",INDEX(字典1_34!C:C,MATCH(MID(F451,5,2),字典1_34!B:B,0)),H451="B00",INDEX(字典1_34!D:D,MATCH(MID(F451,5,2),字典1_34!B:B,0)),H451="B20",INDEX(字典1_34!E:E,MATCH(MID(F451,5,2),字典1_34!B:B,0)),H451="B48",INDEX(字典1_34!G:G,MATCH(MID(F451,5,2),字典1_34!B:B,0)),LEFT(H451,1)="B",INDEX(字典1_34!F:F,MATCH(MID(F451,5,2),字典1_34!B:B,0))),"-")</f>
        <v>-</v>
      </c>
      <c r="N451" s="4" t="str">
        <f>IFERROR(_xlfn.IFS(H451="9",INDEX(字典1_56!C:C,MATCH(MID(F451,7,2),字典1_56!B:B,0)),LEFT(H451,1)="B",INDEX(字典1_56!D:D,MATCH(MID(F451,7,2),字典1_56!B:B,0)),H451="C_B",INDEX(字典1_56!F:F,MATCH(MID(F451,7,2),字典1_56!B:B,0)),H451="C",INDEX(字典1_56!E:E,MATCH(MID(F451,7,2),字典1_56!B:B,0))),"-")</f>
        <v>-</v>
      </c>
      <c r="O451" s="4" t="str">
        <f>IFERROR(INDEX(字典1_78!C:C,MATCH(RIGHT(F451,2),字典1_78!B:B,0)),"Error")</f>
        <v>时钟</v>
      </c>
      <c r="P451" s="5">
        <f t="shared" ref="P451:P514" si="28">HEX2DEC(RIGHT(G451,6))/1000</f>
        <v>32.941000000000003</v>
      </c>
      <c r="Q451" s="5">
        <f t="shared" ref="Q451:Q514" si="29">IFERROR(IF(B451=B450,P451-P450,0),"")</f>
        <v>0.10000000000000142</v>
      </c>
      <c r="R451" s="5" t="str">
        <f>IF(H453="C_B",INDEX(音色一览表!A:A,MATCH(MID(F451,5,2)&amp;MID(F452,5,2)&amp;MID(F453,7,2),音色一览表!H:H,0))&amp;" "&amp;INDEX(音色一览表!G:G,MATCH(MID(F451,5,2)&amp;MID(F452,5,2)&amp;MID(F453,7,2),音色一览表!H:H,0)),"")</f>
        <v/>
      </c>
      <c r="S451" s="17"/>
      <c r="T451" s="17"/>
    </row>
    <row r="452" spans="1:20" ht="18" hidden="1" customHeight="1" x14ac:dyDescent="0.2">
      <c r="A452" s="16">
        <v>450</v>
      </c>
      <c r="B452" s="16">
        <v>1</v>
      </c>
      <c r="C452" s="10"/>
      <c r="D452" s="16" t="s">
        <v>49</v>
      </c>
      <c r="E452" s="16" t="s">
        <v>50</v>
      </c>
      <c r="F452" s="16" t="s">
        <v>51</v>
      </c>
      <c r="G452" s="16" t="s">
        <v>500</v>
      </c>
      <c r="H452" s="34" t="str">
        <f t="shared" si="27"/>
        <v>F8</v>
      </c>
      <c r="I452" s="34" t="str">
        <f>IFERROR(INDEX(数据分类!B:B,MATCH(数据!H452,数据分类!A:A,0)),"Error")</f>
        <v>时钟</v>
      </c>
      <c r="J452" s="34" t="str">
        <f>IFERROR(_xlfn.IFS(INDEX(数据分类!E:E,MATCH(数据!H452,数据分类!A:A,0))=3456,N452&amp;M452,INDEX(数据分类!E:E,MATCH(数据!H452,数据分类!A:A,0))=34,M452,INDEX(数据分类!E:E,MATCH(数据!H452,数据分类!A:A,0))=56,N452,INDEX(数据分类!E:E,MATCH(数据!H452,数据分类!A:A,0))="-","-"),"Error")</f>
        <v>-</v>
      </c>
      <c r="K452" s="34" t="str">
        <f t="shared" ref="K452:K515" si="30">IF(OR(H452="9",LEFT(H452,1)="B",LEFT(H452,1)="C"),RIGHT(F452,1)+1,"-")</f>
        <v>-</v>
      </c>
      <c r="L452" s="4" t="str">
        <f>IFERROR(INDEX(字典msg!B:B,MATCH(D452,字典msg!A:A,0)),"Error")</f>
        <v>正常</v>
      </c>
      <c r="M452" s="4" t="str">
        <f>IFERROR(_xlfn.IFS(H452="9",INDEX(字典1_34!C:C,MATCH(MID(F452,5,2),字典1_34!B:B,0)),H452="B00",INDEX(字典1_34!D:D,MATCH(MID(F452,5,2),字典1_34!B:B,0)),H452="B20",INDEX(字典1_34!E:E,MATCH(MID(F452,5,2),字典1_34!B:B,0)),H452="B48",INDEX(字典1_34!G:G,MATCH(MID(F452,5,2),字典1_34!B:B,0)),LEFT(H452,1)="B",INDEX(字典1_34!F:F,MATCH(MID(F452,5,2),字典1_34!B:B,0))),"-")</f>
        <v>-</v>
      </c>
      <c r="N452" s="4" t="str">
        <f>IFERROR(_xlfn.IFS(H452="9",INDEX(字典1_56!C:C,MATCH(MID(F452,7,2),字典1_56!B:B,0)),LEFT(H452,1)="B",INDEX(字典1_56!D:D,MATCH(MID(F452,7,2),字典1_56!B:B,0)),H452="C_B",INDEX(字典1_56!F:F,MATCH(MID(F452,7,2),字典1_56!B:B,0)),H452="C",INDEX(字典1_56!E:E,MATCH(MID(F452,7,2),字典1_56!B:B,0))),"-")</f>
        <v>-</v>
      </c>
      <c r="O452" s="4" t="str">
        <f>IFERROR(INDEX(字典1_78!C:C,MATCH(RIGHT(F452,2),字典1_78!B:B,0)),"Error")</f>
        <v>时钟</v>
      </c>
      <c r="P452" s="5">
        <f t="shared" si="28"/>
        <v>33.030999999999999</v>
      </c>
      <c r="Q452" s="5">
        <f t="shared" si="29"/>
        <v>8.9999999999996305E-2</v>
      </c>
      <c r="R452" s="5" t="str">
        <f>IF(H454="C_B",INDEX(音色一览表!A:A,MATCH(MID(F452,5,2)&amp;MID(F453,5,2)&amp;MID(F454,7,2),音色一览表!H:H,0))&amp;" "&amp;INDEX(音色一览表!G:G,MATCH(MID(F452,5,2)&amp;MID(F453,5,2)&amp;MID(F454,7,2),音色一览表!H:H,0)),"")</f>
        <v/>
      </c>
      <c r="S452" s="17"/>
      <c r="T452" s="17"/>
    </row>
    <row r="453" spans="1:20" ht="18" hidden="1" customHeight="1" x14ac:dyDescent="0.2">
      <c r="A453" s="16">
        <v>451</v>
      </c>
      <c r="B453" s="16">
        <v>1</v>
      </c>
      <c r="C453" s="10"/>
      <c r="D453" s="16" t="s">
        <v>49</v>
      </c>
      <c r="E453" s="16" t="s">
        <v>50</v>
      </c>
      <c r="F453" s="16" t="s">
        <v>51</v>
      </c>
      <c r="G453" s="16" t="s">
        <v>501</v>
      </c>
      <c r="H453" s="34" t="str">
        <f t="shared" ref="H453:H516" si="31">IFERROR(_xlfn.IFS(MID(F453,9,1)="B",MID(F453,9,1)&amp;MID(F453,7,2),MID(F453,9,1)="F",RIGHT(F453,2),AND(MID(F453,9,1)="C",H451="B00",H452="B20"),"C_B"),MID(F453,9,1))</f>
        <v>F8</v>
      </c>
      <c r="I453" s="34" t="str">
        <f>IFERROR(INDEX(数据分类!B:B,MATCH(数据!H453,数据分类!A:A,0)),"Error")</f>
        <v>时钟</v>
      </c>
      <c r="J453" s="34" t="str">
        <f>IFERROR(_xlfn.IFS(INDEX(数据分类!E:E,MATCH(数据!H453,数据分类!A:A,0))=3456,N453&amp;M453,INDEX(数据分类!E:E,MATCH(数据!H453,数据分类!A:A,0))=34,M453,INDEX(数据分类!E:E,MATCH(数据!H453,数据分类!A:A,0))=56,N453,INDEX(数据分类!E:E,MATCH(数据!H453,数据分类!A:A,0))="-","-"),"Error")</f>
        <v>-</v>
      </c>
      <c r="K453" s="34" t="str">
        <f t="shared" si="30"/>
        <v>-</v>
      </c>
      <c r="L453" s="4" t="str">
        <f>IFERROR(INDEX(字典msg!B:B,MATCH(D453,字典msg!A:A,0)),"Error")</f>
        <v>正常</v>
      </c>
      <c r="M453" s="4" t="str">
        <f>IFERROR(_xlfn.IFS(H453="9",INDEX(字典1_34!C:C,MATCH(MID(F453,5,2),字典1_34!B:B,0)),H453="B00",INDEX(字典1_34!D:D,MATCH(MID(F453,5,2),字典1_34!B:B,0)),H453="B20",INDEX(字典1_34!E:E,MATCH(MID(F453,5,2),字典1_34!B:B,0)),H453="B48",INDEX(字典1_34!G:G,MATCH(MID(F453,5,2),字典1_34!B:B,0)),LEFT(H453,1)="B",INDEX(字典1_34!F:F,MATCH(MID(F453,5,2),字典1_34!B:B,0))),"-")</f>
        <v>-</v>
      </c>
      <c r="N453" s="4" t="str">
        <f>IFERROR(_xlfn.IFS(H453="9",INDEX(字典1_56!C:C,MATCH(MID(F453,7,2),字典1_56!B:B,0)),LEFT(H453,1)="B",INDEX(字典1_56!D:D,MATCH(MID(F453,7,2),字典1_56!B:B,0)),H453="C_B",INDEX(字典1_56!F:F,MATCH(MID(F453,7,2),字典1_56!B:B,0)),H453="C",INDEX(字典1_56!E:E,MATCH(MID(F453,7,2),字典1_56!B:B,0))),"-")</f>
        <v>-</v>
      </c>
      <c r="O453" s="4" t="str">
        <f>IFERROR(INDEX(字典1_78!C:C,MATCH(RIGHT(F453,2),字典1_78!B:B,0)),"Error")</f>
        <v>时钟</v>
      </c>
      <c r="P453" s="5">
        <f t="shared" si="28"/>
        <v>33.130000000000003</v>
      </c>
      <c r="Q453" s="5">
        <f t="shared" si="29"/>
        <v>9.9000000000003752E-2</v>
      </c>
      <c r="R453" s="5" t="str">
        <f>IF(H455="C_B",INDEX(音色一览表!A:A,MATCH(MID(F453,5,2)&amp;MID(F454,5,2)&amp;MID(F455,7,2),音色一览表!H:H,0))&amp;" "&amp;INDEX(音色一览表!G:G,MATCH(MID(F453,5,2)&amp;MID(F454,5,2)&amp;MID(F455,7,2),音色一览表!H:H,0)),"")</f>
        <v/>
      </c>
      <c r="S453" s="17"/>
      <c r="T453" s="17"/>
    </row>
    <row r="454" spans="1:20" ht="18" hidden="1" customHeight="1" x14ac:dyDescent="0.2">
      <c r="A454" s="16">
        <v>452</v>
      </c>
      <c r="B454" s="16">
        <v>1</v>
      </c>
      <c r="C454" s="10"/>
      <c r="D454" s="16" t="s">
        <v>49</v>
      </c>
      <c r="E454" s="16" t="s">
        <v>50</v>
      </c>
      <c r="F454" s="16" t="s">
        <v>51</v>
      </c>
      <c r="G454" s="16" t="s">
        <v>502</v>
      </c>
      <c r="H454" s="34" t="str">
        <f t="shared" si="31"/>
        <v>F8</v>
      </c>
      <c r="I454" s="34" t="str">
        <f>IFERROR(INDEX(数据分类!B:B,MATCH(数据!H454,数据分类!A:A,0)),"Error")</f>
        <v>时钟</v>
      </c>
      <c r="J454" s="34" t="str">
        <f>IFERROR(_xlfn.IFS(INDEX(数据分类!E:E,MATCH(数据!H454,数据分类!A:A,0))=3456,N454&amp;M454,INDEX(数据分类!E:E,MATCH(数据!H454,数据分类!A:A,0))=34,M454,INDEX(数据分类!E:E,MATCH(数据!H454,数据分类!A:A,0))=56,N454,INDEX(数据分类!E:E,MATCH(数据!H454,数据分类!A:A,0))="-","-"),"Error")</f>
        <v>-</v>
      </c>
      <c r="K454" s="34" t="str">
        <f t="shared" si="30"/>
        <v>-</v>
      </c>
      <c r="L454" s="4" t="str">
        <f>IFERROR(INDEX(字典msg!B:B,MATCH(D454,字典msg!A:A,0)),"Error")</f>
        <v>正常</v>
      </c>
      <c r="M454" s="4" t="str">
        <f>IFERROR(_xlfn.IFS(H454="9",INDEX(字典1_34!C:C,MATCH(MID(F454,5,2),字典1_34!B:B,0)),H454="B00",INDEX(字典1_34!D:D,MATCH(MID(F454,5,2),字典1_34!B:B,0)),H454="B20",INDEX(字典1_34!E:E,MATCH(MID(F454,5,2),字典1_34!B:B,0)),H454="B48",INDEX(字典1_34!G:G,MATCH(MID(F454,5,2),字典1_34!B:B,0)),LEFT(H454,1)="B",INDEX(字典1_34!F:F,MATCH(MID(F454,5,2),字典1_34!B:B,0))),"-")</f>
        <v>-</v>
      </c>
      <c r="N454" s="4" t="str">
        <f>IFERROR(_xlfn.IFS(H454="9",INDEX(字典1_56!C:C,MATCH(MID(F454,7,2),字典1_56!B:B,0)),LEFT(H454,1)="B",INDEX(字典1_56!D:D,MATCH(MID(F454,7,2),字典1_56!B:B,0)),H454="C_B",INDEX(字典1_56!F:F,MATCH(MID(F454,7,2),字典1_56!B:B,0)),H454="C",INDEX(字典1_56!E:E,MATCH(MID(F454,7,2),字典1_56!B:B,0))),"-")</f>
        <v>-</v>
      </c>
      <c r="O454" s="4" t="str">
        <f>IFERROR(INDEX(字典1_78!C:C,MATCH(RIGHT(F454,2),字典1_78!B:B,0)),"Error")</f>
        <v>时钟</v>
      </c>
      <c r="P454" s="5">
        <f t="shared" si="28"/>
        <v>33.22</v>
      </c>
      <c r="Q454" s="5">
        <f t="shared" si="29"/>
        <v>8.9999999999996305E-2</v>
      </c>
      <c r="R454" s="5" t="str">
        <f>IF(H456="C_B",INDEX(音色一览表!A:A,MATCH(MID(F454,5,2)&amp;MID(F455,5,2)&amp;MID(F456,7,2),音色一览表!H:H,0))&amp;" "&amp;INDEX(音色一览表!G:G,MATCH(MID(F454,5,2)&amp;MID(F455,5,2)&amp;MID(F456,7,2),音色一览表!H:H,0)),"")</f>
        <v/>
      </c>
      <c r="S454" s="17"/>
      <c r="T454" s="17"/>
    </row>
    <row r="455" spans="1:20" ht="18" hidden="1" customHeight="1" x14ac:dyDescent="0.2">
      <c r="A455" s="16">
        <v>453</v>
      </c>
      <c r="B455" s="16">
        <v>1</v>
      </c>
      <c r="C455" s="10"/>
      <c r="D455" s="16" t="s">
        <v>49</v>
      </c>
      <c r="E455" s="16" t="s">
        <v>50</v>
      </c>
      <c r="F455" s="16" t="s">
        <v>51</v>
      </c>
      <c r="G455" s="16" t="s">
        <v>503</v>
      </c>
      <c r="H455" s="34" t="str">
        <f t="shared" si="31"/>
        <v>F8</v>
      </c>
      <c r="I455" s="34" t="str">
        <f>IFERROR(INDEX(数据分类!B:B,MATCH(数据!H455,数据分类!A:A,0)),"Error")</f>
        <v>时钟</v>
      </c>
      <c r="J455" s="34" t="str">
        <f>IFERROR(_xlfn.IFS(INDEX(数据分类!E:E,MATCH(数据!H455,数据分类!A:A,0))=3456,N455&amp;M455,INDEX(数据分类!E:E,MATCH(数据!H455,数据分类!A:A,0))=34,M455,INDEX(数据分类!E:E,MATCH(数据!H455,数据分类!A:A,0))=56,N455,INDEX(数据分类!E:E,MATCH(数据!H455,数据分类!A:A,0))="-","-"),"Error")</f>
        <v>-</v>
      </c>
      <c r="K455" s="34" t="str">
        <f t="shared" si="30"/>
        <v>-</v>
      </c>
      <c r="L455" s="4" t="str">
        <f>IFERROR(INDEX(字典msg!B:B,MATCH(D455,字典msg!A:A,0)),"Error")</f>
        <v>正常</v>
      </c>
      <c r="M455" s="4" t="str">
        <f>IFERROR(_xlfn.IFS(H455="9",INDEX(字典1_34!C:C,MATCH(MID(F455,5,2),字典1_34!B:B,0)),H455="B00",INDEX(字典1_34!D:D,MATCH(MID(F455,5,2),字典1_34!B:B,0)),H455="B20",INDEX(字典1_34!E:E,MATCH(MID(F455,5,2),字典1_34!B:B,0)),H455="B48",INDEX(字典1_34!G:G,MATCH(MID(F455,5,2),字典1_34!B:B,0)),LEFT(H455,1)="B",INDEX(字典1_34!F:F,MATCH(MID(F455,5,2),字典1_34!B:B,0))),"-")</f>
        <v>-</v>
      </c>
      <c r="N455" s="4" t="str">
        <f>IFERROR(_xlfn.IFS(H455="9",INDEX(字典1_56!C:C,MATCH(MID(F455,7,2),字典1_56!B:B,0)),LEFT(H455,1)="B",INDEX(字典1_56!D:D,MATCH(MID(F455,7,2),字典1_56!B:B,0)),H455="C_B",INDEX(字典1_56!F:F,MATCH(MID(F455,7,2),字典1_56!B:B,0)),H455="C",INDEX(字典1_56!E:E,MATCH(MID(F455,7,2),字典1_56!B:B,0))),"-")</f>
        <v>-</v>
      </c>
      <c r="O455" s="4" t="str">
        <f>IFERROR(INDEX(字典1_78!C:C,MATCH(RIGHT(F455,2),字典1_78!B:B,0)),"Error")</f>
        <v>时钟</v>
      </c>
      <c r="P455" s="5">
        <f t="shared" si="28"/>
        <v>33.32</v>
      </c>
      <c r="Q455" s="5">
        <f t="shared" si="29"/>
        <v>0.10000000000000142</v>
      </c>
      <c r="R455" s="5" t="str">
        <f>IF(H457="C_B",INDEX(音色一览表!A:A,MATCH(MID(F455,5,2)&amp;MID(F456,5,2)&amp;MID(F457,7,2),音色一览表!H:H,0))&amp;" "&amp;INDEX(音色一览表!G:G,MATCH(MID(F455,5,2)&amp;MID(F456,5,2)&amp;MID(F457,7,2),音色一览表!H:H,0)),"")</f>
        <v/>
      </c>
      <c r="S455" s="17"/>
      <c r="T455" s="17"/>
    </row>
    <row r="456" spans="1:20" ht="18" hidden="1" customHeight="1" x14ac:dyDescent="0.2">
      <c r="A456" s="16">
        <v>454</v>
      </c>
      <c r="B456" s="16">
        <v>1</v>
      </c>
      <c r="C456" s="10"/>
      <c r="D456" s="16" t="s">
        <v>49</v>
      </c>
      <c r="E456" s="16" t="s">
        <v>50</v>
      </c>
      <c r="F456" s="16" t="s">
        <v>51</v>
      </c>
      <c r="G456" s="16" t="s">
        <v>504</v>
      </c>
      <c r="H456" s="34" t="str">
        <f t="shared" si="31"/>
        <v>F8</v>
      </c>
      <c r="I456" s="34" t="str">
        <f>IFERROR(INDEX(数据分类!B:B,MATCH(数据!H456,数据分类!A:A,0)),"Error")</f>
        <v>时钟</v>
      </c>
      <c r="J456" s="34" t="str">
        <f>IFERROR(_xlfn.IFS(INDEX(数据分类!E:E,MATCH(数据!H456,数据分类!A:A,0))=3456,N456&amp;M456,INDEX(数据分类!E:E,MATCH(数据!H456,数据分类!A:A,0))=34,M456,INDEX(数据分类!E:E,MATCH(数据!H456,数据分类!A:A,0))=56,N456,INDEX(数据分类!E:E,MATCH(数据!H456,数据分类!A:A,0))="-","-"),"Error")</f>
        <v>-</v>
      </c>
      <c r="K456" s="34" t="str">
        <f t="shared" si="30"/>
        <v>-</v>
      </c>
      <c r="L456" s="4" t="str">
        <f>IFERROR(INDEX(字典msg!B:B,MATCH(D456,字典msg!A:A,0)),"Error")</f>
        <v>正常</v>
      </c>
      <c r="M456" s="4" t="str">
        <f>IFERROR(_xlfn.IFS(H456="9",INDEX(字典1_34!C:C,MATCH(MID(F456,5,2),字典1_34!B:B,0)),H456="B00",INDEX(字典1_34!D:D,MATCH(MID(F456,5,2),字典1_34!B:B,0)),H456="B20",INDEX(字典1_34!E:E,MATCH(MID(F456,5,2),字典1_34!B:B,0)),H456="B48",INDEX(字典1_34!G:G,MATCH(MID(F456,5,2),字典1_34!B:B,0)),LEFT(H456,1)="B",INDEX(字典1_34!F:F,MATCH(MID(F456,5,2),字典1_34!B:B,0))),"-")</f>
        <v>-</v>
      </c>
      <c r="N456" s="4" t="str">
        <f>IFERROR(_xlfn.IFS(H456="9",INDEX(字典1_56!C:C,MATCH(MID(F456,7,2),字典1_56!B:B,0)),LEFT(H456,1)="B",INDEX(字典1_56!D:D,MATCH(MID(F456,7,2),字典1_56!B:B,0)),H456="C_B",INDEX(字典1_56!F:F,MATCH(MID(F456,7,2),字典1_56!B:B,0)),H456="C",INDEX(字典1_56!E:E,MATCH(MID(F456,7,2),字典1_56!B:B,0))),"-")</f>
        <v>-</v>
      </c>
      <c r="O456" s="4" t="str">
        <f>IFERROR(INDEX(字典1_78!C:C,MATCH(RIGHT(F456,2),字典1_78!B:B,0)),"Error")</f>
        <v>时钟</v>
      </c>
      <c r="P456" s="5">
        <f t="shared" si="28"/>
        <v>33.409999999999997</v>
      </c>
      <c r="Q456" s="5">
        <f t="shared" si="29"/>
        <v>8.9999999999996305E-2</v>
      </c>
      <c r="R456" s="5" t="str">
        <f>IF(H458="C_B",INDEX(音色一览表!A:A,MATCH(MID(F456,5,2)&amp;MID(F457,5,2)&amp;MID(F458,7,2),音色一览表!H:H,0))&amp;" "&amp;INDEX(音色一览表!G:G,MATCH(MID(F456,5,2)&amp;MID(F457,5,2)&amp;MID(F458,7,2),音色一览表!H:H,0)),"")</f>
        <v/>
      </c>
      <c r="S456" s="17"/>
      <c r="T456" s="17"/>
    </row>
    <row r="457" spans="1:20" ht="18" hidden="1" customHeight="1" x14ac:dyDescent="0.2">
      <c r="A457" s="16">
        <v>455</v>
      </c>
      <c r="B457" s="16">
        <v>1</v>
      </c>
      <c r="C457" s="10"/>
      <c r="D457" s="16" t="s">
        <v>49</v>
      </c>
      <c r="E457" s="16" t="s">
        <v>50</v>
      </c>
      <c r="F457" s="16" t="s">
        <v>59</v>
      </c>
      <c r="G457" s="16" t="s">
        <v>505</v>
      </c>
      <c r="H457" s="34" t="str">
        <f t="shared" si="31"/>
        <v>FE</v>
      </c>
      <c r="I457" s="34" t="str">
        <f>IFERROR(INDEX(数据分类!B:B,MATCH(数据!H457,数据分类!A:A,0)),"Error")</f>
        <v>主动传感</v>
      </c>
      <c r="J457" s="34" t="str">
        <f>IFERROR(_xlfn.IFS(INDEX(数据分类!E:E,MATCH(数据!H457,数据分类!A:A,0))=3456,N457&amp;M457,INDEX(数据分类!E:E,MATCH(数据!H457,数据分类!A:A,0))=34,M457,INDEX(数据分类!E:E,MATCH(数据!H457,数据分类!A:A,0))=56,N457,INDEX(数据分类!E:E,MATCH(数据!H457,数据分类!A:A,0))="-","-"),"Error")</f>
        <v>-</v>
      </c>
      <c r="K457" s="34" t="str">
        <f t="shared" si="30"/>
        <v>-</v>
      </c>
      <c r="L457" s="4" t="str">
        <f>IFERROR(INDEX(字典msg!B:B,MATCH(D457,字典msg!A:A,0)),"Error")</f>
        <v>正常</v>
      </c>
      <c r="M457" s="4" t="str">
        <f>IFERROR(_xlfn.IFS(H457="9",INDEX(字典1_34!C:C,MATCH(MID(F457,5,2),字典1_34!B:B,0)),H457="B00",INDEX(字典1_34!D:D,MATCH(MID(F457,5,2),字典1_34!B:B,0)),H457="B20",INDEX(字典1_34!E:E,MATCH(MID(F457,5,2),字典1_34!B:B,0)),H457="B48",INDEX(字典1_34!G:G,MATCH(MID(F457,5,2),字典1_34!B:B,0)),LEFT(H457,1)="B",INDEX(字典1_34!F:F,MATCH(MID(F457,5,2),字典1_34!B:B,0))),"-")</f>
        <v>-</v>
      </c>
      <c r="N457" s="4" t="str">
        <f>IFERROR(_xlfn.IFS(H457="9",INDEX(字典1_56!C:C,MATCH(MID(F457,7,2),字典1_56!B:B,0)),LEFT(H457,1)="B",INDEX(字典1_56!D:D,MATCH(MID(F457,7,2),字典1_56!B:B,0)),H457="C_B",INDEX(字典1_56!F:F,MATCH(MID(F457,7,2),字典1_56!B:B,0)),H457="C",INDEX(字典1_56!E:E,MATCH(MID(F457,7,2),字典1_56!B:B,0))),"-")</f>
        <v>-</v>
      </c>
      <c r="O457" s="4" t="str">
        <f>IFERROR(INDEX(字典1_78!C:C,MATCH(RIGHT(F457,2),字典1_78!B:B,0)),"Error")</f>
        <v>主动传感</v>
      </c>
      <c r="P457" s="5">
        <f t="shared" si="28"/>
        <v>33.51</v>
      </c>
      <c r="Q457" s="5">
        <f t="shared" si="29"/>
        <v>0.10000000000000142</v>
      </c>
      <c r="R457" s="5" t="str">
        <f>IF(H459="C_B",INDEX(音色一览表!A:A,MATCH(MID(F457,5,2)&amp;MID(F458,5,2)&amp;MID(F459,7,2),音色一览表!H:H,0))&amp;" "&amp;INDEX(音色一览表!G:G,MATCH(MID(F457,5,2)&amp;MID(F458,5,2)&amp;MID(F459,7,2),音色一览表!H:H,0)),"")</f>
        <v/>
      </c>
      <c r="S457" s="17"/>
      <c r="T457" s="17"/>
    </row>
    <row r="458" spans="1:20" ht="18" hidden="1" customHeight="1" x14ac:dyDescent="0.2">
      <c r="A458" s="16">
        <v>456</v>
      </c>
      <c r="B458" s="16">
        <v>1</v>
      </c>
      <c r="C458" s="10"/>
      <c r="D458" s="16" t="s">
        <v>49</v>
      </c>
      <c r="E458" s="16" t="s">
        <v>50</v>
      </c>
      <c r="F458" s="16" t="s">
        <v>51</v>
      </c>
      <c r="G458" s="16" t="s">
        <v>506</v>
      </c>
      <c r="H458" s="34" t="str">
        <f t="shared" si="31"/>
        <v>F8</v>
      </c>
      <c r="I458" s="34" t="str">
        <f>IFERROR(INDEX(数据分类!B:B,MATCH(数据!H458,数据分类!A:A,0)),"Error")</f>
        <v>时钟</v>
      </c>
      <c r="J458" s="34" t="str">
        <f>IFERROR(_xlfn.IFS(INDEX(数据分类!E:E,MATCH(数据!H458,数据分类!A:A,0))=3456,N458&amp;M458,INDEX(数据分类!E:E,MATCH(数据!H458,数据分类!A:A,0))=34,M458,INDEX(数据分类!E:E,MATCH(数据!H458,数据分类!A:A,0))=56,N458,INDEX(数据分类!E:E,MATCH(数据!H458,数据分类!A:A,0))="-","-"),"Error")</f>
        <v>-</v>
      </c>
      <c r="K458" s="34" t="str">
        <f t="shared" si="30"/>
        <v>-</v>
      </c>
      <c r="L458" s="4" t="str">
        <f>IFERROR(INDEX(字典msg!B:B,MATCH(D458,字典msg!A:A,0)),"Error")</f>
        <v>正常</v>
      </c>
      <c r="M458" s="4" t="str">
        <f>IFERROR(_xlfn.IFS(H458="9",INDEX(字典1_34!C:C,MATCH(MID(F458,5,2),字典1_34!B:B,0)),H458="B00",INDEX(字典1_34!D:D,MATCH(MID(F458,5,2),字典1_34!B:B,0)),H458="B20",INDEX(字典1_34!E:E,MATCH(MID(F458,5,2),字典1_34!B:B,0)),H458="B48",INDEX(字典1_34!G:G,MATCH(MID(F458,5,2),字典1_34!B:B,0)),LEFT(H458,1)="B",INDEX(字典1_34!F:F,MATCH(MID(F458,5,2),字典1_34!B:B,0))),"-")</f>
        <v>-</v>
      </c>
      <c r="N458" s="4" t="str">
        <f>IFERROR(_xlfn.IFS(H458="9",INDEX(字典1_56!C:C,MATCH(MID(F458,7,2),字典1_56!B:B,0)),LEFT(H458,1)="B",INDEX(字典1_56!D:D,MATCH(MID(F458,7,2),字典1_56!B:B,0)),H458="C_B",INDEX(字典1_56!F:F,MATCH(MID(F458,7,2),字典1_56!B:B,0)),H458="C",INDEX(字典1_56!E:E,MATCH(MID(F458,7,2),字典1_56!B:B,0))),"-")</f>
        <v>-</v>
      </c>
      <c r="O458" s="4" t="str">
        <f>IFERROR(INDEX(字典1_78!C:C,MATCH(RIGHT(F458,2),字典1_78!B:B,0)),"Error")</f>
        <v>时钟</v>
      </c>
      <c r="P458" s="5">
        <f t="shared" si="28"/>
        <v>33.606999999999999</v>
      </c>
      <c r="Q458" s="5">
        <f t="shared" si="29"/>
        <v>9.7000000000001307E-2</v>
      </c>
      <c r="R458" s="5" t="str">
        <f>IF(H460="C_B",INDEX(音色一览表!A:A,MATCH(MID(F458,5,2)&amp;MID(F459,5,2)&amp;MID(F460,7,2),音色一览表!H:H,0))&amp;" "&amp;INDEX(音色一览表!G:G,MATCH(MID(F458,5,2)&amp;MID(F459,5,2)&amp;MID(F460,7,2),音色一览表!H:H,0)),"")</f>
        <v/>
      </c>
      <c r="S458" s="17"/>
      <c r="T458" s="17"/>
    </row>
    <row r="459" spans="1:20" ht="18" hidden="1" customHeight="1" x14ac:dyDescent="0.2">
      <c r="A459" s="16">
        <v>457</v>
      </c>
      <c r="B459" s="16">
        <v>1</v>
      </c>
      <c r="C459" s="10"/>
      <c r="D459" s="16" t="s">
        <v>49</v>
      </c>
      <c r="E459" s="16" t="s">
        <v>50</v>
      </c>
      <c r="F459" s="16" t="s">
        <v>51</v>
      </c>
      <c r="G459" s="16" t="s">
        <v>507</v>
      </c>
      <c r="H459" s="34" t="str">
        <f t="shared" si="31"/>
        <v>F8</v>
      </c>
      <c r="I459" s="34" t="str">
        <f>IFERROR(INDEX(数据分类!B:B,MATCH(数据!H459,数据分类!A:A,0)),"Error")</f>
        <v>时钟</v>
      </c>
      <c r="J459" s="34" t="str">
        <f>IFERROR(_xlfn.IFS(INDEX(数据分类!E:E,MATCH(数据!H459,数据分类!A:A,0))=3456,N459&amp;M459,INDEX(数据分类!E:E,MATCH(数据!H459,数据分类!A:A,0))=34,M459,INDEX(数据分类!E:E,MATCH(数据!H459,数据分类!A:A,0))=56,N459,INDEX(数据分类!E:E,MATCH(数据!H459,数据分类!A:A,0))="-","-"),"Error")</f>
        <v>-</v>
      </c>
      <c r="K459" s="34" t="str">
        <f t="shared" si="30"/>
        <v>-</v>
      </c>
      <c r="L459" s="4" t="str">
        <f>IFERROR(INDEX(字典msg!B:B,MATCH(D459,字典msg!A:A,0)),"Error")</f>
        <v>正常</v>
      </c>
      <c r="M459" s="4" t="str">
        <f>IFERROR(_xlfn.IFS(H459="9",INDEX(字典1_34!C:C,MATCH(MID(F459,5,2),字典1_34!B:B,0)),H459="B00",INDEX(字典1_34!D:D,MATCH(MID(F459,5,2),字典1_34!B:B,0)),H459="B20",INDEX(字典1_34!E:E,MATCH(MID(F459,5,2),字典1_34!B:B,0)),H459="B48",INDEX(字典1_34!G:G,MATCH(MID(F459,5,2),字典1_34!B:B,0)),LEFT(H459,1)="B",INDEX(字典1_34!F:F,MATCH(MID(F459,5,2),字典1_34!B:B,0))),"-")</f>
        <v>-</v>
      </c>
      <c r="N459" s="4" t="str">
        <f>IFERROR(_xlfn.IFS(H459="9",INDEX(字典1_56!C:C,MATCH(MID(F459,7,2),字典1_56!B:B,0)),LEFT(H459,1)="B",INDEX(字典1_56!D:D,MATCH(MID(F459,7,2),字典1_56!B:B,0)),H459="C_B",INDEX(字典1_56!F:F,MATCH(MID(F459,7,2),字典1_56!B:B,0)),H459="C",INDEX(字典1_56!E:E,MATCH(MID(F459,7,2),字典1_56!B:B,0))),"-")</f>
        <v>-</v>
      </c>
      <c r="O459" s="4" t="str">
        <f>IFERROR(INDEX(字典1_78!C:C,MATCH(RIGHT(F459,2),字典1_78!B:B,0)),"Error")</f>
        <v>时钟</v>
      </c>
      <c r="P459" s="5">
        <f t="shared" si="28"/>
        <v>33.707000000000001</v>
      </c>
      <c r="Q459" s="5">
        <f t="shared" si="29"/>
        <v>0.10000000000000142</v>
      </c>
      <c r="R459" s="5" t="str">
        <f>IF(H461="C_B",INDEX(音色一览表!A:A,MATCH(MID(F459,5,2)&amp;MID(F460,5,2)&amp;MID(F461,7,2),音色一览表!H:H,0))&amp;" "&amp;INDEX(音色一览表!G:G,MATCH(MID(F459,5,2)&amp;MID(F460,5,2)&amp;MID(F461,7,2),音色一览表!H:H,0)),"")</f>
        <v/>
      </c>
      <c r="S459" s="17"/>
      <c r="T459" s="17"/>
    </row>
    <row r="460" spans="1:20" ht="18" hidden="1" customHeight="1" x14ac:dyDescent="0.2">
      <c r="A460" s="16">
        <v>458</v>
      </c>
      <c r="B460" s="16">
        <v>1</v>
      </c>
      <c r="C460" s="10"/>
      <c r="D460" s="16" t="s">
        <v>49</v>
      </c>
      <c r="E460" s="16" t="s">
        <v>50</v>
      </c>
      <c r="F460" s="16" t="s">
        <v>51</v>
      </c>
      <c r="G460" s="16" t="s">
        <v>508</v>
      </c>
      <c r="H460" s="34" t="str">
        <f t="shared" si="31"/>
        <v>F8</v>
      </c>
      <c r="I460" s="34" t="str">
        <f>IFERROR(INDEX(数据分类!B:B,MATCH(数据!H460,数据分类!A:A,0)),"Error")</f>
        <v>时钟</v>
      </c>
      <c r="J460" s="34" t="str">
        <f>IFERROR(_xlfn.IFS(INDEX(数据分类!E:E,MATCH(数据!H460,数据分类!A:A,0))=3456,N460&amp;M460,INDEX(数据分类!E:E,MATCH(数据!H460,数据分类!A:A,0))=34,M460,INDEX(数据分类!E:E,MATCH(数据!H460,数据分类!A:A,0))=56,N460,INDEX(数据分类!E:E,MATCH(数据!H460,数据分类!A:A,0))="-","-"),"Error")</f>
        <v>-</v>
      </c>
      <c r="K460" s="34" t="str">
        <f t="shared" si="30"/>
        <v>-</v>
      </c>
      <c r="L460" s="4" t="str">
        <f>IFERROR(INDEX(字典msg!B:B,MATCH(D460,字典msg!A:A,0)),"Error")</f>
        <v>正常</v>
      </c>
      <c r="M460" s="4" t="str">
        <f>IFERROR(_xlfn.IFS(H460="9",INDEX(字典1_34!C:C,MATCH(MID(F460,5,2),字典1_34!B:B,0)),H460="B00",INDEX(字典1_34!D:D,MATCH(MID(F460,5,2),字典1_34!B:B,0)),H460="B20",INDEX(字典1_34!E:E,MATCH(MID(F460,5,2),字典1_34!B:B,0)),H460="B48",INDEX(字典1_34!G:G,MATCH(MID(F460,5,2),字典1_34!B:B,0)),LEFT(H460,1)="B",INDEX(字典1_34!F:F,MATCH(MID(F460,5,2),字典1_34!B:B,0))),"-")</f>
        <v>-</v>
      </c>
      <c r="N460" s="4" t="str">
        <f>IFERROR(_xlfn.IFS(H460="9",INDEX(字典1_56!C:C,MATCH(MID(F460,7,2),字典1_56!B:B,0)),LEFT(H460,1)="B",INDEX(字典1_56!D:D,MATCH(MID(F460,7,2),字典1_56!B:B,0)),H460="C_B",INDEX(字典1_56!F:F,MATCH(MID(F460,7,2),字典1_56!B:B,0)),H460="C",INDEX(字典1_56!E:E,MATCH(MID(F460,7,2),字典1_56!B:B,0))),"-")</f>
        <v>-</v>
      </c>
      <c r="O460" s="4" t="str">
        <f>IFERROR(INDEX(字典1_78!C:C,MATCH(RIGHT(F460,2),字典1_78!B:B,0)),"Error")</f>
        <v>时钟</v>
      </c>
      <c r="P460" s="5">
        <f t="shared" si="28"/>
        <v>33.796999999999997</v>
      </c>
      <c r="Q460" s="5">
        <f t="shared" si="29"/>
        <v>8.9999999999996305E-2</v>
      </c>
      <c r="R460" s="5" t="str">
        <f>IF(H462="C_B",INDEX(音色一览表!A:A,MATCH(MID(F460,5,2)&amp;MID(F461,5,2)&amp;MID(F462,7,2),音色一览表!H:H,0))&amp;" "&amp;INDEX(音色一览表!G:G,MATCH(MID(F460,5,2)&amp;MID(F461,5,2)&amp;MID(F462,7,2),音色一览表!H:H,0)),"")</f>
        <v/>
      </c>
      <c r="S460" s="17"/>
      <c r="T460" s="17"/>
    </row>
    <row r="461" spans="1:20" ht="18" hidden="1" customHeight="1" x14ac:dyDescent="0.2">
      <c r="A461" s="16">
        <v>459</v>
      </c>
      <c r="B461" s="16">
        <v>1</v>
      </c>
      <c r="C461" s="10"/>
      <c r="D461" s="16" t="s">
        <v>49</v>
      </c>
      <c r="E461" s="16" t="s">
        <v>50</v>
      </c>
      <c r="F461" s="16" t="s">
        <v>51</v>
      </c>
      <c r="G461" s="16" t="s">
        <v>509</v>
      </c>
      <c r="H461" s="34" t="str">
        <f t="shared" si="31"/>
        <v>F8</v>
      </c>
      <c r="I461" s="34" t="str">
        <f>IFERROR(INDEX(数据分类!B:B,MATCH(数据!H461,数据分类!A:A,0)),"Error")</f>
        <v>时钟</v>
      </c>
      <c r="J461" s="34" t="str">
        <f>IFERROR(_xlfn.IFS(INDEX(数据分类!E:E,MATCH(数据!H461,数据分类!A:A,0))=3456,N461&amp;M461,INDEX(数据分类!E:E,MATCH(数据!H461,数据分类!A:A,0))=34,M461,INDEX(数据分类!E:E,MATCH(数据!H461,数据分类!A:A,0))=56,N461,INDEX(数据分类!E:E,MATCH(数据!H461,数据分类!A:A,0))="-","-"),"Error")</f>
        <v>-</v>
      </c>
      <c r="K461" s="34" t="str">
        <f t="shared" si="30"/>
        <v>-</v>
      </c>
      <c r="L461" s="4" t="str">
        <f>IFERROR(INDEX(字典msg!B:B,MATCH(D461,字典msg!A:A,0)),"Error")</f>
        <v>正常</v>
      </c>
      <c r="M461" s="4" t="str">
        <f>IFERROR(_xlfn.IFS(H461="9",INDEX(字典1_34!C:C,MATCH(MID(F461,5,2),字典1_34!B:B,0)),H461="B00",INDEX(字典1_34!D:D,MATCH(MID(F461,5,2),字典1_34!B:B,0)),H461="B20",INDEX(字典1_34!E:E,MATCH(MID(F461,5,2),字典1_34!B:B,0)),H461="B48",INDEX(字典1_34!G:G,MATCH(MID(F461,5,2),字典1_34!B:B,0)),LEFT(H461,1)="B",INDEX(字典1_34!F:F,MATCH(MID(F461,5,2),字典1_34!B:B,0))),"-")</f>
        <v>-</v>
      </c>
      <c r="N461" s="4" t="str">
        <f>IFERROR(_xlfn.IFS(H461="9",INDEX(字典1_56!C:C,MATCH(MID(F461,7,2),字典1_56!B:B,0)),LEFT(H461,1)="B",INDEX(字典1_56!D:D,MATCH(MID(F461,7,2),字典1_56!B:B,0)),H461="C_B",INDEX(字典1_56!F:F,MATCH(MID(F461,7,2),字典1_56!B:B,0)),H461="C",INDEX(字典1_56!E:E,MATCH(MID(F461,7,2),字典1_56!B:B,0))),"-")</f>
        <v>-</v>
      </c>
      <c r="O461" s="4" t="str">
        <f>IFERROR(INDEX(字典1_78!C:C,MATCH(RIGHT(F461,2),字典1_78!B:B,0)),"Error")</f>
        <v>时钟</v>
      </c>
      <c r="P461" s="5">
        <f t="shared" si="28"/>
        <v>33.896999999999998</v>
      </c>
      <c r="Q461" s="5">
        <f t="shared" si="29"/>
        <v>0.10000000000000142</v>
      </c>
      <c r="R461" s="5" t="str">
        <f>IF(H463="C_B",INDEX(音色一览表!A:A,MATCH(MID(F461,5,2)&amp;MID(F462,5,2)&amp;MID(F463,7,2),音色一览表!H:H,0))&amp;" "&amp;INDEX(音色一览表!G:G,MATCH(MID(F461,5,2)&amp;MID(F462,5,2)&amp;MID(F463,7,2),音色一览表!H:H,0)),"")</f>
        <v/>
      </c>
      <c r="S461" s="17"/>
      <c r="T461" s="17"/>
    </row>
    <row r="462" spans="1:20" ht="18" hidden="1" customHeight="1" x14ac:dyDescent="0.2">
      <c r="A462" s="16">
        <v>460</v>
      </c>
      <c r="B462" s="16">
        <v>1</v>
      </c>
      <c r="C462" s="10"/>
      <c r="D462" s="16" t="s">
        <v>49</v>
      </c>
      <c r="E462" s="16" t="s">
        <v>50</v>
      </c>
      <c r="F462" s="16" t="s">
        <v>51</v>
      </c>
      <c r="G462" s="16" t="s">
        <v>510</v>
      </c>
      <c r="H462" s="34" t="str">
        <f t="shared" si="31"/>
        <v>F8</v>
      </c>
      <c r="I462" s="34" t="str">
        <f>IFERROR(INDEX(数据分类!B:B,MATCH(数据!H462,数据分类!A:A,0)),"Error")</f>
        <v>时钟</v>
      </c>
      <c r="J462" s="34" t="str">
        <f>IFERROR(_xlfn.IFS(INDEX(数据分类!E:E,MATCH(数据!H462,数据分类!A:A,0))=3456,N462&amp;M462,INDEX(数据分类!E:E,MATCH(数据!H462,数据分类!A:A,0))=34,M462,INDEX(数据分类!E:E,MATCH(数据!H462,数据分类!A:A,0))=56,N462,INDEX(数据分类!E:E,MATCH(数据!H462,数据分类!A:A,0))="-","-"),"Error")</f>
        <v>-</v>
      </c>
      <c r="K462" s="34" t="str">
        <f t="shared" si="30"/>
        <v>-</v>
      </c>
      <c r="L462" s="4" t="str">
        <f>IFERROR(INDEX(字典msg!B:B,MATCH(D462,字典msg!A:A,0)),"Error")</f>
        <v>正常</v>
      </c>
      <c r="M462" s="4" t="str">
        <f>IFERROR(_xlfn.IFS(H462="9",INDEX(字典1_34!C:C,MATCH(MID(F462,5,2),字典1_34!B:B,0)),H462="B00",INDEX(字典1_34!D:D,MATCH(MID(F462,5,2),字典1_34!B:B,0)),H462="B20",INDEX(字典1_34!E:E,MATCH(MID(F462,5,2),字典1_34!B:B,0)),H462="B48",INDEX(字典1_34!G:G,MATCH(MID(F462,5,2),字典1_34!B:B,0)),LEFT(H462,1)="B",INDEX(字典1_34!F:F,MATCH(MID(F462,5,2),字典1_34!B:B,0))),"-")</f>
        <v>-</v>
      </c>
      <c r="N462" s="4" t="str">
        <f>IFERROR(_xlfn.IFS(H462="9",INDEX(字典1_56!C:C,MATCH(MID(F462,7,2),字典1_56!B:B,0)),LEFT(H462,1)="B",INDEX(字典1_56!D:D,MATCH(MID(F462,7,2),字典1_56!B:B,0)),H462="C_B",INDEX(字典1_56!F:F,MATCH(MID(F462,7,2),字典1_56!B:B,0)),H462="C",INDEX(字典1_56!E:E,MATCH(MID(F462,7,2),字典1_56!B:B,0))),"-")</f>
        <v>-</v>
      </c>
      <c r="O462" s="4" t="str">
        <f>IFERROR(INDEX(字典1_78!C:C,MATCH(RIGHT(F462,2),字典1_78!B:B,0)),"Error")</f>
        <v>时钟</v>
      </c>
      <c r="P462" s="5">
        <f t="shared" si="28"/>
        <v>33.997</v>
      </c>
      <c r="Q462" s="5">
        <f t="shared" si="29"/>
        <v>0.10000000000000142</v>
      </c>
      <c r="R462" s="5" t="str">
        <f>IF(H464="C_B",INDEX(音色一览表!A:A,MATCH(MID(F462,5,2)&amp;MID(F463,5,2)&amp;MID(F464,7,2),音色一览表!H:H,0))&amp;" "&amp;INDEX(音色一览表!G:G,MATCH(MID(F462,5,2)&amp;MID(F463,5,2)&amp;MID(F464,7,2),音色一览表!H:H,0)),"")</f>
        <v/>
      </c>
      <c r="S462" s="17"/>
      <c r="T462" s="17"/>
    </row>
    <row r="463" spans="1:20" ht="18" hidden="1" customHeight="1" x14ac:dyDescent="0.2">
      <c r="A463" s="16">
        <v>461</v>
      </c>
      <c r="B463" s="16">
        <v>1</v>
      </c>
      <c r="C463" s="10"/>
      <c r="D463" s="16" t="s">
        <v>49</v>
      </c>
      <c r="E463" s="16" t="s">
        <v>50</v>
      </c>
      <c r="F463" s="16" t="s">
        <v>51</v>
      </c>
      <c r="G463" s="16" t="s">
        <v>511</v>
      </c>
      <c r="H463" s="34" t="str">
        <f t="shared" si="31"/>
        <v>F8</v>
      </c>
      <c r="I463" s="34" t="str">
        <f>IFERROR(INDEX(数据分类!B:B,MATCH(数据!H463,数据分类!A:A,0)),"Error")</f>
        <v>时钟</v>
      </c>
      <c r="J463" s="34" t="str">
        <f>IFERROR(_xlfn.IFS(INDEX(数据分类!E:E,MATCH(数据!H463,数据分类!A:A,0))=3456,N463&amp;M463,INDEX(数据分类!E:E,MATCH(数据!H463,数据分类!A:A,0))=34,M463,INDEX(数据分类!E:E,MATCH(数据!H463,数据分类!A:A,0))=56,N463,INDEX(数据分类!E:E,MATCH(数据!H463,数据分类!A:A,0))="-","-"),"Error")</f>
        <v>-</v>
      </c>
      <c r="K463" s="34" t="str">
        <f t="shared" si="30"/>
        <v>-</v>
      </c>
      <c r="L463" s="4" t="str">
        <f>IFERROR(INDEX(字典msg!B:B,MATCH(D463,字典msg!A:A,0)),"Error")</f>
        <v>正常</v>
      </c>
      <c r="M463" s="4" t="str">
        <f>IFERROR(_xlfn.IFS(H463="9",INDEX(字典1_34!C:C,MATCH(MID(F463,5,2),字典1_34!B:B,0)),H463="B00",INDEX(字典1_34!D:D,MATCH(MID(F463,5,2),字典1_34!B:B,0)),H463="B20",INDEX(字典1_34!E:E,MATCH(MID(F463,5,2),字典1_34!B:B,0)),H463="B48",INDEX(字典1_34!G:G,MATCH(MID(F463,5,2),字典1_34!B:B,0)),LEFT(H463,1)="B",INDEX(字典1_34!F:F,MATCH(MID(F463,5,2),字典1_34!B:B,0))),"-")</f>
        <v>-</v>
      </c>
      <c r="N463" s="4" t="str">
        <f>IFERROR(_xlfn.IFS(H463="9",INDEX(字典1_56!C:C,MATCH(MID(F463,7,2),字典1_56!B:B,0)),LEFT(H463,1)="B",INDEX(字典1_56!D:D,MATCH(MID(F463,7,2),字典1_56!B:B,0)),H463="C_B",INDEX(字典1_56!F:F,MATCH(MID(F463,7,2),字典1_56!B:B,0)),H463="C",INDEX(字典1_56!E:E,MATCH(MID(F463,7,2),字典1_56!B:B,0))),"-")</f>
        <v>-</v>
      </c>
      <c r="O463" s="4" t="str">
        <f>IFERROR(INDEX(字典1_78!C:C,MATCH(RIGHT(F463,2),字典1_78!B:B,0)),"Error")</f>
        <v>时钟</v>
      </c>
      <c r="P463" s="5">
        <f t="shared" si="28"/>
        <v>34.091999999999999</v>
      </c>
      <c r="Q463" s="5">
        <f t="shared" si="29"/>
        <v>9.4999999999998863E-2</v>
      </c>
      <c r="R463" s="5" t="str">
        <f>IF(H465="C_B",INDEX(音色一览表!A:A,MATCH(MID(F463,5,2)&amp;MID(F464,5,2)&amp;MID(F465,7,2),音色一览表!H:H,0))&amp;" "&amp;INDEX(音色一览表!G:G,MATCH(MID(F463,5,2)&amp;MID(F464,5,2)&amp;MID(F465,7,2),音色一览表!H:H,0)),"")</f>
        <v/>
      </c>
      <c r="S463" s="17"/>
      <c r="T463" s="17"/>
    </row>
    <row r="464" spans="1:20" ht="18" hidden="1" customHeight="1" x14ac:dyDescent="0.2">
      <c r="A464" s="16">
        <v>462</v>
      </c>
      <c r="B464" s="16">
        <v>1</v>
      </c>
      <c r="C464" s="10"/>
      <c r="D464" s="16" t="s">
        <v>49</v>
      </c>
      <c r="E464" s="16" t="s">
        <v>50</v>
      </c>
      <c r="F464" s="16" t="s">
        <v>51</v>
      </c>
      <c r="G464" s="16" t="s">
        <v>512</v>
      </c>
      <c r="H464" s="34" t="str">
        <f t="shared" si="31"/>
        <v>F8</v>
      </c>
      <c r="I464" s="34" t="str">
        <f>IFERROR(INDEX(数据分类!B:B,MATCH(数据!H464,数据分类!A:A,0)),"Error")</f>
        <v>时钟</v>
      </c>
      <c r="J464" s="34" t="str">
        <f>IFERROR(_xlfn.IFS(INDEX(数据分类!E:E,MATCH(数据!H464,数据分类!A:A,0))=3456,N464&amp;M464,INDEX(数据分类!E:E,MATCH(数据!H464,数据分类!A:A,0))=34,M464,INDEX(数据分类!E:E,MATCH(数据!H464,数据分类!A:A,0))=56,N464,INDEX(数据分类!E:E,MATCH(数据!H464,数据分类!A:A,0))="-","-"),"Error")</f>
        <v>-</v>
      </c>
      <c r="K464" s="34" t="str">
        <f t="shared" si="30"/>
        <v>-</v>
      </c>
      <c r="L464" s="4" t="str">
        <f>IFERROR(INDEX(字典msg!B:B,MATCH(D464,字典msg!A:A,0)),"Error")</f>
        <v>正常</v>
      </c>
      <c r="M464" s="4" t="str">
        <f>IFERROR(_xlfn.IFS(H464="9",INDEX(字典1_34!C:C,MATCH(MID(F464,5,2),字典1_34!B:B,0)),H464="B00",INDEX(字典1_34!D:D,MATCH(MID(F464,5,2),字典1_34!B:B,0)),H464="B20",INDEX(字典1_34!E:E,MATCH(MID(F464,5,2),字典1_34!B:B,0)),H464="B48",INDEX(字典1_34!G:G,MATCH(MID(F464,5,2),字典1_34!B:B,0)),LEFT(H464,1)="B",INDEX(字典1_34!F:F,MATCH(MID(F464,5,2),字典1_34!B:B,0))),"-")</f>
        <v>-</v>
      </c>
      <c r="N464" s="4" t="str">
        <f>IFERROR(_xlfn.IFS(H464="9",INDEX(字典1_56!C:C,MATCH(MID(F464,7,2),字典1_56!B:B,0)),LEFT(H464,1)="B",INDEX(字典1_56!D:D,MATCH(MID(F464,7,2),字典1_56!B:B,0)),H464="C_B",INDEX(字典1_56!F:F,MATCH(MID(F464,7,2),字典1_56!B:B,0)),H464="C",INDEX(字典1_56!E:E,MATCH(MID(F464,7,2),字典1_56!B:B,0))),"-")</f>
        <v>-</v>
      </c>
      <c r="O464" s="4" t="str">
        <f>IFERROR(INDEX(字典1_78!C:C,MATCH(RIGHT(F464,2),字典1_78!B:B,0)),"Error")</f>
        <v>时钟</v>
      </c>
      <c r="P464" s="5">
        <f t="shared" si="28"/>
        <v>34.186999999999998</v>
      </c>
      <c r="Q464" s="5">
        <f t="shared" si="29"/>
        <v>9.4999999999998863E-2</v>
      </c>
      <c r="R464" s="5" t="str">
        <f>IF(H466="C_B",INDEX(音色一览表!A:A,MATCH(MID(F464,5,2)&amp;MID(F465,5,2)&amp;MID(F466,7,2),音色一览表!H:H,0))&amp;" "&amp;INDEX(音色一览表!G:G,MATCH(MID(F464,5,2)&amp;MID(F465,5,2)&amp;MID(F466,7,2),音色一览表!H:H,0)),"")</f>
        <v/>
      </c>
      <c r="S464" s="17"/>
      <c r="T464" s="17"/>
    </row>
    <row r="465" spans="1:20" ht="18" hidden="1" customHeight="1" x14ac:dyDescent="0.2">
      <c r="A465" s="16">
        <v>463</v>
      </c>
      <c r="B465" s="16">
        <v>1</v>
      </c>
      <c r="C465" s="10"/>
      <c r="D465" s="16" t="s">
        <v>49</v>
      </c>
      <c r="E465" s="16" t="s">
        <v>50</v>
      </c>
      <c r="F465" s="16" t="s">
        <v>51</v>
      </c>
      <c r="G465" s="16" t="s">
        <v>513</v>
      </c>
      <c r="H465" s="34" t="str">
        <f t="shared" si="31"/>
        <v>F8</v>
      </c>
      <c r="I465" s="34" t="str">
        <f>IFERROR(INDEX(数据分类!B:B,MATCH(数据!H465,数据分类!A:A,0)),"Error")</f>
        <v>时钟</v>
      </c>
      <c r="J465" s="34" t="str">
        <f>IFERROR(_xlfn.IFS(INDEX(数据分类!E:E,MATCH(数据!H465,数据分类!A:A,0))=3456,N465&amp;M465,INDEX(数据分类!E:E,MATCH(数据!H465,数据分类!A:A,0))=34,M465,INDEX(数据分类!E:E,MATCH(数据!H465,数据分类!A:A,0))=56,N465,INDEX(数据分类!E:E,MATCH(数据!H465,数据分类!A:A,0))="-","-"),"Error")</f>
        <v>-</v>
      </c>
      <c r="K465" s="34" t="str">
        <f t="shared" si="30"/>
        <v>-</v>
      </c>
      <c r="L465" s="4" t="str">
        <f>IFERROR(INDEX(字典msg!B:B,MATCH(D465,字典msg!A:A,0)),"Error")</f>
        <v>正常</v>
      </c>
      <c r="M465" s="4" t="str">
        <f>IFERROR(_xlfn.IFS(H465="9",INDEX(字典1_34!C:C,MATCH(MID(F465,5,2),字典1_34!B:B,0)),H465="B00",INDEX(字典1_34!D:D,MATCH(MID(F465,5,2),字典1_34!B:B,0)),H465="B20",INDEX(字典1_34!E:E,MATCH(MID(F465,5,2),字典1_34!B:B,0)),H465="B48",INDEX(字典1_34!G:G,MATCH(MID(F465,5,2),字典1_34!B:B,0)),LEFT(H465,1)="B",INDEX(字典1_34!F:F,MATCH(MID(F465,5,2),字典1_34!B:B,0))),"-")</f>
        <v>-</v>
      </c>
      <c r="N465" s="4" t="str">
        <f>IFERROR(_xlfn.IFS(H465="9",INDEX(字典1_56!C:C,MATCH(MID(F465,7,2),字典1_56!B:B,0)),LEFT(H465,1)="B",INDEX(字典1_56!D:D,MATCH(MID(F465,7,2),字典1_56!B:B,0)),H465="C_B",INDEX(字典1_56!F:F,MATCH(MID(F465,7,2),字典1_56!B:B,0)),H465="C",INDEX(字典1_56!E:E,MATCH(MID(F465,7,2),字典1_56!B:B,0))),"-")</f>
        <v>-</v>
      </c>
      <c r="O465" s="4" t="str">
        <f>IFERROR(INDEX(字典1_78!C:C,MATCH(RIGHT(F465,2),字典1_78!B:B,0)),"Error")</f>
        <v>时钟</v>
      </c>
      <c r="P465" s="5">
        <f t="shared" si="28"/>
        <v>34.277000000000001</v>
      </c>
      <c r="Q465" s="5">
        <f t="shared" si="29"/>
        <v>9.0000000000003411E-2</v>
      </c>
      <c r="R465" s="5" t="str">
        <f>IF(H467="C_B",INDEX(音色一览表!A:A,MATCH(MID(F465,5,2)&amp;MID(F466,5,2)&amp;MID(F467,7,2),音色一览表!H:H,0))&amp;" "&amp;INDEX(音色一览表!G:G,MATCH(MID(F465,5,2)&amp;MID(F466,5,2)&amp;MID(F467,7,2),音色一览表!H:H,0)),"")</f>
        <v/>
      </c>
      <c r="S465" s="17"/>
      <c r="T465" s="17"/>
    </row>
    <row r="466" spans="1:20" ht="18" hidden="1" customHeight="1" x14ac:dyDescent="0.2">
      <c r="A466" s="16">
        <v>464</v>
      </c>
      <c r="B466" s="16">
        <v>1</v>
      </c>
      <c r="C466" s="10"/>
      <c r="D466" s="16" t="s">
        <v>49</v>
      </c>
      <c r="E466" s="16" t="s">
        <v>50</v>
      </c>
      <c r="F466" s="16" t="s">
        <v>51</v>
      </c>
      <c r="G466" s="16" t="s">
        <v>514</v>
      </c>
      <c r="H466" s="34" t="str">
        <f t="shared" si="31"/>
        <v>F8</v>
      </c>
      <c r="I466" s="34" t="str">
        <f>IFERROR(INDEX(数据分类!B:B,MATCH(数据!H466,数据分类!A:A,0)),"Error")</f>
        <v>时钟</v>
      </c>
      <c r="J466" s="34" t="str">
        <f>IFERROR(_xlfn.IFS(INDEX(数据分类!E:E,MATCH(数据!H466,数据分类!A:A,0))=3456,N466&amp;M466,INDEX(数据分类!E:E,MATCH(数据!H466,数据分类!A:A,0))=34,M466,INDEX(数据分类!E:E,MATCH(数据!H466,数据分类!A:A,0))=56,N466,INDEX(数据分类!E:E,MATCH(数据!H466,数据分类!A:A,0))="-","-"),"Error")</f>
        <v>-</v>
      </c>
      <c r="K466" s="34" t="str">
        <f t="shared" si="30"/>
        <v>-</v>
      </c>
      <c r="L466" s="4" t="str">
        <f>IFERROR(INDEX(字典msg!B:B,MATCH(D466,字典msg!A:A,0)),"Error")</f>
        <v>正常</v>
      </c>
      <c r="M466" s="4" t="str">
        <f>IFERROR(_xlfn.IFS(H466="9",INDEX(字典1_34!C:C,MATCH(MID(F466,5,2),字典1_34!B:B,0)),H466="B00",INDEX(字典1_34!D:D,MATCH(MID(F466,5,2),字典1_34!B:B,0)),H466="B20",INDEX(字典1_34!E:E,MATCH(MID(F466,5,2),字典1_34!B:B,0)),H466="B48",INDEX(字典1_34!G:G,MATCH(MID(F466,5,2),字典1_34!B:B,0)),LEFT(H466,1)="B",INDEX(字典1_34!F:F,MATCH(MID(F466,5,2),字典1_34!B:B,0))),"-")</f>
        <v>-</v>
      </c>
      <c r="N466" s="4" t="str">
        <f>IFERROR(_xlfn.IFS(H466="9",INDEX(字典1_56!C:C,MATCH(MID(F466,7,2),字典1_56!B:B,0)),LEFT(H466,1)="B",INDEX(字典1_56!D:D,MATCH(MID(F466,7,2),字典1_56!B:B,0)),H466="C_B",INDEX(字典1_56!F:F,MATCH(MID(F466,7,2),字典1_56!B:B,0)),H466="C",INDEX(字典1_56!E:E,MATCH(MID(F466,7,2),字典1_56!B:B,0))),"-")</f>
        <v>-</v>
      </c>
      <c r="O466" s="4" t="str">
        <f>IFERROR(INDEX(字典1_78!C:C,MATCH(RIGHT(F466,2),字典1_78!B:B,0)),"Error")</f>
        <v>时钟</v>
      </c>
      <c r="P466" s="5">
        <f t="shared" si="28"/>
        <v>34.377000000000002</v>
      </c>
      <c r="Q466" s="5">
        <f t="shared" si="29"/>
        <v>0.10000000000000142</v>
      </c>
      <c r="R466" s="5" t="str">
        <f>IF(H468="C_B",INDEX(音色一览表!A:A,MATCH(MID(F466,5,2)&amp;MID(F467,5,2)&amp;MID(F468,7,2),音色一览表!H:H,0))&amp;" "&amp;INDEX(音色一览表!G:G,MATCH(MID(F466,5,2)&amp;MID(F467,5,2)&amp;MID(F468,7,2),音色一览表!H:H,0)),"")</f>
        <v/>
      </c>
      <c r="S466" s="17"/>
      <c r="T466" s="17"/>
    </row>
    <row r="467" spans="1:20" ht="18" hidden="1" customHeight="1" x14ac:dyDescent="0.2">
      <c r="A467" s="16">
        <v>465</v>
      </c>
      <c r="B467" s="16">
        <v>1</v>
      </c>
      <c r="C467" s="10"/>
      <c r="D467" s="16" t="s">
        <v>49</v>
      </c>
      <c r="E467" s="16" t="s">
        <v>50</v>
      </c>
      <c r="F467" s="16" t="s">
        <v>59</v>
      </c>
      <c r="G467" s="16" t="s">
        <v>515</v>
      </c>
      <c r="H467" s="34" t="str">
        <f t="shared" si="31"/>
        <v>FE</v>
      </c>
      <c r="I467" s="34" t="str">
        <f>IFERROR(INDEX(数据分类!B:B,MATCH(数据!H467,数据分类!A:A,0)),"Error")</f>
        <v>主动传感</v>
      </c>
      <c r="J467" s="34" t="str">
        <f>IFERROR(_xlfn.IFS(INDEX(数据分类!E:E,MATCH(数据!H467,数据分类!A:A,0))=3456,N467&amp;M467,INDEX(数据分类!E:E,MATCH(数据!H467,数据分类!A:A,0))=34,M467,INDEX(数据分类!E:E,MATCH(数据!H467,数据分类!A:A,0))=56,N467,INDEX(数据分类!E:E,MATCH(数据!H467,数据分类!A:A,0))="-","-"),"Error")</f>
        <v>-</v>
      </c>
      <c r="K467" s="34" t="str">
        <f t="shared" si="30"/>
        <v>-</v>
      </c>
      <c r="L467" s="4" t="str">
        <f>IFERROR(INDEX(字典msg!B:B,MATCH(D467,字典msg!A:A,0)),"Error")</f>
        <v>正常</v>
      </c>
      <c r="M467" s="4" t="str">
        <f>IFERROR(_xlfn.IFS(H467="9",INDEX(字典1_34!C:C,MATCH(MID(F467,5,2),字典1_34!B:B,0)),H467="B00",INDEX(字典1_34!D:D,MATCH(MID(F467,5,2),字典1_34!B:B,0)),H467="B20",INDEX(字典1_34!E:E,MATCH(MID(F467,5,2),字典1_34!B:B,0)),H467="B48",INDEX(字典1_34!G:G,MATCH(MID(F467,5,2),字典1_34!B:B,0)),LEFT(H467,1)="B",INDEX(字典1_34!F:F,MATCH(MID(F467,5,2),字典1_34!B:B,0))),"-")</f>
        <v>-</v>
      </c>
      <c r="N467" s="4" t="str">
        <f>IFERROR(_xlfn.IFS(H467="9",INDEX(字典1_56!C:C,MATCH(MID(F467,7,2),字典1_56!B:B,0)),LEFT(H467,1)="B",INDEX(字典1_56!D:D,MATCH(MID(F467,7,2),字典1_56!B:B,0)),H467="C_B",INDEX(字典1_56!F:F,MATCH(MID(F467,7,2),字典1_56!B:B,0)),H467="C",INDEX(字典1_56!E:E,MATCH(MID(F467,7,2),字典1_56!B:B,0))),"-")</f>
        <v>-</v>
      </c>
      <c r="O467" s="4" t="str">
        <f>IFERROR(INDEX(字典1_78!C:C,MATCH(RIGHT(F467,2),字典1_78!B:B,0)),"Error")</f>
        <v>主动传感</v>
      </c>
      <c r="P467" s="5">
        <f t="shared" si="28"/>
        <v>34.466999999999999</v>
      </c>
      <c r="Q467" s="5">
        <f t="shared" si="29"/>
        <v>8.9999999999996305E-2</v>
      </c>
      <c r="R467" s="5" t="str">
        <f>IF(H469="C_B",INDEX(音色一览表!A:A,MATCH(MID(F467,5,2)&amp;MID(F468,5,2)&amp;MID(F469,7,2),音色一览表!H:H,0))&amp;" "&amp;INDEX(音色一览表!G:G,MATCH(MID(F467,5,2)&amp;MID(F468,5,2)&amp;MID(F469,7,2),音色一览表!H:H,0)),"")</f>
        <v/>
      </c>
      <c r="S467" s="17"/>
      <c r="T467" s="17"/>
    </row>
    <row r="468" spans="1:20" ht="18" hidden="1" customHeight="1" x14ac:dyDescent="0.2">
      <c r="A468" s="16">
        <v>466</v>
      </c>
      <c r="B468" s="16">
        <v>1</v>
      </c>
      <c r="C468" s="10"/>
      <c r="D468" s="16" t="s">
        <v>49</v>
      </c>
      <c r="E468" s="16" t="s">
        <v>50</v>
      </c>
      <c r="F468" s="16" t="s">
        <v>51</v>
      </c>
      <c r="G468" s="16" t="s">
        <v>516</v>
      </c>
      <c r="H468" s="34" t="str">
        <f t="shared" si="31"/>
        <v>F8</v>
      </c>
      <c r="I468" s="34" t="str">
        <f>IFERROR(INDEX(数据分类!B:B,MATCH(数据!H468,数据分类!A:A,0)),"Error")</f>
        <v>时钟</v>
      </c>
      <c r="J468" s="34" t="str">
        <f>IFERROR(_xlfn.IFS(INDEX(数据分类!E:E,MATCH(数据!H468,数据分类!A:A,0))=3456,N468&amp;M468,INDEX(数据分类!E:E,MATCH(数据!H468,数据分类!A:A,0))=34,M468,INDEX(数据分类!E:E,MATCH(数据!H468,数据分类!A:A,0))=56,N468,INDEX(数据分类!E:E,MATCH(数据!H468,数据分类!A:A,0))="-","-"),"Error")</f>
        <v>-</v>
      </c>
      <c r="K468" s="34" t="str">
        <f t="shared" si="30"/>
        <v>-</v>
      </c>
      <c r="L468" s="4" t="str">
        <f>IFERROR(INDEX(字典msg!B:B,MATCH(D468,字典msg!A:A,0)),"Error")</f>
        <v>正常</v>
      </c>
      <c r="M468" s="4" t="str">
        <f>IFERROR(_xlfn.IFS(H468="9",INDEX(字典1_34!C:C,MATCH(MID(F468,5,2),字典1_34!B:B,0)),H468="B00",INDEX(字典1_34!D:D,MATCH(MID(F468,5,2),字典1_34!B:B,0)),H468="B20",INDEX(字典1_34!E:E,MATCH(MID(F468,5,2),字典1_34!B:B,0)),H468="B48",INDEX(字典1_34!G:G,MATCH(MID(F468,5,2),字典1_34!B:B,0)),LEFT(H468,1)="B",INDEX(字典1_34!F:F,MATCH(MID(F468,5,2),字典1_34!B:B,0))),"-")</f>
        <v>-</v>
      </c>
      <c r="N468" s="4" t="str">
        <f>IFERROR(_xlfn.IFS(H468="9",INDEX(字典1_56!C:C,MATCH(MID(F468,7,2),字典1_56!B:B,0)),LEFT(H468,1)="B",INDEX(字典1_56!D:D,MATCH(MID(F468,7,2),字典1_56!B:B,0)),H468="C_B",INDEX(字典1_56!F:F,MATCH(MID(F468,7,2),字典1_56!B:B,0)),H468="C",INDEX(字典1_56!E:E,MATCH(MID(F468,7,2),字典1_56!B:B,0))),"-")</f>
        <v>-</v>
      </c>
      <c r="O468" s="4" t="str">
        <f>IFERROR(INDEX(字典1_78!C:C,MATCH(RIGHT(F468,2),字典1_78!B:B,0)),"Error")</f>
        <v>时钟</v>
      </c>
      <c r="P468" s="5">
        <f t="shared" si="28"/>
        <v>34.576999999999998</v>
      </c>
      <c r="Q468" s="5">
        <f t="shared" si="29"/>
        <v>0.10999999999999943</v>
      </c>
      <c r="R468" s="5" t="str">
        <f>IF(H470="C_B",INDEX(音色一览表!A:A,MATCH(MID(F468,5,2)&amp;MID(F469,5,2)&amp;MID(F470,7,2),音色一览表!H:H,0))&amp;" "&amp;INDEX(音色一览表!G:G,MATCH(MID(F468,5,2)&amp;MID(F469,5,2)&amp;MID(F470,7,2),音色一览表!H:H,0)),"")</f>
        <v/>
      </c>
      <c r="S468" s="17"/>
      <c r="T468" s="17"/>
    </row>
    <row r="469" spans="1:20" ht="18" hidden="1" customHeight="1" x14ac:dyDescent="0.2">
      <c r="A469" s="16">
        <v>467</v>
      </c>
      <c r="B469" s="16">
        <v>1</v>
      </c>
      <c r="C469" s="10"/>
      <c r="D469" s="16" t="s">
        <v>49</v>
      </c>
      <c r="E469" s="16" t="s">
        <v>50</v>
      </c>
      <c r="F469" s="16" t="s">
        <v>51</v>
      </c>
      <c r="G469" s="16" t="s">
        <v>517</v>
      </c>
      <c r="H469" s="34" t="str">
        <f t="shared" si="31"/>
        <v>F8</v>
      </c>
      <c r="I469" s="34" t="str">
        <f>IFERROR(INDEX(数据分类!B:B,MATCH(数据!H469,数据分类!A:A,0)),"Error")</f>
        <v>时钟</v>
      </c>
      <c r="J469" s="34" t="str">
        <f>IFERROR(_xlfn.IFS(INDEX(数据分类!E:E,MATCH(数据!H469,数据分类!A:A,0))=3456,N469&amp;M469,INDEX(数据分类!E:E,MATCH(数据!H469,数据分类!A:A,0))=34,M469,INDEX(数据分类!E:E,MATCH(数据!H469,数据分类!A:A,0))=56,N469,INDEX(数据分类!E:E,MATCH(数据!H469,数据分类!A:A,0))="-","-"),"Error")</f>
        <v>-</v>
      </c>
      <c r="K469" s="34" t="str">
        <f t="shared" si="30"/>
        <v>-</v>
      </c>
      <c r="L469" s="4" t="str">
        <f>IFERROR(INDEX(字典msg!B:B,MATCH(D469,字典msg!A:A,0)),"Error")</f>
        <v>正常</v>
      </c>
      <c r="M469" s="4" t="str">
        <f>IFERROR(_xlfn.IFS(H469="9",INDEX(字典1_34!C:C,MATCH(MID(F469,5,2),字典1_34!B:B,0)),H469="B00",INDEX(字典1_34!D:D,MATCH(MID(F469,5,2),字典1_34!B:B,0)),H469="B20",INDEX(字典1_34!E:E,MATCH(MID(F469,5,2),字典1_34!B:B,0)),H469="B48",INDEX(字典1_34!G:G,MATCH(MID(F469,5,2),字典1_34!B:B,0)),LEFT(H469,1)="B",INDEX(字典1_34!F:F,MATCH(MID(F469,5,2),字典1_34!B:B,0))),"-")</f>
        <v>-</v>
      </c>
      <c r="N469" s="4" t="str">
        <f>IFERROR(_xlfn.IFS(H469="9",INDEX(字典1_56!C:C,MATCH(MID(F469,7,2),字典1_56!B:B,0)),LEFT(H469,1)="B",INDEX(字典1_56!D:D,MATCH(MID(F469,7,2),字典1_56!B:B,0)),H469="C_B",INDEX(字典1_56!F:F,MATCH(MID(F469,7,2),字典1_56!B:B,0)),H469="C",INDEX(字典1_56!E:E,MATCH(MID(F469,7,2),字典1_56!B:B,0))),"-")</f>
        <v>-</v>
      </c>
      <c r="O469" s="4" t="str">
        <f>IFERROR(INDEX(字典1_78!C:C,MATCH(RIGHT(F469,2),字典1_78!B:B,0)),"Error")</f>
        <v>时钟</v>
      </c>
      <c r="P469" s="5">
        <f t="shared" si="28"/>
        <v>34.673999999999999</v>
      </c>
      <c r="Q469" s="5">
        <f t="shared" si="29"/>
        <v>9.7000000000001307E-2</v>
      </c>
      <c r="R469" s="5" t="str">
        <f>IF(H471="C_B",INDEX(音色一览表!A:A,MATCH(MID(F469,5,2)&amp;MID(F470,5,2)&amp;MID(F471,7,2),音色一览表!H:H,0))&amp;" "&amp;INDEX(音色一览表!G:G,MATCH(MID(F469,5,2)&amp;MID(F470,5,2)&amp;MID(F471,7,2),音色一览表!H:H,0)),"")</f>
        <v/>
      </c>
      <c r="S469" s="17"/>
      <c r="T469" s="17"/>
    </row>
    <row r="470" spans="1:20" ht="18" hidden="1" customHeight="1" x14ac:dyDescent="0.2">
      <c r="A470" s="16">
        <v>468</v>
      </c>
      <c r="B470" s="16">
        <v>1</v>
      </c>
      <c r="C470" s="10"/>
      <c r="D470" s="16" t="s">
        <v>49</v>
      </c>
      <c r="E470" s="16" t="s">
        <v>50</v>
      </c>
      <c r="F470" s="16" t="s">
        <v>51</v>
      </c>
      <c r="G470" s="16" t="s">
        <v>518</v>
      </c>
      <c r="H470" s="34" t="str">
        <f t="shared" si="31"/>
        <v>F8</v>
      </c>
      <c r="I470" s="34" t="str">
        <f>IFERROR(INDEX(数据分类!B:B,MATCH(数据!H470,数据分类!A:A,0)),"Error")</f>
        <v>时钟</v>
      </c>
      <c r="J470" s="34" t="str">
        <f>IFERROR(_xlfn.IFS(INDEX(数据分类!E:E,MATCH(数据!H470,数据分类!A:A,0))=3456,N470&amp;M470,INDEX(数据分类!E:E,MATCH(数据!H470,数据分类!A:A,0))=34,M470,INDEX(数据分类!E:E,MATCH(数据!H470,数据分类!A:A,0))=56,N470,INDEX(数据分类!E:E,MATCH(数据!H470,数据分类!A:A,0))="-","-"),"Error")</f>
        <v>-</v>
      </c>
      <c r="K470" s="34" t="str">
        <f t="shared" si="30"/>
        <v>-</v>
      </c>
      <c r="L470" s="4" t="str">
        <f>IFERROR(INDEX(字典msg!B:B,MATCH(D470,字典msg!A:A,0)),"Error")</f>
        <v>正常</v>
      </c>
      <c r="M470" s="4" t="str">
        <f>IFERROR(_xlfn.IFS(H470="9",INDEX(字典1_34!C:C,MATCH(MID(F470,5,2),字典1_34!B:B,0)),H470="B00",INDEX(字典1_34!D:D,MATCH(MID(F470,5,2),字典1_34!B:B,0)),H470="B20",INDEX(字典1_34!E:E,MATCH(MID(F470,5,2),字典1_34!B:B,0)),H470="B48",INDEX(字典1_34!G:G,MATCH(MID(F470,5,2),字典1_34!B:B,0)),LEFT(H470,1)="B",INDEX(字典1_34!F:F,MATCH(MID(F470,5,2),字典1_34!B:B,0))),"-")</f>
        <v>-</v>
      </c>
      <c r="N470" s="4" t="str">
        <f>IFERROR(_xlfn.IFS(H470="9",INDEX(字典1_56!C:C,MATCH(MID(F470,7,2),字典1_56!B:B,0)),LEFT(H470,1)="B",INDEX(字典1_56!D:D,MATCH(MID(F470,7,2),字典1_56!B:B,0)),H470="C_B",INDEX(字典1_56!F:F,MATCH(MID(F470,7,2),字典1_56!B:B,0)),H470="C",INDEX(字典1_56!E:E,MATCH(MID(F470,7,2),字典1_56!B:B,0))),"-")</f>
        <v>-</v>
      </c>
      <c r="O470" s="4" t="str">
        <f>IFERROR(INDEX(字典1_78!C:C,MATCH(RIGHT(F470,2),字典1_78!B:B,0)),"Error")</f>
        <v>时钟</v>
      </c>
      <c r="P470" s="5">
        <f t="shared" si="28"/>
        <v>34.764000000000003</v>
      </c>
      <c r="Q470" s="5">
        <f t="shared" si="29"/>
        <v>9.0000000000003411E-2</v>
      </c>
      <c r="R470" s="5" t="str">
        <f>IF(H472="C_B",INDEX(音色一览表!A:A,MATCH(MID(F470,5,2)&amp;MID(F471,5,2)&amp;MID(F472,7,2),音色一览表!H:H,0))&amp;" "&amp;INDEX(音色一览表!G:G,MATCH(MID(F470,5,2)&amp;MID(F471,5,2)&amp;MID(F472,7,2),音色一览表!H:H,0)),"")</f>
        <v/>
      </c>
      <c r="S470" s="17"/>
      <c r="T470" s="17"/>
    </row>
    <row r="471" spans="1:20" ht="18" hidden="1" customHeight="1" x14ac:dyDescent="0.2">
      <c r="A471" s="16">
        <v>469</v>
      </c>
      <c r="B471" s="16">
        <v>1</v>
      </c>
      <c r="C471" s="10"/>
      <c r="D471" s="16" t="s">
        <v>49</v>
      </c>
      <c r="E471" s="16" t="s">
        <v>50</v>
      </c>
      <c r="F471" s="16" t="s">
        <v>51</v>
      </c>
      <c r="G471" s="16" t="s">
        <v>519</v>
      </c>
      <c r="H471" s="34" t="str">
        <f t="shared" si="31"/>
        <v>F8</v>
      </c>
      <c r="I471" s="34" t="str">
        <f>IFERROR(INDEX(数据分类!B:B,MATCH(数据!H471,数据分类!A:A,0)),"Error")</f>
        <v>时钟</v>
      </c>
      <c r="J471" s="34" t="str">
        <f>IFERROR(_xlfn.IFS(INDEX(数据分类!E:E,MATCH(数据!H471,数据分类!A:A,0))=3456,N471&amp;M471,INDEX(数据分类!E:E,MATCH(数据!H471,数据分类!A:A,0))=34,M471,INDEX(数据分类!E:E,MATCH(数据!H471,数据分类!A:A,0))=56,N471,INDEX(数据分类!E:E,MATCH(数据!H471,数据分类!A:A,0))="-","-"),"Error")</f>
        <v>-</v>
      </c>
      <c r="K471" s="34" t="str">
        <f t="shared" si="30"/>
        <v>-</v>
      </c>
      <c r="L471" s="4" t="str">
        <f>IFERROR(INDEX(字典msg!B:B,MATCH(D471,字典msg!A:A,0)),"Error")</f>
        <v>正常</v>
      </c>
      <c r="M471" s="4" t="str">
        <f>IFERROR(_xlfn.IFS(H471="9",INDEX(字典1_34!C:C,MATCH(MID(F471,5,2),字典1_34!B:B,0)),H471="B00",INDEX(字典1_34!D:D,MATCH(MID(F471,5,2),字典1_34!B:B,0)),H471="B20",INDEX(字典1_34!E:E,MATCH(MID(F471,5,2),字典1_34!B:B,0)),H471="B48",INDEX(字典1_34!G:G,MATCH(MID(F471,5,2),字典1_34!B:B,0)),LEFT(H471,1)="B",INDEX(字典1_34!F:F,MATCH(MID(F471,5,2),字典1_34!B:B,0))),"-")</f>
        <v>-</v>
      </c>
      <c r="N471" s="4" t="str">
        <f>IFERROR(_xlfn.IFS(H471="9",INDEX(字典1_56!C:C,MATCH(MID(F471,7,2),字典1_56!B:B,0)),LEFT(H471,1)="B",INDEX(字典1_56!D:D,MATCH(MID(F471,7,2),字典1_56!B:B,0)),H471="C_B",INDEX(字典1_56!F:F,MATCH(MID(F471,7,2),字典1_56!B:B,0)),H471="C",INDEX(字典1_56!E:E,MATCH(MID(F471,7,2),字典1_56!B:B,0))),"-")</f>
        <v>-</v>
      </c>
      <c r="O471" s="4" t="str">
        <f>IFERROR(INDEX(字典1_78!C:C,MATCH(RIGHT(F471,2),字典1_78!B:B,0)),"Error")</f>
        <v>时钟</v>
      </c>
      <c r="P471" s="5">
        <f t="shared" si="28"/>
        <v>34.863999999999997</v>
      </c>
      <c r="Q471" s="5">
        <f t="shared" si="29"/>
        <v>9.9999999999994316E-2</v>
      </c>
      <c r="R471" s="5" t="str">
        <f>IF(H473="C_B",INDEX(音色一览表!A:A,MATCH(MID(F471,5,2)&amp;MID(F472,5,2)&amp;MID(F473,7,2),音色一览表!H:H,0))&amp;" "&amp;INDEX(音色一览表!G:G,MATCH(MID(F471,5,2)&amp;MID(F472,5,2)&amp;MID(F473,7,2),音色一览表!H:H,0)),"")</f>
        <v/>
      </c>
      <c r="S471" s="17"/>
      <c r="T471" s="17"/>
    </row>
    <row r="472" spans="1:20" ht="18" hidden="1" customHeight="1" x14ac:dyDescent="0.2">
      <c r="A472" s="16">
        <v>470</v>
      </c>
      <c r="B472" s="16">
        <v>1</v>
      </c>
      <c r="C472" s="10"/>
      <c r="D472" s="16" t="s">
        <v>49</v>
      </c>
      <c r="E472" s="16" t="s">
        <v>50</v>
      </c>
      <c r="F472" s="16" t="s">
        <v>51</v>
      </c>
      <c r="G472" s="16" t="s">
        <v>520</v>
      </c>
      <c r="H472" s="34" t="str">
        <f t="shared" si="31"/>
        <v>F8</v>
      </c>
      <c r="I472" s="34" t="str">
        <f>IFERROR(INDEX(数据分类!B:B,MATCH(数据!H472,数据分类!A:A,0)),"Error")</f>
        <v>时钟</v>
      </c>
      <c r="J472" s="34" t="str">
        <f>IFERROR(_xlfn.IFS(INDEX(数据分类!E:E,MATCH(数据!H472,数据分类!A:A,0))=3456,N472&amp;M472,INDEX(数据分类!E:E,MATCH(数据!H472,数据分类!A:A,0))=34,M472,INDEX(数据分类!E:E,MATCH(数据!H472,数据分类!A:A,0))=56,N472,INDEX(数据分类!E:E,MATCH(数据!H472,数据分类!A:A,0))="-","-"),"Error")</f>
        <v>-</v>
      </c>
      <c r="K472" s="34" t="str">
        <f t="shared" si="30"/>
        <v>-</v>
      </c>
      <c r="L472" s="4" t="str">
        <f>IFERROR(INDEX(字典msg!B:B,MATCH(D472,字典msg!A:A,0)),"Error")</f>
        <v>正常</v>
      </c>
      <c r="M472" s="4" t="str">
        <f>IFERROR(_xlfn.IFS(H472="9",INDEX(字典1_34!C:C,MATCH(MID(F472,5,2),字典1_34!B:B,0)),H472="B00",INDEX(字典1_34!D:D,MATCH(MID(F472,5,2),字典1_34!B:B,0)),H472="B20",INDEX(字典1_34!E:E,MATCH(MID(F472,5,2),字典1_34!B:B,0)),H472="B48",INDEX(字典1_34!G:G,MATCH(MID(F472,5,2),字典1_34!B:B,0)),LEFT(H472,1)="B",INDEX(字典1_34!F:F,MATCH(MID(F472,5,2),字典1_34!B:B,0))),"-")</f>
        <v>-</v>
      </c>
      <c r="N472" s="4" t="str">
        <f>IFERROR(_xlfn.IFS(H472="9",INDEX(字典1_56!C:C,MATCH(MID(F472,7,2),字典1_56!B:B,0)),LEFT(H472,1)="B",INDEX(字典1_56!D:D,MATCH(MID(F472,7,2),字典1_56!B:B,0)),H472="C_B",INDEX(字典1_56!F:F,MATCH(MID(F472,7,2),字典1_56!B:B,0)),H472="C",INDEX(字典1_56!E:E,MATCH(MID(F472,7,2),字典1_56!B:B,0))),"-")</f>
        <v>-</v>
      </c>
      <c r="O472" s="4" t="str">
        <f>IFERROR(INDEX(字典1_78!C:C,MATCH(RIGHT(F472,2),字典1_78!B:B,0)),"Error")</f>
        <v>时钟</v>
      </c>
      <c r="P472" s="5">
        <f t="shared" si="28"/>
        <v>34.963999999999999</v>
      </c>
      <c r="Q472" s="5">
        <f t="shared" si="29"/>
        <v>0.10000000000000142</v>
      </c>
      <c r="R472" s="5" t="str">
        <f>IF(H474="C_B",INDEX(音色一览表!A:A,MATCH(MID(F472,5,2)&amp;MID(F473,5,2)&amp;MID(F474,7,2),音色一览表!H:H,0))&amp;" "&amp;INDEX(音色一览表!G:G,MATCH(MID(F472,5,2)&amp;MID(F473,5,2)&amp;MID(F474,7,2),音色一览表!H:H,0)),"")</f>
        <v/>
      </c>
      <c r="S472" s="17"/>
      <c r="T472" s="17"/>
    </row>
    <row r="473" spans="1:20" ht="18" hidden="1" customHeight="1" x14ac:dyDescent="0.2">
      <c r="A473" s="16">
        <v>471</v>
      </c>
      <c r="B473" s="16">
        <v>1</v>
      </c>
      <c r="C473" s="10"/>
      <c r="D473" s="16" t="s">
        <v>49</v>
      </c>
      <c r="E473" s="16" t="s">
        <v>50</v>
      </c>
      <c r="F473" s="16" t="s">
        <v>51</v>
      </c>
      <c r="G473" s="16" t="s">
        <v>521</v>
      </c>
      <c r="H473" s="34" t="str">
        <f t="shared" si="31"/>
        <v>F8</v>
      </c>
      <c r="I473" s="34" t="str">
        <f>IFERROR(INDEX(数据分类!B:B,MATCH(数据!H473,数据分类!A:A,0)),"Error")</f>
        <v>时钟</v>
      </c>
      <c r="J473" s="34" t="str">
        <f>IFERROR(_xlfn.IFS(INDEX(数据分类!E:E,MATCH(数据!H473,数据分类!A:A,0))=3456,N473&amp;M473,INDEX(数据分类!E:E,MATCH(数据!H473,数据分类!A:A,0))=34,M473,INDEX(数据分类!E:E,MATCH(数据!H473,数据分类!A:A,0))=56,N473,INDEX(数据分类!E:E,MATCH(数据!H473,数据分类!A:A,0))="-","-"),"Error")</f>
        <v>-</v>
      </c>
      <c r="K473" s="34" t="str">
        <f t="shared" si="30"/>
        <v>-</v>
      </c>
      <c r="L473" s="4" t="str">
        <f>IFERROR(INDEX(字典msg!B:B,MATCH(D473,字典msg!A:A,0)),"Error")</f>
        <v>正常</v>
      </c>
      <c r="M473" s="4" t="str">
        <f>IFERROR(_xlfn.IFS(H473="9",INDEX(字典1_34!C:C,MATCH(MID(F473,5,2),字典1_34!B:B,0)),H473="B00",INDEX(字典1_34!D:D,MATCH(MID(F473,5,2),字典1_34!B:B,0)),H473="B20",INDEX(字典1_34!E:E,MATCH(MID(F473,5,2),字典1_34!B:B,0)),H473="B48",INDEX(字典1_34!G:G,MATCH(MID(F473,5,2),字典1_34!B:B,0)),LEFT(H473,1)="B",INDEX(字典1_34!F:F,MATCH(MID(F473,5,2),字典1_34!B:B,0))),"-")</f>
        <v>-</v>
      </c>
      <c r="N473" s="4" t="str">
        <f>IFERROR(_xlfn.IFS(H473="9",INDEX(字典1_56!C:C,MATCH(MID(F473,7,2),字典1_56!B:B,0)),LEFT(H473,1)="B",INDEX(字典1_56!D:D,MATCH(MID(F473,7,2),字典1_56!B:B,0)),H473="C_B",INDEX(字典1_56!F:F,MATCH(MID(F473,7,2),字典1_56!B:B,0)),H473="C",INDEX(字典1_56!E:E,MATCH(MID(F473,7,2),字典1_56!B:B,0))),"-")</f>
        <v>-</v>
      </c>
      <c r="O473" s="4" t="str">
        <f>IFERROR(INDEX(字典1_78!C:C,MATCH(RIGHT(F473,2),字典1_78!B:B,0)),"Error")</f>
        <v>时钟</v>
      </c>
      <c r="P473" s="5">
        <f t="shared" si="28"/>
        <v>35.064</v>
      </c>
      <c r="Q473" s="5">
        <f t="shared" si="29"/>
        <v>0.10000000000000142</v>
      </c>
      <c r="R473" s="5" t="str">
        <f>IF(H475="C_B",INDEX(音色一览表!A:A,MATCH(MID(F473,5,2)&amp;MID(F474,5,2)&amp;MID(F475,7,2),音色一览表!H:H,0))&amp;" "&amp;INDEX(音色一览表!G:G,MATCH(MID(F473,5,2)&amp;MID(F474,5,2)&amp;MID(F475,7,2),音色一览表!H:H,0)),"")</f>
        <v/>
      </c>
      <c r="S473" s="17"/>
      <c r="T473" s="17"/>
    </row>
    <row r="474" spans="1:20" ht="18" hidden="1" customHeight="1" x14ac:dyDescent="0.2">
      <c r="A474" s="16">
        <v>472</v>
      </c>
      <c r="B474" s="16">
        <v>1</v>
      </c>
      <c r="C474" s="10"/>
      <c r="D474" s="16" t="s">
        <v>49</v>
      </c>
      <c r="E474" s="16" t="s">
        <v>50</v>
      </c>
      <c r="F474" s="16" t="s">
        <v>51</v>
      </c>
      <c r="G474" s="16" t="s">
        <v>522</v>
      </c>
      <c r="H474" s="34" t="str">
        <f t="shared" si="31"/>
        <v>F8</v>
      </c>
      <c r="I474" s="34" t="str">
        <f>IFERROR(INDEX(数据分类!B:B,MATCH(数据!H474,数据分类!A:A,0)),"Error")</f>
        <v>时钟</v>
      </c>
      <c r="J474" s="34" t="str">
        <f>IFERROR(_xlfn.IFS(INDEX(数据分类!E:E,MATCH(数据!H474,数据分类!A:A,0))=3456,N474&amp;M474,INDEX(数据分类!E:E,MATCH(数据!H474,数据分类!A:A,0))=34,M474,INDEX(数据分类!E:E,MATCH(数据!H474,数据分类!A:A,0))=56,N474,INDEX(数据分类!E:E,MATCH(数据!H474,数据分类!A:A,0))="-","-"),"Error")</f>
        <v>-</v>
      </c>
      <c r="K474" s="34" t="str">
        <f t="shared" si="30"/>
        <v>-</v>
      </c>
      <c r="L474" s="4" t="str">
        <f>IFERROR(INDEX(字典msg!B:B,MATCH(D474,字典msg!A:A,0)),"Error")</f>
        <v>正常</v>
      </c>
      <c r="M474" s="4" t="str">
        <f>IFERROR(_xlfn.IFS(H474="9",INDEX(字典1_34!C:C,MATCH(MID(F474,5,2),字典1_34!B:B,0)),H474="B00",INDEX(字典1_34!D:D,MATCH(MID(F474,5,2),字典1_34!B:B,0)),H474="B20",INDEX(字典1_34!E:E,MATCH(MID(F474,5,2),字典1_34!B:B,0)),H474="B48",INDEX(字典1_34!G:G,MATCH(MID(F474,5,2),字典1_34!B:B,0)),LEFT(H474,1)="B",INDEX(字典1_34!F:F,MATCH(MID(F474,5,2),字典1_34!B:B,0))),"-")</f>
        <v>-</v>
      </c>
      <c r="N474" s="4" t="str">
        <f>IFERROR(_xlfn.IFS(H474="9",INDEX(字典1_56!C:C,MATCH(MID(F474,7,2),字典1_56!B:B,0)),LEFT(H474,1)="B",INDEX(字典1_56!D:D,MATCH(MID(F474,7,2),字典1_56!B:B,0)),H474="C_B",INDEX(字典1_56!F:F,MATCH(MID(F474,7,2),字典1_56!B:B,0)),H474="C",INDEX(字典1_56!E:E,MATCH(MID(F474,7,2),字典1_56!B:B,0))),"-")</f>
        <v>-</v>
      </c>
      <c r="O474" s="4" t="str">
        <f>IFERROR(INDEX(字典1_78!C:C,MATCH(RIGHT(F474,2),字典1_78!B:B,0)),"Error")</f>
        <v>时钟</v>
      </c>
      <c r="P474" s="5">
        <f t="shared" si="28"/>
        <v>35.17</v>
      </c>
      <c r="Q474" s="5">
        <f t="shared" si="29"/>
        <v>0.10600000000000165</v>
      </c>
      <c r="R474" s="5" t="str">
        <f>IF(H476="C_B",INDEX(音色一览表!A:A,MATCH(MID(F474,5,2)&amp;MID(F475,5,2)&amp;MID(F476,7,2),音色一览表!H:H,0))&amp;" "&amp;INDEX(音色一览表!G:G,MATCH(MID(F474,5,2)&amp;MID(F475,5,2)&amp;MID(F476,7,2),音色一览表!H:H,0)),"")</f>
        <v/>
      </c>
      <c r="S474" s="17"/>
      <c r="T474" s="17"/>
    </row>
    <row r="475" spans="1:20" ht="18" hidden="1" customHeight="1" x14ac:dyDescent="0.2">
      <c r="A475" s="16">
        <v>473</v>
      </c>
      <c r="B475" s="16">
        <v>1</v>
      </c>
      <c r="C475" s="10"/>
      <c r="D475" s="16" t="s">
        <v>49</v>
      </c>
      <c r="E475" s="16" t="s">
        <v>50</v>
      </c>
      <c r="F475" s="16" t="s">
        <v>51</v>
      </c>
      <c r="G475" s="16" t="s">
        <v>523</v>
      </c>
      <c r="H475" s="34" t="str">
        <f t="shared" si="31"/>
        <v>F8</v>
      </c>
      <c r="I475" s="34" t="str">
        <f>IFERROR(INDEX(数据分类!B:B,MATCH(数据!H475,数据分类!A:A,0)),"Error")</f>
        <v>时钟</v>
      </c>
      <c r="J475" s="34" t="str">
        <f>IFERROR(_xlfn.IFS(INDEX(数据分类!E:E,MATCH(数据!H475,数据分类!A:A,0))=3456,N475&amp;M475,INDEX(数据分类!E:E,MATCH(数据!H475,数据分类!A:A,0))=34,M475,INDEX(数据分类!E:E,MATCH(数据!H475,数据分类!A:A,0))=56,N475,INDEX(数据分类!E:E,MATCH(数据!H475,数据分类!A:A,0))="-","-"),"Error")</f>
        <v>-</v>
      </c>
      <c r="K475" s="34" t="str">
        <f t="shared" si="30"/>
        <v>-</v>
      </c>
      <c r="L475" s="4" t="str">
        <f>IFERROR(INDEX(字典msg!B:B,MATCH(D475,字典msg!A:A,0)),"Error")</f>
        <v>正常</v>
      </c>
      <c r="M475" s="4" t="str">
        <f>IFERROR(_xlfn.IFS(H475="9",INDEX(字典1_34!C:C,MATCH(MID(F475,5,2),字典1_34!B:B,0)),H475="B00",INDEX(字典1_34!D:D,MATCH(MID(F475,5,2),字典1_34!B:B,0)),H475="B20",INDEX(字典1_34!E:E,MATCH(MID(F475,5,2),字典1_34!B:B,0)),H475="B48",INDEX(字典1_34!G:G,MATCH(MID(F475,5,2),字典1_34!B:B,0)),LEFT(H475,1)="B",INDEX(字典1_34!F:F,MATCH(MID(F475,5,2),字典1_34!B:B,0))),"-")</f>
        <v>-</v>
      </c>
      <c r="N475" s="4" t="str">
        <f>IFERROR(_xlfn.IFS(H475="9",INDEX(字典1_56!C:C,MATCH(MID(F475,7,2),字典1_56!B:B,0)),LEFT(H475,1)="B",INDEX(字典1_56!D:D,MATCH(MID(F475,7,2),字典1_56!B:B,0)),H475="C_B",INDEX(字典1_56!F:F,MATCH(MID(F475,7,2),字典1_56!B:B,0)),H475="C",INDEX(字典1_56!E:E,MATCH(MID(F475,7,2),字典1_56!B:B,0))),"-")</f>
        <v>-</v>
      </c>
      <c r="O475" s="4" t="str">
        <f>IFERROR(INDEX(字典1_78!C:C,MATCH(RIGHT(F475,2),字典1_78!B:B,0)),"Error")</f>
        <v>时钟</v>
      </c>
      <c r="P475" s="5">
        <f t="shared" si="28"/>
        <v>35.270000000000003</v>
      </c>
      <c r="Q475" s="5">
        <f t="shared" si="29"/>
        <v>0.10000000000000142</v>
      </c>
      <c r="R475" s="5" t="str">
        <f>IF(H477="C_B",INDEX(音色一览表!A:A,MATCH(MID(F475,5,2)&amp;MID(F476,5,2)&amp;MID(F477,7,2),音色一览表!H:H,0))&amp;" "&amp;INDEX(音色一览表!G:G,MATCH(MID(F475,5,2)&amp;MID(F476,5,2)&amp;MID(F477,7,2),音色一览表!H:H,0)),"")</f>
        <v/>
      </c>
      <c r="S475" s="17"/>
      <c r="T475" s="17"/>
    </row>
    <row r="476" spans="1:20" ht="18" hidden="1" customHeight="1" x14ac:dyDescent="0.2">
      <c r="A476" s="16">
        <v>474</v>
      </c>
      <c r="B476" s="16">
        <v>1</v>
      </c>
      <c r="C476" s="10"/>
      <c r="D476" s="16" t="s">
        <v>49</v>
      </c>
      <c r="E476" s="16" t="s">
        <v>50</v>
      </c>
      <c r="F476" s="16" t="s">
        <v>51</v>
      </c>
      <c r="G476" s="16" t="s">
        <v>524</v>
      </c>
      <c r="H476" s="34" t="str">
        <f t="shared" si="31"/>
        <v>F8</v>
      </c>
      <c r="I476" s="34" t="str">
        <f>IFERROR(INDEX(数据分类!B:B,MATCH(数据!H476,数据分类!A:A,0)),"Error")</f>
        <v>时钟</v>
      </c>
      <c r="J476" s="34" t="str">
        <f>IFERROR(_xlfn.IFS(INDEX(数据分类!E:E,MATCH(数据!H476,数据分类!A:A,0))=3456,N476&amp;M476,INDEX(数据分类!E:E,MATCH(数据!H476,数据分类!A:A,0))=34,M476,INDEX(数据分类!E:E,MATCH(数据!H476,数据分类!A:A,0))=56,N476,INDEX(数据分类!E:E,MATCH(数据!H476,数据分类!A:A,0))="-","-"),"Error")</f>
        <v>-</v>
      </c>
      <c r="K476" s="34" t="str">
        <f t="shared" si="30"/>
        <v>-</v>
      </c>
      <c r="L476" s="4" t="str">
        <f>IFERROR(INDEX(字典msg!B:B,MATCH(D476,字典msg!A:A,0)),"Error")</f>
        <v>正常</v>
      </c>
      <c r="M476" s="4" t="str">
        <f>IFERROR(_xlfn.IFS(H476="9",INDEX(字典1_34!C:C,MATCH(MID(F476,5,2),字典1_34!B:B,0)),H476="B00",INDEX(字典1_34!D:D,MATCH(MID(F476,5,2),字典1_34!B:B,0)),H476="B20",INDEX(字典1_34!E:E,MATCH(MID(F476,5,2),字典1_34!B:B,0)),H476="B48",INDEX(字典1_34!G:G,MATCH(MID(F476,5,2),字典1_34!B:B,0)),LEFT(H476,1)="B",INDEX(字典1_34!F:F,MATCH(MID(F476,5,2),字典1_34!B:B,0))),"-")</f>
        <v>-</v>
      </c>
      <c r="N476" s="4" t="str">
        <f>IFERROR(_xlfn.IFS(H476="9",INDEX(字典1_56!C:C,MATCH(MID(F476,7,2),字典1_56!B:B,0)),LEFT(H476,1)="B",INDEX(字典1_56!D:D,MATCH(MID(F476,7,2),字典1_56!B:B,0)),H476="C_B",INDEX(字典1_56!F:F,MATCH(MID(F476,7,2),字典1_56!B:B,0)),H476="C",INDEX(字典1_56!E:E,MATCH(MID(F476,7,2),字典1_56!B:B,0))),"-")</f>
        <v>-</v>
      </c>
      <c r="O476" s="4" t="str">
        <f>IFERROR(INDEX(字典1_78!C:C,MATCH(RIGHT(F476,2),字典1_78!B:B,0)),"Error")</f>
        <v>时钟</v>
      </c>
      <c r="P476" s="5">
        <f t="shared" si="28"/>
        <v>35.36</v>
      </c>
      <c r="Q476" s="5">
        <f t="shared" si="29"/>
        <v>8.9999999999996305E-2</v>
      </c>
      <c r="R476" s="5" t="str">
        <f>IF(H478="C_B",INDEX(音色一览表!A:A,MATCH(MID(F476,5,2)&amp;MID(F477,5,2)&amp;MID(F478,7,2),音色一览表!H:H,0))&amp;" "&amp;INDEX(音色一览表!G:G,MATCH(MID(F476,5,2)&amp;MID(F477,5,2)&amp;MID(F478,7,2),音色一览表!H:H,0)),"")</f>
        <v/>
      </c>
      <c r="S476" s="17"/>
      <c r="T476" s="17"/>
    </row>
    <row r="477" spans="1:20" ht="18" hidden="1" customHeight="1" x14ac:dyDescent="0.2">
      <c r="A477" s="16">
        <v>475</v>
      </c>
      <c r="B477" s="16">
        <v>1</v>
      </c>
      <c r="C477" s="10"/>
      <c r="D477" s="16" t="s">
        <v>49</v>
      </c>
      <c r="E477" s="16" t="s">
        <v>50</v>
      </c>
      <c r="F477" s="16" t="s">
        <v>51</v>
      </c>
      <c r="G477" s="16" t="s">
        <v>525</v>
      </c>
      <c r="H477" s="34" t="str">
        <f t="shared" si="31"/>
        <v>F8</v>
      </c>
      <c r="I477" s="34" t="str">
        <f>IFERROR(INDEX(数据分类!B:B,MATCH(数据!H477,数据分类!A:A,0)),"Error")</f>
        <v>时钟</v>
      </c>
      <c r="J477" s="34" t="str">
        <f>IFERROR(_xlfn.IFS(INDEX(数据分类!E:E,MATCH(数据!H477,数据分类!A:A,0))=3456,N477&amp;M477,INDEX(数据分类!E:E,MATCH(数据!H477,数据分类!A:A,0))=34,M477,INDEX(数据分类!E:E,MATCH(数据!H477,数据分类!A:A,0))=56,N477,INDEX(数据分类!E:E,MATCH(数据!H477,数据分类!A:A,0))="-","-"),"Error")</f>
        <v>-</v>
      </c>
      <c r="K477" s="34" t="str">
        <f t="shared" si="30"/>
        <v>-</v>
      </c>
      <c r="L477" s="4" t="str">
        <f>IFERROR(INDEX(字典msg!B:B,MATCH(D477,字典msg!A:A,0)),"Error")</f>
        <v>正常</v>
      </c>
      <c r="M477" s="4" t="str">
        <f>IFERROR(_xlfn.IFS(H477="9",INDEX(字典1_34!C:C,MATCH(MID(F477,5,2),字典1_34!B:B,0)),H477="B00",INDEX(字典1_34!D:D,MATCH(MID(F477,5,2),字典1_34!B:B,0)),H477="B20",INDEX(字典1_34!E:E,MATCH(MID(F477,5,2),字典1_34!B:B,0)),H477="B48",INDEX(字典1_34!G:G,MATCH(MID(F477,5,2),字典1_34!B:B,0)),LEFT(H477,1)="B",INDEX(字典1_34!F:F,MATCH(MID(F477,5,2),字典1_34!B:B,0))),"-")</f>
        <v>-</v>
      </c>
      <c r="N477" s="4" t="str">
        <f>IFERROR(_xlfn.IFS(H477="9",INDEX(字典1_56!C:C,MATCH(MID(F477,7,2),字典1_56!B:B,0)),LEFT(H477,1)="B",INDEX(字典1_56!D:D,MATCH(MID(F477,7,2),字典1_56!B:B,0)),H477="C_B",INDEX(字典1_56!F:F,MATCH(MID(F477,7,2),字典1_56!B:B,0)),H477="C",INDEX(字典1_56!E:E,MATCH(MID(F477,7,2),字典1_56!B:B,0))),"-")</f>
        <v>-</v>
      </c>
      <c r="O477" s="4" t="str">
        <f>IFERROR(INDEX(字典1_78!C:C,MATCH(RIGHT(F477,2),字典1_78!B:B,0)),"Error")</f>
        <v>时钟</v>
      </c>
      <c r="P477" s="5">
        <f t="shared" si="28"/>
        <v>35.46</v>
      </c>
      <c r="Q477" s="5">
        <f t="shared" si="29"/>
        <v>0.10000000000000142</v>
      </c>
      <c r="R477" s="5" t="str">
        <f>IF(H479="C_B",INDEX(音色一览表!A:A,MATCH(MID(F477,5,2)&amp;MID(F478,5,2)&amp;MID(F479,7,2),音色一览表!H:H,0))&amp;" "&amp;INDEX(音色一览表!G:G,MATCH(MID(F477,5,2)&amp;MID(F478,5,2)&amp;MID(F479,7,2),音色一览表!H:H,0)),"")</f>
        <v/>
      </c>
      <c r="S477" s="17"/>
      <c r="T477" s="17"/>
    </row>
    <row r="478" spans="1:20" ht="18" hidden="1" customHeight="1" x14ac:dyDescent="0.2">
      <c r="A478" s="16">
        <v>476</v>
      </c>
      <c r="B478" s="16">
        <v>1</v>
      </c>
      <c r="C478" s="10"/>
      <c r="D478" s="16" t="s">
        <v>49</v>
      </c>
      <c r="E478" s="16" t="s">
        <v>50</v>
      </c>
      <c r="F478" s="16" t="s">
        <v>59</v>
      </c>
      <c r="G478" s="16" t="s">
        <v>526</v>
      </c>
      <c r="H478" s="34" t="str">
        <f t="shared" si="31"/>
        <v>FE</v>
      </c>
      <c r="I478" s="34" t="str">
        <f>IFERROR(INDEX(数据分类!B:B,MATCH(数据!H478,数据分类!A:A,0)),"Error")</f>
        <v>主动传感</v>
      </c>
      <c r="J478" s="34" t="str">
        <f>IFERROR(_xlfn.IFS(INDEX(数据分类!E:E,MATCH(数据!H478,数据分类!A:A,0))=3456,N478&amp;M478,INDEX(数据分类!E:E,MATCH(数据!H478,数据分类!A:A,0))=34,M478,INDEX(数据分类!E:E,MATCH(数据!H478,数据分类!A:A,0))=56,N478,INDEX(数据分类!E:E,MATCH(数据!H478,数据分类!A:A,0))="-","-"),"Error")</f>
        <v>-</v>
      </c>
      <c r="K478" s="34" t="str">
        <f t="shared" si="30"/>
        <v>-</v>
      </c>
      <c r="L478" s="4" t="str">
        <f>IFERROR(INDEX(字典msg!B:B,MATCH(D478,字典msg!A:A,0)),"Error")</f>
        <v>正常</v>
      </c>
      <c r="M478" s="4" t="str">
        <f>IFERROR(_xlfn.IFS(H478="9",INDEX(字典1_34!C:C,MATCH(MID(F478,5,2),字典1_34!B:B,0)),H478="B00",INDEX(字典1_34!D:D,MATCH(MID(F478,5,2),字典1_34!B:B,0)),H478="B20",INDEX(字典1_34!E:E,MATCH(MID(F478,5,2),字典1_34!B:B,0)),H478="B48",INDEX(字典1_34!G:G,MATCH(MID(F478,5,2),字典1_34!B:B,0)),LEFT(H478,1)="B",INDEX(字典1_34!F:F,MATCH(MID(F478,5,2),字典1_34!B:B,0))),"-")</f>
        <v>-</v>
      </c>
      <c r="N478" s="4" t="str">
        <f>IFERROR(_xlfn.IFS(H478="9",INDEX(字典1_56!C:C,MATCH(MID(F478,7,2),字典1_56!B:B,0)),LEFT(H478,1)="B",INDEX(字典1_56!D:D,MATCH(MID(F478,7,2),字典1_56!B:B,0)),H478="C_B",INDEX(字典1_56!F:F,MATCH(MID(F478,7,2),字典1_56!B:B,0)),H478="C",INDEX(字典1_56!E:E,MATCH(MID(F478,7,2),字典1_56!B:B,0))),"-")</f>
        <v>-</v>
      </c>
      <c r="O478" s="4" t="str">
        <f>IFERROR(INDEX(字典1_78!C:C,MATCH(RIGHT(F478,2),字典1_78!B:B,0)),"Error")</f>
        <v>主动传感</v>
      </c>
      <c r="P478" s="5">
        <f t="shared" si="28"/>
        <v>35.56</v>
      </c>
      <c r="Q478" s="5">
        <f t="shared" si="29"/>
        <v>0.10000000000000142</v>
      </c>
      <c r="R478" s="5" t="str">
        <f>IF(H480="C_B",INDEX(音色一览表!A:A,MATCH(MID(F478,5,2)&amp;MID(F479,5,2)&amp;MID(F480,7,2),音色一览表!H:H,0))&amp;" "&amp;INDEX(音色一览表!G:G,MATCH(MID(F478,5,2)&amp;MID(F479,5,2)&amp;MID(F480,7,2),音色一览表!H:H,0)),"")</f>
        <v/>
      </c>
      <c r="S478" s="17"/>
      <c r="T478" s="17"/>
    </row>
    <row r="479" spans="1:20" ht="18" hidden="1" customHeight="1" x14ac:dyDescent="0.2">
      <c r="A479" s="16">
        <v>477</v>
      </c>
      <c r="B479" s="16">
        <v>1</v>
      </c>
      <c r="C479" s="10"/>
      <c r="D479" s="16" t="s">
        <v>49</v>
      </c>
      <c r="E479" s="16" t="s">
        <v>50</v>
      </c>
      <c r="F479" s="16" t="s">
        <v>51</v>
      </c>
      <c r="G479" s="16" t="s">
        <v>527</v>
      </c>
      <c r="H479" s="34" t="str">
        <f t="shared" si="31"/>
        <v>F8</v>
      </c>
      <c r="I479" s="34" t="str">
        <f>IFERROR(INDEX(数据分类!B:B,MATCH(数据!H479,数据分类!A:A,0)),"Error")</f>
        <v>时钟</v>
      </c>
      <c r="J479" s="34" t="str">
        <f>IFERROR(_xlfn.IFS(INDEX(数据分类!E:E,MATCH(数据!H479,数据分类!A:A,0))=3456,N479&amp;M479,INDEX(数据分类!E:E,MATCH(数据!H479,数据分类!A:A,0))=34,M479,INDEX(数据分类!E:E,MATCH(数据!H479,数据分类!A:A,0))=56,N479,INDEX(数据分类!E:E,MATCH(数据!H479,数据分类!A:A,0))="-","-"),"Error")</f>
        <v>-</v>
      </c>
      <c r="K479" s="34" t="str">
        <f t="shared" si="30"/>
        <v>-</v>
      </c>
      <c r="L479" s="4" t="str">
        <f>IFERROR(INDEX(字典msg!B:B,MATCH(D479,字典msg!A:A,0)),"Error")</f>
        <v>正常</v>
      </c>
      <c r="M479" s="4" t="str">
        <f>IFERROR(_xlfn.IFS(H479="9",INDEX(字典1_34!C:C,MATCH(MID(F479,5,2),字典1_34!B:B,0)),H479="B00",INDEX(字典1_34!D:D,MATCH(MID(F479,5,2),字典1_34!B:B,0)),H479="B20",INDEX(字典1_34!E:E,MATCH(MID(F479,5,2),字典1_34!B:B,0)),H479="B48",INDEX(字典1_34!G:G,MATCH(MID(F479,5,2),字典1_34!B:B,0)),LEFT(H479,1)="B",INDEX(字典1_34!F:F,MATCH(MID(F479,5,2),字典1_34!B:B,0))),"-")</f>
        <v>-</v>
      </c>
      <c r="N479" s="4" t="str">
        <f>IFERROR(_xlfn.IFS(H479="9",INDEX(字典1_56!C:C,MATCH(MID(F479,7,2),字典1_56!B:B,0)),LEFT(H479,1)="B",INDEX(字典1_56!D:D,MATCH(MID(F479,7,2),字典1_56!B:B,0)),H479="C_B",INDEX(字典1_56!F:F,MATCH(MID(F479,7,2),字典1_56!B:B,0)),H479="C",INDEX(字典1_56!E:E,MATCH(MID(F479,7,2),字典1_56!B:B,0))),"-")</f>
        <v>-</v>
      </c>
      <c r="O479" s="4" t="str">
        <f>IFERROR(INDEX(字典1_78!C:C,MATCH(RIGHT(F479,2),字典1_78!B:B,0)),"Error")</f>
        <v>时钟</v>
      </c>
      <c r="P479" s="5">
        <f t="shared" si="28"/>
        <v>35.661000000000001</v>
      </c>
      <c r="Q479" s="5">
        <f t="shared" si="29"/>
        <v>0.10099999999999909</v>
      </c>
      <c r="R479" s="5" t="str">
        <f>IF(H481="C_B",INDEX(音色一览表!A:A,MATCH(MID(F479,5,2)&amp;MID(F480,5,2)&amp;MID(F481,7,2),音色一览表!H:H,0))&amp;" "&amp;INDEX(音色一览表!G:G,MATCH(MID(F479,5,2)&amp;MID(F480,5,2)&amp;MID(F481,7,2),音色一览表!H:H,0)),"")</f>
        <v/>
      </c>
      <c r="S479" s="17"/>
      <c r="T479" s="17"/>
    </row>
    <row r="480" spans="1:20" ht="18" hidden="1" customHeight="1" x14ac:dyDescent="0.2">
      <c r="A480" s="16">
        <v>478</v>
      </c>
      <c r="B480" s="16">
        <v>1</v>
      </c>
      <c r="C480" s="10"/>
      <c r="D480" s="16" t="s">
        <v>49</v>
      </c>
      <c r="E480" s="16" t="s">
        <v>50</v>
      </c>
      <c r="F480" s="16" t="s">
        <v>51</v>
      </c>
      <c r="G480" s="16" t="s">
        <v>528</v>
      </c>
      <c r="H480" s="34" t="str">
        <f t="shared" si="31"/>
        <v>F8</v>
      </c>
      <c r="I480" s="34" t="str">
        <f>IFERROR(INDEX(数据分类!B:B,MATCH(数据!H480,数据分类!A:A,0)),"Error")</f>
        <v>时钟</v>
      </c>
      <c r="J480" s="34" t="str">
        <f>IFERROR(_xlfn.IFS(INDEX(数据分类!E:E,MATCH(数据!H480,数据分类!A:A,0))=3456,N480&amp;M480,INDEX(数据分类!E:E,MATCH(数据!H480,数据分类!A:A,0))=34,M480,INDEX(数据分类!E:E,MATCH(数据!H480,数据分类!A:A,0))=56,N480,INDEX(数据分类!E:E,MATCH(数据!H480,数据分类!A:A,0))="-","-"),"Error")</f>
        <v>-</v>
      </c>
      <c r="K480" s="34" t="str">
        <f t="shared" si="30"/>
        <v>-</v>
      </c>
      <c r="L480" s="4" t="str">
        <f>IFERROR(INDEX(字典msg!B:B,MATCH(D480,字典msg!A:A,0)),"Error")</f>
        <v>正常</v>
      </c>
      <c r="M480" s="4" t="str">
        <f>IFERROR(_xlfn.IFS(H480="9",INDEX(字典1_34!C:C,MATCH(MID(F480,5,2),字典1_34!B:B,0)),H480="B00",INDEX(字典1_34!D:D,MATCH(MID(F480,5,2),字典1_34!B:B,0)),H480="B20",INDEX(字典1_34!E:E,MATCH(MID(F480,5,2),字典1_34!B:B,0)),H480="B48",INDEX(字典1_34!G:G,MATCH(MID(F480,5,2),字典1_34!B:B,0)),LEFT(H480,1)="B",INDEX(字典1_34!F:F,MATCH(MID(F480,5,2),字典1_34!B:B,0))),"-")</f>
        <v>-</v>
      </c>
      <c r="N480" s="4" t="str">
        <f>IFERROR(_xlfn.IFS(H480="9",INDEX(字典1_56!C:C,MATCH(MID(F480,7,2),字典1_56!B:B,0)),LEFT(H480,1)="B",INDEX(字典1_56!D:D,MATCH(MID(F480,7,2),字典1_56!B:B,0)),H480="C_B",INDEX(字典1_56!F:F,MATCH(MID(F480,7,2),字典1_56!B:B,0)),H480="C",INDEX(字典1_56!E:E,MATCH(MID(F480,7,2),字典1_56!B:B,0))),"-")</f>
        <v>-</v>
      </c>
      <c r="O480" s="4" t="str">
        <f>IFERROR(INDEX(字典1_78!C:C,MATCH(RIGHT(F480,2),字典1_78!B:B,0)),"Error")</f>
        <v>时钟</v>
      </c>
      <c r="P480" s="5">
        <f t="shared" si="28"/>
        <v>35.761000000000003</v>
      </c>
      <c r="Q480" s="5">
        <f t="shared" si="29"/>
        <v>0.10000000000000142</v>
      </c>
      <c r="R480" s="5" t="str">
        <f>IF(H482="C_B",INDEX(音色一览表!A:A,MATCH(MID(F480,5,2)&amp;MID(F481,5,2)&amp;MID(F482,7,2),音色一览表!H:H,0))&amp;" "&amp;INDEX(音色一览表!G:G,MATCH(MID(F480,5,2)&amp;MID(F481,5,2)&amp;MID(F482,7,2),音色一览表!H:H,0)),"")</f>
        <v/>
      </c>
      <c r="S480" s="17"/>
      <c r="T480" s="17"/>
    </row>
    <row r="481" spans="1:20" ht="18" hidden="1" customHeight="1" x14ac:dyDescent="0.2">
      <c r="A481" s="16">
        <v>479</v>
      </c>
      <c r="B481" s="16">
        <v>1</v>
      </c>
      <c r="C481" s="10"/>
      <c r="D481" s="16" t="s">
        <v>49</v>
      </c>
      <c r="E481" s="16" t="s">
        <v>50</v>
      </c>
      <c r="F481" s="16" t="s">
        <v>51</v>
      </c>
      <c r="G481" s="16" t="s">
        <v>529</v>
      </c>
      <c r="H481" s="34" t="str">
        <f t="shared" si="31"/>
        <v>F8</v>
      </c>
      <c r="I481" s="34" t="str">
        <f>IFERROR(INDEX(数据分类!B:B,MATCH(数据!H481,数据分类!A:A,0)),"Error")</f>
        <v>时钟</v>
      </c>
      <c r="J481" s="34" t="str">
        <f>IFERROR(_xlfn.IFS(INDEX(数据分类!E:E,MATCH(数据!H481,数据分类!A:A,0))=3456,N481&amp;M481,INDEX(数据分类!E:E,MATCH(数据!H481,数据分类!A:A,0))=34,M481,INDEX(数据分类!E:E,MATCH(数据!H481,数据分类!A:A,0))=56,N481,INDEX(数据分类!E:E,MATCH(数据!H481,数据分类!A:A,0))="-","-"),"Error")</f>
        <v>-</v>
      </c>
      <c r="K481" s="34" t="str">
        <f t="shared" si="30"/>
        <v>-</v>
      </c>
      <c r="L481" s="4" t="str">
        <f>IFERROR(INDEX(字典msg!B:B,MATCH(D481,字典msg!A:A,0)),"Error")</f>
        <v>正常</v>
      </c>
      <c r="M481" s="4" t="str">
        <f>IFERROR(_xlfn.IFS(H481="9",INDEX(字典1_34!C:C,MATCH(MID(F481,5,2),字典1_34!B:B,0)),H481="B00",INDEX(字典1_34!D:D,MATCH(MID(F481,5,2),字典1_34!B:B,0)),H481="B20",INDEX(字典1_34!E:E,MATCH(MID(F481,5,2),字典1_34!B:B,0)),H481="B48",INDEX(字典1_34!G:G,MATCH(MID(F481,5,2),字典1_34!B:B,0)),LEFT(H481,1)="B",INDEX(字典1_34!F:F,MATCH(MID(F481,5,2),字典1_34!B:B,0))),"-")</f>
        <v>-</v>
      </c>
      <c r="N481" s="4" t="str">
        <f>IFERROR(_xlfn.IFS(H481="9",INDEX(字典1_56!C:C,MATCH(MID(F481,7,2),字典1_56!B:B,0)),LEFT(H481,1)="B",INDEX(字典1_56!D:D,MATCH(MID(F481,7,2),字典1_56!B:B,0)),H481="C_B",INDEX(字典1_56!F:F,MATCH(MID(F481,7,2),字典1_56!B:B,0)),H481="C",INDEX(字典1_56!E:E,MATCH(MID(F481,7,2),字典1_56!B:B,0))),"-")</f>
        <v>-</v>
      </c>
      <c r="O481" s="4" t="str">
        <f>IFERROR(INDEX(字典1_78!C:C,MATCH(RIGHT(F481,2),字典1_78!B:B,0)),"Error")</f>
        <v>时钟</v>
      </c>
      <c r="P481" s="5">
        <f t="shared" si="28"/>
        <v>35.860999999999997</v>
      </c>
      <c r="Q481" s="5">
        <f t="shared" si="29"/>
        <v>9.9999999999994316E-2</v>
      </c>
      <c r="R481" s="5" t="str">
        <f>IF(H483="C_B",INDEX(音色一览表!A:A,MATCH(MID(F481,5,2)&amp;MID(F482,5,2)&amp;MID(F483,7,2),音色一览表!H:H,0))&amp;" "&amp;INDEX(音色一览表!G:G,MATCH(MID(F481,5,2)&amp;MID(F482,5,2)&amp;MID(F483,7,2),音色一览表!H:H,0)),"")</f>
        <v/>
      </c>
      <c r="S481" s="17"/>
      <c r="T481" s="17"/>
    </row>
    <row r="482" spans="1:20" ht="18" hidden="1" customHeight="1" x14ac:dyDescent="0.2">
      <c r="A482" s="16">
        <v>480</v>
      </c>
      <c r="B482" s="16">
        <v>1</v>
      </c>
      <c r="C482" s="10"/>
      <c r="D482" s="16" t="s">
        <v>49</v>
      </c>
      <c r="E482" s="16" t="s">
        <v>50</v>
      </c>
      <c r="F482" s="16" t="s">
        <v>51</v>
      </c>
      <c r="G482" s="16" t="s">
        <v>530</v>
      </c>
      <c r="H482" s="34" t="str">
        <f t="shared" si="31"/>
        <v>F8</v>
      </c>
      <c r="I482" s="34" t="str">
        <f>IFERROR(INDEX(数据分类!B:B,MATCH(数据!H482,数据分类!A:A,0)),"Error")</f>
        <v>时钟</v>
      </c>
      <c r="J482" s="34" t="str">
        <f>IFERROR(_xlfn.IFS(INDEX(数据分类!E:E,MATCH(数据!H482,数据分类!A:A,0))=3456,N482&amp;M482,INDEX(数据分类!E:E,MATCH(数据!H482,数据分类!A:A,0))=34,M482,INDEX(数据分类!E:E,MATCH(数据!H482,数据分类!A:A,0))=56,N482,INDEX(数据分类!E:E,MATCH(数据!H482,数据分类!A:A,0))="-","-"),"Error")</f>
        <v>-</v>
      </c>
      <c r="K482" s="34" t="str">
        <f t="shared" si="30"/>
        <v>-</v>
      </c>
      <c r="L482" s="4" t="str">
        <f>IFERROR(INDEX(字典msg!B:B,MATCH(D482,字典msg!A:A,0)),"Error")</f>
        <v>正常</v>
      </c>
      <c r="M482" s="4" t="str">
        <f>IFERROR(_xlfn.IFS(H482="9",INDEX(字典1_34!C:C,MATCH(MID(F482,5,2),字典1_34!B:B,0)),H482="B00",INDEX(字典1_34!D:D,MATCH(MID(F482,5,2),字典1_34!B:B,0)),H482="B20",INDEX(字典1_34!E:E,MATCH(MID(F482,5,2),字典1_34!B:B,0)),H482="B48",INDEX(字典1_34!G:G,MATCH(MID(F482,5,2),字典1_34!B:B,0)),LEFT(H482,1)="B",INDEX(字典1_34!F:F,MATCH(MID(F482,5,2),字典1_34!B:B,0))),"-")</f>
        <v>-</v>
      </c>
      <c r="N482" s="4" t="str">
        <f>IFERROR(_xlfn.IFS(H482="9",INDEX(字典1_56!C:C,MATCH(MID(F482,7,2),字典1_56!B:B,0)),LEFT(H482,1)="B",INDEX(字典1_56!D:D,MATCH(MID(F482,7,2),字典1_56!B:B,0)),H482="C_B",INDEX(字典1_56!F:F,MATCH(MID(F482,7,2),字典1_56!B:B,0)),H482="C",INDEX(字典1_56!E:E,MATCH(MID(F482,7,2),字典1_56!B:B,0))),"-")</f>
        <v>-</v>
      </c>
      <c r="O482" s="4" t="str">
        <f>IFERROR(INDEX(字典1_78!C:C,MATCH(RIGHT(F482,2),字典1_78!B:B,0)),"Error")</f>
        <v>时钟</v>
      </c>
      <c r="P482" s="5">
        <f t="shared" si="28"/>
        <v>35.960999999999999</v>
      </c>
      <c r="Q482" s="5">
        <f t="shared" si="29"/>
        <v>0.10000000000000142</v>
      </c>
      <c r="R482" s="5" t="str">
        <f>IF(H484="C_B",INDEX(音色一览表!A:A,MATCH(MID(F482,5,2)&amp;MID(F483,5,2)&amp;MID(F484,7,2),音色一览表!H:H,0))&amp;" "&amp;INDEX(音色一览表!G:G,MATCH(MID(F482,5,2)&amp;MID(F483,5,2)&amp;MID(F484,7,2),音色一览表!H:H,0)),"")</f>
        <v/>
      </c>
      <c r="S482" s="17"/>
      <c r="T482" s="17"/>
    </row>
    <row r="483" spans="1:20" ht="18" hidden="1" customHeight="1" x14ac:dyDescent="0.2">
      <c r="A483" s="16">
        <v>481</v>
      </c>
      <c r="B483" s="16">
        <v>1</v>
      </c>
      <c r="C483" s="10"/>
      <c r="D483" s="16" t="s">
        <v>49</v>
      </c>
      <c r="E483" s="16" t="s">
        <v>50</v>
      </c>
      <c r="F483" s="16" t="s">
        <v>51</v>
      </c>
      <c r="G483" s="16" t="s">
        <v>531</v>
      </c>
      <c r="H483" s="34" t="str">
        <f t="shared" si="31"/>
        <v>F8</v>
      </c>
      <c r="I483" s="34" t="str">
        <f>IFERROR(INDEX(数据分类!B:B,MATCH(数据!H483,数据分类!A:A,0)),"Error")</f>
        <v>时钟</v>
      </c>
      <c r="J483" s="34" t="str">
        <f>IFERROR(_xlfn.IFS(INDEX(数据分类!E:E,MATCH(数据!H483,数据分类!A:A,0))=3456,N483&amp;M483,INDEX(数据分类!E:E,MATCH(数据!H483,数据分类!A:A,0))=34,M483,INDEX(数据分类!E:E,MATCH(数据!H483,数据分类!A:A,0))=56,N483,INDEX(数据分类!E:E,MATCH(数据!H483,数据分类!A:A,0))="-","-"),"Error")</f>
        <v>-</v>
      </c>
      <c r="K483" s="34" t="str">
        <f t="shared" si="30"/>
        <v>-</v>
      </c>
      <c r="L483" s="4" t="str">
        <f>IFERROR(INDEX(字典msg!B:B,MATCH(D483,字典msg!A:A,0)),"Error")</f>
        <v>正常</v>
      </c>
      <c r="M483" s="4" t="str">
        <f>IFERROR(_xlfn.IFS(H483="9",INDEX(字典1_34!C:C,MATCH(MID(F483,5,2),字典1_34!B:B,0)),H483="B00",INDEX(字典1_34!D:D,MATCH(MID(F483,5,2),字典1_34!B:B,0)),H483="B20",INDEX(字典1_34!E:E,MATCH(MID(F483,5,2),字典1_34!B:B,0)),H483="B48",INDEX(字典1_34!G:G,MATCH(MID(F483,5,2),字典1_34!B:B,0)),LEFT(H483,1)="B",INDEX(字典1_34!F:F,MATCH(MID(F483,5,2),字典1_34!B:B,0))),"-")</f>
        <v>-</v>
      </c>
      <c r="N483" s="4" t="str">
        <f>IFERROR(_xlfn.IFS(H483="9",INDEX(字典1_56!C:C,MATCH(MID(F483,7,2),字典1_56!B:B,0)),LEFT(H483,1)="B",INDEX(字典1_56!D:D,MATCH(MID(F483,7,2),字典1_56!B:B,0)),H483="C_B",INDEX(字典1_56!F:F,MATCH(MID(F483,7,2),字典1_56!B:B,0)),H483="C",INDEX(字典1_56!E:E,MATCH(MID(F483,7,2),字典1_56!B:B,0))),"-")</f>
        <v>-</v>
      </c>
      <c r="O483" s="4" t="str">
        <f>IFERROR(INDEX(字典1_78!C:C,MATCH(RIGHT(F483,2),字典1_78!B:B,0)),"Error")</f>
        <v>时钟</v>
      </c>
      <c r="P483" s="5">
        <f t="shared" si="28"/>
        <v>36.061</v>
      </c>
      <c r="Q483" s="5">
        <f t="shared" si="29"/>
        <v>0.10000000000000142</v>
      </c>
      <c r="R483" s="5" t="str">
        <f>IF(H485="C_B",INDEX(音色一览表!A:A,MATCH(MID(F483,5,2)&amp;MID(F484,5,2)&amp;MID(F485,7,2),音色一览表!H:H,0))&amp;" "&amp;INDEX(音色一览表!G:G,MATCH(MID(F483,5,2)&amp;MID(F484,5,2)&amp;MID(F485,7,2),音色一览表!H:H,0)),"")</f>
        <v/>
      </c>
      <c r="S483" s="17"/>
      <c r="T483" s="17"/>
    </row>
    <row r="484" spans="1:20" ht="18" hidden="1" customHeight="1" x14ac:dyDescent="0.2">
      <c r="A484" s="16">
        <v>482</v>
      </c>
      <c r="B484" s="16">
        <v>1</v>
      </c>
      <c r="C484" s="10"/>
      <c r="D484" s="16" t="s">
        <v>49</v>
      </c>
      <c r="E484" s="16" t="s">
        <v>50</v>
      </c>
      <c r="F484" s="16" t="s">
        <v>51</v>
      </c>
      <c r="G484" s="16" t="s">
        <v>532</v>
      </c>
      <c r="H484" s="34" t="str">
        <f t="shared" si="31"/>
        <v>F8</v>
      </c>
      <c r="I484" s="34" t="str">
        <f>IFERROR(INDEX(数据分类!B:B,MATCH(数据!H484,数据分类!A:A,0)),"Error")</f>
        <v>时钟</v>
      </c>
      <c r="J484" s="34" t="str">
        <f>IFERROR(_xlfn.IFS(INDEX(数据分类!E:E,MATCH(数据!H484,数据分类!A:A,0))=3456,N484&amp;M484,INDEX(数据分类!E:E,MATCH(数据!H484,数据分类!A:A,0))=34,M484,INDEX(数据分类!E:E,MATCH(数据!H484,数据分类!A:A,0))=56,N484,INDEX(数据分类!E:E,MATCH(数据!H484,数据分类!A:A,0))="-","-"),"Error")</f>
        <v>-</v>
      </c>
      <c r="K484" s="34" t="str">
        <f t="shared" si="30"/>
        <v>-</v>
      </c>
      <c r="L484" s="4" t="str">
        <f>IFERROR(INDEX(字典msg!B:B,MATCH(D484,字典msg!A:A,0)),"Error")</f>
        <v>正常</v>
      </c>
      <c r="M484" s="4" t="str">
        <f>IFERROR(_xlfn.IFS(H484="9",INDEX(字典1_34!C:C,MATCH(MID(F484,5,2),字典1_34!B:B,0)),H484="B00",INDEX(字典1_34!D:D,MATCH(MID(F484,5,2),字典1_34!B:B,0)),H484="B20",INDEX(字典1_34!E:E,MATCH(MID(F484,5,2),字典1_34!B:B,0)),H484="B48",INDEX(字典1_34!G:G,MATCH(MID(F484,5,2),字典1_34!B:B,0)),LEFT(H484,1)="B",INDEX(字典1_34!F:F,MATCH(MID(F484,5,2),字典1_34!B:B,0))),"-")</f>
        <v>-</v>
      </c>
      <c r="N484" s="4" t="str">
        <f>IFERROR(_xlfn.IFS(H484="9",INDEX(字典1_56!C:C,MATCH(MID(F484,7,2),字典1_56!B:B,0)),LEFT(H484,1)="B",INDEX(字典1_56!D:D,MATCH(MID(F484,7,2),字典1_56!B:B,0)),H484="C_B",INDEX(字典1_56!F:F,MATCH(MID(F484,7,2),字典1_56!B:B,0)),H484="C",INDEX(字典1_56!E:E,MATCH(MID(F484,7,2),字典1_56!B:B,0))),"-")</f>
        <v>-</v>
      </c>
      <c r="O484" s="4" t="str">
        <f>IFERROR(INDEX(字典1_78!C:C,MATCH(RIGHT(F484,2),字典1_78!B:B,0)),"Error")</f>
        <v>时钟</v>
      </c>
      <c r="P484" s="5">
        <f t="shared" si="28"/>
        <v>36.159999999999997</v>
      </c>
      <c r="Q484" s="5">
        <f t="shared" si="29"/>
        <v>9.8999999999996646E-2</v>
      </c>
      <c r="R484" s="5" t="str">
        <f>IF(H486="C_B",INDEX(音色一览表!A:A,MATCH(MID(F484,5,2)&amp;MID(F485,5,2)&amp;MID(F486,7,2),音色一览表!H:H,0))&amp;" "&amp;INDEX(音色一览表!G:G,MATCH(MID(F484,5,2)&amp;MID(F485,5,2)&amp;MID(F486,7,2),音色一览表!H:H,0)),"")</f>
        <v/>
      </c>
      <c r="S484" s="17"/>
      <c r="T484" s="17"/>
    </row>
    <row r="485" spans="1:20" ht="18" hidden="1" customHeight="1" x14ac:dyDescent="0.2">
      <c r="A485" s="16">
        <v>483</v>
      </c>
      <c r="B485" s="16">
        <v>1</v>
      </c>
      <c r="C485" s="10"/>
      <c r="D485" s="16" t="s">
        <v>49</v>
      </c>
      <c r="E485" s="16" t="s">
        <v>50</v>
      </c>
      <c r="F485" s="16" t="s">
        <v>51</v>
      </c>
      <c r="G485" s="16" t="s">
        <v>533</v>
      </c>
      <c r="H485" s="34" t="str">
        <f t="shared" si="31"/>
        <v>F8</v>
      </c>
      <c r="I485" s="34" t="str">
        <f>IFERROR(INDEX(数据分类!B:B,MATCH(数据!H485,数据分类!A:A,0)),"Error")</f>
        <v>时钟</v>
      </c>
      <c r="J485" s="34" t="str">
        <f>IFERROR(_xlfn.IFS(INDEX(数据分类!E:E,MATCH(数据!H485,数据分类!A:A,0))=3456,N485&amp;M485,INDEX(数据分类!E:E,MATCH(数据!H485,数据分类!A:A,0))=34,M485,INDEX(数据分类!E:E,MATCH(数据!H485,数据分类!A:A,0))=56,N485,INDEX(数据分类!E:E,MATCH(数据!H485,数据分类!A:A,0))="-","-"),"Error")</f>
        <v>-</v>
      </c>
      <c r="K485" s="34" t="str">
        <f t="shared" si="30"/>
        <v>-</v>
      </c>
      <c r="L485" s="4" t="str">
        <f>IFERROR(INDEX(字典msg!B:B,MATCH(D485,字典msg!A:A,0)),"Error")</f>
        <v>正常</v>
      </c>
      <c r="M485" s="4" t="str">
        <f>IFERROR(_xlfn.IFS(H485="9",INDEX(字典1_34!C:C,MATCH(MID(F485,5,2),字典1_34!B:B,0)),H485="B00",INDEX(字典1_34!D:D,MATCH(MID(F485,5,2),字典1_34!B:B,0)),H485="B20",INDEX(字典1_34!E:E,MATCH(MID(F485,5,2),字典1_34!B:B,0)),H485="B48",INDEX(字典1_34!G:G,MATCH(MID(F485,5,2),字典1_34!B:B,0)),LEFT(H485,1)="B",INDEX(字典1_34!F:F,MATCH(MID(F485,5,2),字典1_34!B:B,0))),"-")</f>
        <v>-</v>
      </c>
      <c r="N485" s="4" t="str">
        <f>IFERROR(_xlfn.IFS(H485="9",INDEX(字典1_56!C:C,MATCH(MID(F485,7,2),字典1_56!B:B,0)),LEFT(H485,1)="B",INDEX(字典1_56!D:D,MATCH(MID(F485,7,2),字典1_56!B:B,0)),H485="C_B",INDEX(字典1_56!F:F,MATCH(MID(F485,7,2),字典1_56!B:B,0)),H485="C",INDEX(字典1_56!E:E,MATCH(MID(F485,7,2),字典1_56!B:B,0))),"-")</f>
        <v>-</v>
      </c>
      <c r="O485" s="4" t="str">
        <f>IFERROR(INDEX(字典1_78!C:C,MATCH(RIGHT(F485,2),字典1_78!B:B,0)),"Error")</f>
        <v>时钟</v>
      </c>
      <c r="P485" s="5">
        <f t="shared" si="28"/>
        <v>36.26</v>
      </c>
      <c r="Q485" s="5">
        <f t="shared" si="29"/>
        <v>0.10000000000000142</v>
      </c>
      <c r="R485" s="5" t="str">
        <f>IF(H487="C_B",INDEX(音色一览表!A:A,MATCH(MID(F485,5,2)&amp;MID(F486,5,2)&amp;MID(F487,7,2),音色一览表!H:H,0))&amp;" "&amp;INDEX(音色一览表!G:G,MATCH(MID(F485,5,2)&amp;MID(F486,5,2)&amp;MID(F487,7,2),音色一览表!H:H,0)),"")</f>
        <v/>
      </c>
      <c r="S485" s="17"/>
      <c r="T485" s="17"/>
    </row>
    <row r="486" spans="1:20" ht="18" hidden="1" customHeight="1" x14ac:dyDescent="0.2">
      <c r="A486" s="16">
        <v>484</v>
      </c>
      <c r="B486" s="16">
        <v>1</v>
      </c>
      <c r="C486" s="10"/>
      <c r="D486" s="16" t="s">
        <v>49</v>
      </c>
      <c r="E486" s="16" t="s">
        <v>50</v>
      </c>
      <c r="F486" s="16" t="s">
        <v>51</v>
      </c>
      <c r="G486" s="16" t="s">
        <v>534</v>
      </c>
      <c r="H486" s="34" t="str">
        <f t="shared" si="31"/>
        <v>F8</v>
      </c>
      <c r="I486" s="34" t="str">
        <f>IFERROR(INDEX(数据分类!B:B,MATCH(数据!H486,数据分类!A:A,0)),"Error")</f>
        <v>时钟</v>
      </c>
      <c r="J486" s="34" t="str">
        <f>IFERROR(_xlfn.IFS(INDEX(数据分类!E:E,MATCH(数据!H486,数据分类!A:A,0))=3456,N486&amp;M486,INDEX(数据分类!E:E,MATCH(数据!H486,数据分类!A:A,0))=34,M486,INDEX(数据分类!E:E,MATCH(数据!H486,数据分类!A:A,0))=56,N486,INDEX(数据分类!E:E,MATCH(数据!H486,数据分类!A:A,0))="-","-"),"Error")</f>
        <v>-</v>
      </c>
      <c r="K486" s="34" t="str">
        <f t="shared" si="30"/>
        <v>-</v>
      </c>
      <c r="L486" s="4" t="str">
        <f>IFERROR(INDEX(字典msg!B:B,MATCH(D486,字典msg!A:A,0)),"Error")</f>
        <v>正常</v>
      </c>
      <c r="M486" s="4" t="str">
        <f>IFERROR(_xlfn.IFS(H486="9",INDEX(字典1_34!C:C,MATCH(MID(F486,5,2),字典1_34!B:B,0)),H486="B00",INDEX(字典1_34!D:D,MATCH(MID(F486,5,2),字典1_34!B:B,0)),H486="B20",INDEX(字典1_34!E:E,MATCH(MID(F486,5,2),字典1_34!B:B,0)),H486="B48",INDEX(字典1_34!G:G,MATCH(MID(F486,5,2),字典1_34!B:B,0)),LEFT(H486,1)="B",INDEX(字典1_34!F:F,MATCH(MID(F486,5,2),字典1_34!B:B,0))),"-")</f>
        <v>-</v>
      </c>
      <c r="N486" s="4" t="str">
        <f>IFERROR(_xlfn.IFS(H486="9",INDEX(字典1_56!C:C,MATCH(MID(F486,7,2),字典1_56!B:B,0)),LEFT(H486,1)="B",INDEX(字典1_56!D:D,MATCH(MID(F486,7,2),字典1_56!B:B,0)),H486="C_B",INDEX(字典1_56!F:F,MATCH(MID(F486,7,2),字典1_56!B:B,0)),H486="C",INDEX(字典1_56!E:E,MATCH(MID(F486,7,2),字典1_56!B:B,0))),"-")</f>
        <v>-</v>
      </c>
      <c r="O486" s="4" t="str">
        <f>IFERROR(INDEX(字典1_78!C:C,MATCH(RIGHT(F486,2),字典1_78!B:B,0)),"Error")</f>
        <v>时钟</v>
      </c>
      <c r="P486" s="5">
        <f t="shared" si="28"/>
        <v>36.36</v>
      </c>
      <c r="Q486" s="5">
        <f t="shared" si="29"/>
        <v>0.10000000000000142</v>
      </c>
      <c r="R486" s="5" t="str">
        <f>IF(H488="C_B",INDEX(音色一览表!A:A,MATCH(MID(F486,5,2)&amp;MID(F487,5,2)&amp;MID(F488,7,2),音色一览表!H:H,0))&amp;" "&amp;INDEX(音色一览表!G:G,MATCH(MID(F486,5,2)&amp;MID(F487,5,2)&amp;MID(F488,7,2),音色一览表!H:H,0)),"")</f>
        <v/>
      </c>
      <c r="S486" s="17"/>
      <c r="T486" s="17"/>
    </row>
    <row r="487" spans="1:20" ht="18" hidden="1" customHeight="1" x14ac:dyDescent="0.2">
      <c r="A487" s="16">
        <v>485</v>
      </c>
      <c r="B487" s="16">
        <v>1</v>
      </c>
      <c r="C487" s="10"/>
      <c r="D487" s="16" t="s">
        <v>49</v>
      </c>
      <c r="E487" s="16" t="s">
        <v>50</v>
      </c>
      <c r="F487" s="16" t="s">
        <v>51</v>
      </c>
      <c r="G487" s="16" t="s">
        <v>535</v>
      </c>
      <c r="H487" s="34" t="str">
        <f t="shared" si="31"/>
        <v>F8</v>
      </c>
      <c r="I487" s="34" t="str">
        <f>IFERROR(INDEX(数据分类!B:B,MATCH(数据!H487,数据分类!A:A,0)),"Error")</f>
        <v>时钟</v>
      </c>
      <c r="J487" s="34" t="str">
        <f>IFERROR(_xlfn.IFS(INDEX(数据分类!E:E,MATCH(数据!H487,数据分类!A:A,0))=3456,N487&amp;M487,INDEX(数据分类!E:E,MATCH(数据!H487,数据分类!A:A,0))=34,M487,INDEX(数据分类!E:E,MATCH(数据!H487,数据分类!A:A,0))=56,N487,INDEX(数据分类!E:E,MATCH(数据!H487,数据分类!A:A,0))="-","-"),"Error")</f>
        <v>-</v>
      </c>
      <c r="K487" s="34" t="str">
        <f t="shared" si="30"/>
        <v>-</v>
      </c>
      <c r="L487" s="4" t="str">
        <f>IFERROR(INDEX(字典msg!B:B,MATCH(D487,字典msg!A:A,0)),"Error")</f>
        <v>正常</v>
      </c>
      <c r="M487" s="4" t="str">
        <f>IFERROR(_xlfn.IFS(H487="9",INDEX(字典1_34!C:C,MATCH(MID(F487,5,2),字典1_34!B:B,0)),H487="B00",INDEX(字典1_34!D:D,MATCH(MID(F487,5,2),字典1_34!B:B,0)),H487="B20",INDEX(字典1_34!E:E,MATCH(MID(F487,5,2),字典1_34!B:B,0)),H487="B48",INDEX(字典1_34!G:G,MATCH(MID(F487,5,2),字典1_34!B:B,0)),LEFT(H487,1)="B",INDEX(字典1_34!F:F,MATCH(MID(F487,5,2),字典1_34!B:B,0))),"-")</f>
        <v>-</v>
      </c>
      <c r="N487" s="4" t="str">
        <f>IFERROR(_xlfn.IFS(H487="9",INDEX(字典1_56!C:C,MATCH(MID(F487,7,2),字典1_56!B:B,0)),LEFT(H487,1)="B",INDEX(字典1_56!D:D,MATCH(MID(F487,7,2),字典1_56!B:B,0)),H487="C_B",INDEX(字典1_56!F:F,MATCH(MID(F487,7,2),字典1_56!B:B,0)),H487="C",INDEX(字典1_56!E:E,MATCH(MID(F487,7,2),字典1_56!B:B,0))),"-")</f>
        <v>-</v>
      </c>
      <c r="O487" s="4" t="str">
        <f>IFERROR(INDEX(字典1_78!C:C,MATCH(RIGHT(F487,2),字典1_78!B:B,0)),"Error")</f>
        <v>时钟</v>
      </c>
      <c r="P487" s="5">
        <f t="shared" si="28"/>
        <v>36.46</v>
      </c>
      <c r="Q487" s="5">
        <f t="shared" si="29"/>
        <v>0.10000000000000142</v>
      </c>
      <c r="R487" s="5" t="str">
        <f>IF(H489="C_B",INDEX(音色一览表!A:A,MATCH(MID(F487,5,2)&amp;MID(F488,5,2)&amp;MID(F489,7,2),音色一览表!H:H,0))&amp;" "&amp;INDEX(音色一览表!G:G,MATCH(MID(F487,5,2)&amp;MID(F488,5,2)&amp;MID(F489,7,2),音色一览表!H:H,0)),"")</f>
        <v/>
      </c>
      <c r="S487" s="17"/>
      <c r="T487" s="17"/>
    </row>
    <row r="488" spans="1:20" ht="18" hidden="1" customHeight="1" x14ac:dyDescent="0.2">
      <c r="A488" s="16">
        <v>486</v>
      </c>
      <c r="B488" s="16">
        <v>1</v>
      </c>
      <c r="C488" s="10"/>
      <c r="D488" s="16" t="s">
        <v>49</v>
      </c>
      <c r="E488" s="16" t="s">
        <v>50</v>
      </c>
      <c r="F488" s="16" t="s">
        <v>59</v>
      </c>
      <c r="G488" s="16" t="s">
        <v>536</v>
      </c>
      <c r="H488" s="34" t="str">
        <f t="shared" si="31"/>
        <v>FE</v>
      </c>
      <c r="I488" s="34" t="str">
        <f>IFERROR(INDEX(数据分类!B:B,MATCH(数据!H488,数据分类!A:A,0)),"Error")</f>
        <v>主动传感</v>
      </c>
      <c r="J488" s="34" t="str">
        <f>IFERROR(_xlfn.IFS(INDEX(数据分类!E:E,MATCH(数据!H488,数据分类!A:A,0))=3456,N488&amp;M488,INDEX(数据分类!E:E,MATCH(数据!H488,数据分类!A:A,0))=34,M488,INDEX(数据分类!E:E,MATCH(数据!H488,数据分类!A:A,0))=56,N488,INDEX(数据分类!E:E,MATCH(数据!H488,数据分类!A:A,0))="-","-"),"Error")</f>
        <v>-</v>
      </c>
      <c r="K488" s="34" t="str">
        <f t="shared" si="30"/>
        <v>-</v>
      </c>
      <c r="L488" s="4" t="str">
        <f>IFERROR(INDEX(字典msg!B:B,MATCH(D488,字典msg!A:A,0)),"Error")</f>
        <v>正常</v>
      </c>
      <c r="M488" s="4" t="str">
        <f>IFERROR(_xlfn.IFS(H488="9",INDEX(字典1_34!C:C,MATCH(MID(F488,5,2),字典1_34!B:B,0)),H488="B00",INDEX(字典1_34!D:D,MATCH(MID(F488,5,2),字典1_34!B:B,0)),H488="B20",INDEX(字典1_34!E:E,MATCH(MID(F488,5,2),字典1_34!B:B,0)),H488="B48",INDEX(字典1_34!G:G,MATCH(MID(F488,5,2),字典1_34!B:B,0)),LEFT(H488,1)="B",INDEX(字典1_34!F:F,MATCH(MID(F488,5,2),字典1_34!B:B,0))),"-")</f>
        <v>-</v>
      </c>
      <c r="N488" s="4" t="str">
        <f>IFERROR(_xlfn.IFS(H488="9",INDEX(字典1_56!C:C,MATCH(MID(F488,7,2),字典1_56!B:B,0)),LEFT(H488,1)="B",INDEX(字典1_56!D:D,MATCH(MID(F488,7,2),字典1_56!B:B,0)),H488="C_B",INDEX(字典1_56!F:F,MATCH(MID(F488,7,2),字典1_56!B:B,0)),H488="C",INDEX(字典1_56!E:E,MATCH(MID(F488,7,2),字典1_56!B:B,0))),"-")</f>
        <v>-</v>
      </c>
      <c r="O488" s="4" t="str">
        <f>IFERROR(INDEX(字典1_78!C:C,MATCH(RIGHT(F488,2),字典1_78!B:B,0)),"Error")</f>
        <v>主动传感</v>
      </c>
      <c r="P488" s="5">
        <f t="shared" si="28"/>
        <v>36.56</v>
      </c>
      <c r="Q488" s="5">
        <f t="shared" si="29"/>
        <v>0.10000000000000142</v>
      </c>
      <c r="R488" s="5" t="str">
        <f>IF(H490="C_B",INDEX(音色一览表!A:A,MATCH(MID(F488,5,2)&amp;MID(F489,5,2)&amp;MID(F490,7,2),音色一览表!H:H,0))&amp;" "&amp;INDEX(音色一览表!G:G,MATCH(MID(F488,5,2)&amp;MID(F489,5,2)&amp;MID(F490,7,2),音色一览表!H:H,0)),"")</f>
        <v/>
      </c>
      <c r="S488" s="17"/>
      <c r="T488" s="17"/>
    </row>
    <row r="489" spans="1:20" ht="18" hidden="1" customHeight="1" x14ac:dyDescent="0.2">
      <c r="A489" s="16">
        <v>487</v>
      </c>
      <c r="B489" s="16">
        <v>1</v>
      </c>
      <c r="C489" s="10"/>
      <c r="D489" s="16" t="s">
        <v>49</v>
      </c>
      <c r="E489" s="16" t="s">
        <v>50</v>
      </c>
      <c r="F489" s="16" t="s">
        <v>51</v>
      </c>
      <c r="G489" s="16" t="s">
        <v>537</v>
      </c>
      <c r="H489" s="34" t="str">
        <f t="shared" si="31"/>
        <v>F8</v>
      </c>
      <c r="I489" s="34" t="str">
        <f>IFERROR(INDEX(数据分类!B:B,MATCH(数据!H489,数据分类!A:A,0)),"Error")</f>
        <v>时钟</v>
      </c>
      <c r="J489" s="34" t="str">
        <f>IFERROR(_xlfn.IFS(INDEX(数据分类!E:E,MATCH(数据!H489,数据分类!A:A,0))=3456,N489&amp;M489,INDEX(数据分类!E:E,MATCH(数据!H489,数据分类!A:A,0))=34,M489,INDEX(数据分类!E:E,MATCH(数据!H489,数据分类!A:A,0))=56,N489,INDEX(数据分类!E:E,MATCH(数据!H489,数据分类!A:A,0))="-","-"),"Error")</f>
        <v>-</v>
      </c>
      <c r="K489" s="34" t="str">
        <f t="shared" si="30"/>
        <v>-</v>
      </c>
      <c r="L489" s="4" t="str">
        <f>IFERROR(INDEX(字典msg!B:B,MATCH(D489,字典msg!A:A,0)),"Error")</f>
        <v>正常</v>
      </c>
      <c r="M489" s="4" t="str">
        <f>IFERROR(_xlfn.IFS(H489="9",INDEX(字典1_34!C:C,MATCH(MID(F489,5,2),字典1_34!B:B,0)),H489="B00",INDEX(字典1_34!D:D,MATCH(MID(F489,5,2),字典1_34!B:B,0)),H489="B20",INDEX(字典1_34!E:E,MATCH(MID(F489,5,2),字典1_34!B:B,0)),H489="B48",INDEX(字典1_34!G:G,MATCH(MID(F489,5,2),字典1_34!B:B,0)),LEFT(H489,1)="B",INDEX(字典1_34!F:F,MATCH(MID(F489,5,2),字典1_34!B:B,0))),"-")</f>
        <v>-</v>
      </c>
      <c r="N489" s="4" t="str">
        <f>IFERROR(_xlfn.IFS(H489="9",INDEX(字典1_56!C:C,MATCH(MID(F489,7,2),字典1_56!B:B,0)),LEFT(H489,1)="B",INDEX(字典1_56!D:D,MATCH(MID(F489,7,2),字典1_56!B:B,0)),H489="C_B",INDEX(字典1_56!F:F,MATCH(MID(F489,7,2),字典1_56!B:B,0)),H489="C",INDEX(字典1_56!E:E,MATCH(MID(F489,7,2),字典1_56!B:B,0))),"-")</f>
        <v>-</v>
      </c>
      <c r="O489" s="4" t="str">
        <f>IFERROR(INDEX(字典1_78!C:C,MATCH(RIGHT(F489,2),字典1_78!B:B,0)),"Error")</f>
        <v>时钟</v>
      </c>
      <c r="P489" s="5">
        <f t="shared" si="28"/>
        <v>36.67</v>
      </c>
      <c r="Q489" s="5">
        <f t="shared" si="29"/>
        <v>0.10999999999999943</v>
      </c>
      <c r="R489" s="5" t="str">
        <f>IF(H491="C_B",INDEX(音色一览表!A:A,MATCH(MID(F489,5,2)&amp;MID(F490,5,2)&amp;MID(F491,7,2),音色一览表!H:H,0))&amp;" "&amp;INDEX(音色一览表!G:G,MATCH(MID(F489,5,2)&amp;MID(F490,5,2)&amp;MID(F491,7,2),音色一览表!H:H,0)),"")</f>
        <v/>
      </c>
      <c r="S489" s="17"/>
      <c r="T489" s="17"/>
    </row>
    <row r="490" spans="1:20" ht="18" hidden="1" customHeight="1" x14ac:dyDescent="0.2">
      <c r="A490" s="16">
        <v>488</v>
      </c>
      <c r="B490" s="16">
        <v>1</v>
      </c>
      <c r="C490" s="10"/>
      <c r="D490" s="16" t="s">
        <v>49</v>
      </c>
      <c r="E490" s="16" t="s">
        <v>50</v>
      </c>
      <c r="F490" s="16" t="s">
        <v>51</v>
      </c>
      <c r="G490" s="16" t="s">
        <v>538</v>
      </c>
      <c r="H490" s="34" t="str">
        <f t="shared" si="31"/>
        <v>F8</v>
      </c>
      <c r="I490" s="34" t="str">
        <f>IFERROR(INDEX(数据分类!B:B,MATCH(数据!H490,数据分类!A:A,0)),"Error")</f>
        <v>时钟</v>
      </c>
      <c r="J490" s="34" t="str">
        <f>IFERROR(_xlfn.IFS(INDEX(数据分类!E:E,MATCH(数据!H490,数据分类!A:A,0))=3456,N490&amp;M490,INDEX(数据分类!E:E,MATCH(数据!H490,数据分类!A:A,0))=34,M490,INDEX(数据分类!E:E,MATCH(数据!H490,数据分类!A:A,0))=56,N490,INDEX(数据分类!E:E,MATCH(数据!H490,数据分类!A:A,0))="-","-"),"Error")</f>
        <v>-</v>
      </c>
      <c r="K490" s="34" t="str">
        <f t="shared" si="30"/>
        <v>-</v>
      </c>
      <c r="L490" s="4" t="str">
        <f>IFERROR(INDEX(字典msg!B:B,MATCH(D490,字典msg!A:A,0)),"Error")</f>
        <v>正常</v>
      </c>
      <c r="M490" s="4" t="str">
        <f>IFERROR(_xlfn.IFS(H490="9",INDEX(字典1_34!C:C,MATCH(MID(F490,5,2),字典1_34!B:B,0)),H490="B00",INDEX(字典1_34!D:D,MATCH(MID(F490,5,2),字典1_34!B:B,0)),H490="B20",INDEX(字典1_34!E:E,MATCH(MID(F490,5,2),字典1_34!B:B,0)),H490="B48",INDEX(字典1_34!G:G,MATCH(MID(F490,5,2),字典1_34!B:B,0)),LEFT(H490,1)="B",INDEX(字典1_34!F:F,MATCH(MID(F490,5,2),字典1_34!B:B,0))),"-")</f>
        <v>-</v>
      </c>
      <c r="N490" s="4" t="str">
        <f>IFERROR(_xlfn.IFS(H490="9",INDEX(字典1_56!C:C,MATCH(MID(F490,7,2),字典1_56!B:B,0)),LEFT(H490,1)="B",INDEX(字典1_56!D:D,MATCH(MID(F490,7,2),字典1_56!B:B,0)),H490="C_B",INDEX(字典1_56!F:F,MATCH(MID(F490,7,2),字典1_56!B:B,0)),H490="C",INDEX(字典1_56!E:E,MATCH(MID(F490,7,2),字典1_56!B:B,0))),"-")</f>
        <v>-</v>
      </c>
      <c r="O490" s="4" t="str">
        <f>IFERROR(INDEX(字典1_78!C:C,MATCH(RIGHT(F490,2),字典1_78!B:B,0)),"Error")</f>
        <v>时钟</v>
      </c>
      <c r="P490" s="5">
        <f t="shared" si="28"/>
        <v>36.771000000000001</v>
      </c>
      <c r="Q490" s="5">
        <f t="shared" si="29"/>
        <v>0.10099999999999909</v>
      </c>
      <c r="R490" s="5" t="str">
        <f>IF(H492="C_B",INDEX(音色一览表!A:A,MATCH(MID(F490,5,2)&amp;MID(F491,5,2)&amp;MID(F492,7,2),音色一览表!H:H,0))&amp;" "&amp;INDEX(音色一览表!G:G,MATCH(MID(F490,5,2)&amp;MID(F491,5,2)&amp;MID(F492,7,2),音色一览表!H:H,0)),"")</f>
        <v/>
      </c>
      <c r="S490" s="17"/>
      <c r="T490" s="17"/>
    </row>
    <row r="491" spans="1:20" ht="18" hidden="1" customHeight="1" x14ac:dyDescent="0.2">
      <c r="A491" s="16">
        <v>489</v>
      </c>
      <c r="B491" s="16">
        <v>1</v>
      </c>
      <c r="C491" s="10"/>
      <c r="D491" s="16" t="s">
        <v>49</v>
      </c>
      <c r="E491" s="16" t="s">
        <v>50</v>
      </c>
      <c r="F491" s="16" t="s">
        <v>51</v>
      </c>
      <c r="G491" s="16" t="s">
        <v>539</v>
      </c>
      <c r="H491" s="34" t="str">
        <f t="shared" si="31"/>
        <v>F8</v>
      </c>
      <c r="I491" s="34" t="str">
        <f>IFERROR(INDEX(数据分类!B:B,MATCH(数据!H491,数据分类!A:A,0)),"Error")</f>
        <v>时钟</v>
      </c>
      <c r="J491" s="34" t="str">
        <f>IFERROR(_xlfn.IFS(INDEX(数据分类!E:E,MATCH(数据!H491,数据分类!A:A,0))=3456,N491&amp;M491,INDEX(数据分类!E:E,MATCH(数据!H491,数据分类!A:A,0))=34,M491,INDEX(数据分类!E:E,MATCH(数据!H491,数据分类!A:A,0))=56,N491,INDEX(数据分类!E:E,MATCH(数据!H491,数据分类!A:A,0))="-","-"),"Error")</f>
        <v>-</v>
      </c>
      <c r="K491" s="34" t="str">
        <f t="shared" si="30"/>
        <v>-</v>
      </c>
      <c r="L491" s="4" t="str">
        <f>IFERROR(INDEX(字典msg!B:B,MATCH(D491,字典msg!A:A,0)),"Error")</f>
        <v>正常</v>
      </c>
      <c r="M491" s="4" t="str">
        <f>IFERROR(_xlfn.IFS(H491="9",INDEX(字典1_34!C:C,MATCH(MID(F491,5,2),字典1_34!B:B,0)),H491="B00",INDEX(字典1_34!D:D,MATCH(MID(F491,5,2),字典1_34!B:B,0)),H491="B20",INDEX(字典1_34!E:E,MATCH(MID(F491,5,2),字典1_34!B:B,0)),H491="B48",INDEX(字典1_34!G:G,MATCH(MID(F491,5,2),字典1_34!B:B,0)),LEFT(H491,1)="B",INDEX(字典1_34!F:F,MATCH(MID(F491,5,2),字典1_34!B:B,0))),"-")</f>
        <v>-</v>
      </c>
      <c r="N491" s="4" t="str">
        <f>IFERROR(_xlfn.IFS(H491="9",INDEX(字典1_56!C:C,MATCH(MID(F491,7,2),字典1_56!B:B,0)),LEFT(H491,1)="B",INDEX(字典1_56!D:D,MATCH(MID(F491,7,2),字典1_56!B:B,0)),H491="C_B",INDEX(字典1_56!F:F,MATCH(MID(F491,7,2),字典1_56!B:B,0)),H491="C",INDEX(字典1_56!E:E,MATCH(MID(F491,7,2),字典1_56!B:B,0))),"-")</f>
        <v>-</v>
      </c>
      <c r="O491" s="4" t="str">
        <f>IFERROR(INDEX(字典1_78!C:C,MATCH(RIGHT(F491,2),字典1_78!B:B,0)),"Error")</f>
        <v>时钟</v>
      </c>
      <c r="P491" s="5">
        <f t="shared" si="28"/>
        <v>36.871000000000002</v>
      </c>
      <c r="Q491" s="5">
        <f t="shared" si="29"/>
        <v>0.10000000000000142</v>
      </c>
      <c r="R491" s="5" t="str">
        <f>IF(H493="C_B",INDEX(音色一览表!A:A,MATCH(MID(F491,5,2)&amp;MID(F492,5,2)&amp;MID(F493,7,2),音色一览表!H:H,0))&amp;" "&amp;INDEX(音色一览表!G:G,MATCH(MID(F491,5,2)&amp;MID(F492,5,2)&amp;MID(F493,7,2),音色一览表!H:H,0)),"")</f>
        <v/>
      </c>
      <c r="S491" s="17"/>
      <c r="T491" s="17"/>
    </row>
    <row r="492" spans="1:20" ht="18" hidden="1" customHeight="1" x14ac:dyDescent="0.2">
      <c r="A492" s="16">
        <v>490</v>
      </c>
      <c r="B492" s="16">
        <v>1</v>
      </c>
      <c r="C492" s="10"/>
      <c r="D492" s="16" t="s">
        <v>49</v>
      </c>
      <c r="E492" s="16" t="s">
        <v>50</v>
      </c>
      <c r="F492" s="16" t="s">
        <v>51</v>
      </c>
      <c r="G492" s="16" t="s">
        <v>540</v>
      </c>
      <c r="H492" s="34" t="str">
        <f t="shared" si="31"/>
        <v>F8</v>
      </c>
      <c r="I492" s="34" t="str">
        <f>IFERROR(INDEX(数据分类!B:B,MATCH(数据!H492,数据分类!A:A,0)),"Error")</f>
        <v>时钟</v>
      </c>
      <c r="J492" s="34" t="str">
        <f>IFERROR(_xlfn.IFS(INDEX(数据分类!E:E,MATCH(数据!H492,数据分类!A:A,0))=3456,N492&amp;M492,INDEX(数据分类!E:E,MATCH(数据!H492,数据分类!A:A,0))=34,M492,INDEX(数据分类!E:E,MATCH(数据!H492,数据分类!A:A,0))=56,N492,INDEX(数据分类!E:E,MATCH(数据!H492,数据分类!A:A,0))="-","-"),"Error")</f>
        <v>-</v>
      </c>
      <c r="K492" s="34" t="str">
        <f t="shared" si="30"/>
        <v>-</v>
      </c>
      <c r="L492" s="4" t="str">
        <f>IFERROR(INDEX(字典msg!B:B,MATCH(D492,字典msg!A:A,0)),"Error")</f>
        <v>正常</v>
      </c>
      <c r="M492" s="4" t="str">
        <f>IFERROR(_xlfn.IFS(H492="9",INDEX(字典1_34!C:C,MATCH(MID(F492,5,2),字典1_34!B:B,0)),H492="B00",INDEX(字典1_34!D:D,MATCH(MID(F492,5,2),字典1_34!B:B,0)),H492="B20",INDEX(字典1_34!E:E,MATCH(MID(F492,5,2),字典1_34!B:B,0)),H492="B48",INDEX(字典1_34!G:G,MATCH(MID(F492,5,2),字典1_34!B:B,0)),LEFT(H492,1)="B",INDEX(字典1_34!F:F,MATCH(MID(F492,5,2),字典1_34!B:B,0))),"-")</f>
        <v>-</v>
      </c>
      <c r="N492" s="4" t="str">
        <f>IFERROR(_xlfn.IFS(H492="9",INDEX(字典1_56!C:C,MATCH(MID(F492,7,2),字典1_56!B:B,0)),LEFT(H492,1)="B",INDEX(字典1_56!D:D,MATCH(MID(F492,7,2),字典1_56!B:B,0)),H492="C_B",INDEX(字典1_56!F:F,MATCH(MID(F492,7,2),字典1_56!B:B,0)),H492="C",INDEX(字典1_56!E:E,MATCH(MID(F492,7,2),字典1_56!B:B,0))),"-")</f>
        <v>-</v>
      </c>
      <c r="O492" s="4" t="str">
        <f>IFERROR(INDEX(字典1_78!C:C,MATCH(RIGHT(F492,2),字典1_78!B:B,0)),"Error")</f>
        <v>时钟</v>
      </c>
      <c r="P492" s="5">
        <f t="shared" si="28"/>
        <v>36.981000000000002</v>
      </c>
      <c r="Q492" s="5">
        <f t="shared" si="29"/>
        <v>0.10999999999999943</v>
      </c>
      <c r="R492" s="5" t="str">
        <f>IF(H494="C_B",INDEX(音色一览表!A:A,MATCH(MID(F492,5,2)&amp;MID(F493,5,2)&amp;MID(F494,7,2),音色一览表!H:H,0))&amp;" "&amp;INDEX(音色一览表!G:G,MATCH(MID(F492,5,2)&amp;MID(F493,5,2)&amp;MID(F494,7,2),音色一览表!H:H,0)),"")</f>
        <v/>
      </c>
      <c r="S492" s="17"/>
      <c r="T492" s="17"/>
    </row>
    <row r="493" spans="1:20" ht="18" hidden="1" customHeight="1" x14ac:dyDescent="0.2">
      <c r="A493" s="16">
        <v>491</v>
      </c>
      <c r="B493" s="16">
        <v>1</v>
      </c>
      <c r="C493" s="10"/>
      <c r="D493" s="16" t="s">
        <v>49</v>
      </c>
      <c r="E493" s="16" t="s">
        <v>50</v>
      </c>
      <c r="F493" s="16" t="s">
        <v>51</v>
      </c>
      <c r="G493" s="16" t="s">
        <v>541</v>
      </c>
      <c r="H493" s="34" t="str">
        <f t="shared" si="31"/>
        <v>F8</v>
      </c>
      <c r="I493" s="34" t="str">
        <f>IFERROR(INDEX(数据分类!B:B,MATCH(数据!H493,数据分类!A:A,0)),"Error")</f>
        <v>时钟</v>
      </c>
      <c r="J493" s="34" t="str">
        <f>IFERROR(_xlfn.IFS(INDEX(数据分类!E:E,MATCH(数据!H493,数据分类!A:A,0))=3456,N493&amp;M493,INDEX(数据分类!E:E,MATCH(数据!H493,数据分类!A:A,0))=34,M493,INDEX(数据分类!E:E,MATCH(数据!H493,数据分类!A:A,0))=56,N493,INDEX(数据分类!E:E,MATCH(数据!H493,数据分类!A:A,0))="-","-"),"Error")</f>
        <v>-</v>
      </c>
      <c r="K493" s="34" t="str">
        <f t="shared" si="30"/>
        <v>-</v>
      </c>
      <c r="L493" s="4" t="str">
        <f>IFERROR(INDEX(字典msg!B:B,MATCH(D493,字典msg!A:A,0)),"Error")</f>
        <v>正常</v>
      </c>
      <c r="M493" s="4" t="str">
        <f>IFERROR(_xlfn.IFS(H493="9",INDEX(字典1_34!C:C,MATCH(MID(F493,5,2),字典1_34!B:B,0)),H493="B00",INDEX(字典1_34!D:D,MATCH(MID(F493,5,2),字典1_34!B:B,0)),H493="B20",INDEX(字典1_34!E:E,MATCH(MID(F493,5,2),字典1_34!B:B,0)),H493="B48",INDEX(字典1_34!G:G,MATCH(MID(F493,5,2),字典1_34!B:B,0)),LEFT(H493,1)="B",INDEX(字典1_34!F:F,MATCH(MID(F493,5,2),字典1_34!B:B,0))),"-")</f>
        <v>-</v>
      </c>
      <c r="N493" s="4" t="str">
        <f>IFERROR(_xlfn.IFS(H493="9",INDEX(字典1_56!C:C,MATCH(MID(F493,7,2),字典1_56!B:B,0)),LEFT(H493,1)="B",INDEX(字典1_56!D:D,MATCH(MID(F493,7,2),字典1_56!B:B,0)),H493="C_B",INDEX(字典1_56!F:F,MATCH(MID(F493,7,2),字典1_56!B:B,0)),H493="C",INDEX(字典1_56!E:E,MATCH(MID(F493,7,2),字典1_56!B:B,0))),"-")</f>
        <v>-</v>
      </c>
      <c r="O493" s="4" t="str">
        <f>IFERROR(INDEX(字典1_78!C:C,MATCH(RIGHT(F493,2),字典1_78!B:B,0)),"Error")</f>
        <v>时钟</v>
      </c>
      <c r="P493" s="5">
        <f t="shared" si="28"/>
        <v>37.081000000000003</v>
      </c>
      <c r="Q493" s="5">
        <f t="shared" si="29"/>
        <v>0.10000000000000142</v>
      </c>
      <c r="R493" s="5" t="str">
        <f>IF(H495="C_B",INDEX(音色一览表!A:A,MATCH(MID(F493,5,2)&amp;MID(F494,5,2)&amp;MID(F495,7,2),音色一览表!H:H,0))&amp;" "&amp;INDEX(音色一览表!G:G,MATCH(MID(F493,5,2)&amp;MID(F494,5,2)&amp;MID(F495,7,2),音色一览表!H:H,0)),"")</f>
        <v/>
      </c>
      <c r="S493" s="17"/>
      <c r="T493" s="17"/>
    </row>
    <row r="494" spans="1:20" ht="18" hidden="1" customHeight="1" x14ac:dyDescent="0.2">
      <c r="A494" s="16">
        <v>492</v>
      </c>
      <c r="B494" s="16">
        <v>1</v>
      </c>
      <c r="C494" s="10"/>
      <c r="D494" s="16" t="s">
        <v>49</v>
      </c>
      <c r="E494" s="16" t="s">
        <v>50</v>
      </c>
      <c r="F494" s="16" t="s">
        <v>51</v>
      </c>
      <c r="G494" s="16" t="s">
        <v>542</v>
      </c>
      <c r="H494" s="34" t="str">
        <f t="shared" si="31"/>
        <v>F8</v>
      </c>
      <c r="I494" s="34" t="str">
        <f>IFERROR(INDEX(数据分类!B:B,MATCH(数据!H494,数据分类!A:A,0)),"Error")</f>
        <v>时钟</v>
      </c>
      <c r="J494" s="34" t="str">
        <f>IFERROR(_xlfn.IFS(INDEX(数据分类!E:E,MATCH(数据!H494,数据分类!A:A,0))=3456,N494&amp;M494,INDEX(数据分类!E:E,MATCH(数据!H494,数据分类!A:A,0))=34,M494,INDEX(数据分类!E:E,MATCH(数据!H494,数据分类!A:A,0))=56,N494,INDEX(数据分类!E:E,MATCH(数据!H494,数据分类!A:A,0))="-","-"),"Error")</f>
        <v>-</v>
      </c>
      <c r="K494" s="34" t="str">
        <f t="shared" si="30"/>
        <v>-</v>
      </c>
      <c r="L494" s="4" t="str">
        <f>IFERROR(INDEX(字典msg!B:B,MATCH(D494,字典msg!A:A,0)),"Error")</f>
        <v>正常</v>
      </c>
      <c r="M494" s="4" t="str">
        <f>IFERROR(_xlfn.IFS(H494="9",INDEX(字典1_34!C:C,MATCH(MID(F494,5,2),字典1_34!B:B,0)),H494="B00",INDEX(字典1_34!D:D,MATCH(MID(F494,5,2),字典1_34!B:B,0)),H494="B20",INDEX(字典1_34!E:E,MATCH(MID(F494,5,2),字典1_34!B:B,0)),H494="B48",INDEX(字典1_34!G:G,MATCH(MID(F494,5,2),字典1_34!B:B,0)),LEFT(H494,1)="B",INDEX(字典1_34!F:F,MATCH(MID(F494,5,2),字典1_34!B:B,0))),"-")</f>
        <v>-</v>
      </c>
      <c r="N494" s="4" t="str">
        <f>IFERROR(_xlfn.IFS(H494="9",INDEX(字典1_56!C:C,MATCH(MID(F494,7,2),字典1_56!B:B,0)),LEFT(H494,1)="B",INDEX(字典1_56!D:D,MATCH(MID(F494,7,2),字典1_56!B:B,0)),H494="C_B",INDEX(字典1_56!F:F,MATCH(MID(F494,7,2),字典1_56!B:B,0)),H494="C",INDEX(字典1_56!E:E,MATCH(MID(F494,7,2),字典1_56!B:B,0))),"-")</f>
        <v>-</v>
      </c>
      <c r="O494" s="4" t="str">
        <f>IFERROR(INDEX(字典1_78!C:C,MATCH(RIGHT(F494,2),字典1_78!B:B,0)),"Error")</f>
        <v>时钟</v>
      </c>
      <c r="P494" s="5">
        <f t="shared" si="28"/>
        <v>37.19</v>
      </c>
      <c r="Q494" s="5">
        <f t="shared" si="29"/>
        <v>0.10899999999999466</v>
      </c>
      <c r="R494" s="5" t="str">
        <f>IF(H496="C_B",INDEX(音色一览表!A:A,MATCH(MID(F494,5,2)&amp;MID(F495,5,2)&amp;MID(F496,7,2),音色一览表!H:H,0))&amp;" "&amp;INDEX(音色一览表!G:G,MATCH(MID(F494,5,2)&amp;MID(F495,5,2)&amp;MID(F496,7,2),音色一览表!H:H,0)),"")</f>
        <v/>
      </c>
      <c r="S494" s="17"/>
      <c r="T494" s="17"/>
    </row>
    <row r="495" spans="1:20" ht="18" hidden="1" customHeight="1" x14ac:dyDescent="0.2">
      <c r="A495" s="16">
        <v>493</v>
      </c>
      <c r="B495" s="16">
        <v>1</v>
      </c>
      <c r="C495" s="10"/>
      <c r="D495" s="16" t="s">
        <v>49</v>
      </c>
      <c r="E495" s="16" t="s">
        <v>50</v>
      </c>
      <c r="F495" s="16" t="s">
        <v>51</v>
      </c>
      <c r="G495" s="16" t="s">
        <v>543</v>
      </c>
      <c r="H495" s="34" t="str">
        <f t="shared" si="31"/>
        <v>F8</v>
      </c>
      <c r="I495" s="34" t="str">
        <f>IFERROR(INDEX(数据分类!B:B,MATCH(数据!H495,数据分类!A:A,0)),"Error")</f>
        <v>时钟</v>
      </c>
      <c r="J495" s="34" t="str">
        <f>IFERROR(_xlfn.IFS(INDEX(数据分类!E:E,MATCH(数据!H495,数据分类!A:A,0))=3456,N495&amp;M495,INDEX(数据分类!E:E,MATCH(数据!H495,数据分类!A:A,0))=34,M495,INDEX(数据分类!E:E,MATCH(数据!H495,数据分类!A:A,0))=56,N495,INDEX(数据分类!E:E,MATCH(数据!H495,数据分类!A:A,0))="-","-"),"Error")</f>
        <v>-</v>
      </c>
      <c r="K495" s="34" t="str">
        <f t="shared" si="30"/>
        <v>-</v>
      </c>
      <c r="L495" s="4" t="str">
        <f>IFERROR(INDEX(字典msg!B:B,MATCH(D495,字典msg!A:A,0)),"Error")</f>
        <v>正常</v>
      </c>
      <c r="M495" s="4" t="str">
        <f>IFERROR(_xlfn.IFS(H495="9",INDEX(字典1_34!C:C,MATCH(MID(F495,5,2),字典1_34!B:B,0)),H495="B00",INDEX(字典1_34!D:D,MATCH(MID(F495,5,2),字典1_34!B:B,0)),H495="B20",INDEX(字典1_34!E:E,MATCH(MID(F495,5,2),字典1_34!B:B,0)),H495="B48",INDEX(字典1_34!G:G,MATCH(MID(F495,5,2),字典1_34!B:B,0)),LEFT(H495,1)="B",INDEX(字典1_34!F:F,MATCH(MID(F495,5,2),字典1_34!B:B,0))),"-")</f>
        <v>-</v>
      </c>
      <c r="N495" s="4" t="str">
        <f>IFERROR(_xlfn.IFS(H495="9",INDEX(字典1_56!C:C,MATCH(MID(F495,7,2),字典1_56!B:B,0)),LEFT(H495,1)="B",INDEX(字典1_56!D:D,MATCH(MID(F495,7,2),字典1_56!B:B,0)),H495="C_B",INDEX(字典1_56!F:F,MATCH(MID(F495,7,2),字典1_56!B:B,0)),H495="C",INDEX(字典1_56!E:E,MATCH(MID(F495,7,2),字典1_56!B:B,0))),"-")</f>
        <v>-</v>
      </c>
      <c r="O495" s="4" t="str">
        <f>IFERROR(INDEX(字典1_78!C:C,MATCH(RIGHT(F495,2),字典1_78!B:B,0)),"Error")</f>
        <v>时钟</v>
      </c>
      <c r="P495" s="5">
        <f t="shared" si="28"/>
        <v>37.29</v>
      </c>
      <c r="Q495" s="5">
        <f t="shared" si="29"/>
        <v>0.10000000000000142</v>
      </c>
      <c r="R495" s="5" t="str">
        <f>IF(H497="C_B",INDEX(音色一览表!A:A,MATCH(MID(F495,5,2)&amp;MID(F496,5,2)&amp;MID(F497,7,2),音色一览表!H:H,0))&amp;" "&amp;INDEX(音色一览表!G:G,MATCH(MID(F495,5,2)&amp;MID(F496,5,2)&amp;MID(F497,7,2),音色一览表!H:H,0)),"")</f>
        <v/>
      </c>
      <c r="S495" s="17"/>
      <c r="T495" s="17"/>
    </row>
    <row r="496" spans="1:20" ht="18" hidden="1" customHeight="1" x14ac:dyDescent="0.2">
      <c r="A496" s="16">
        <v>494</v>
      </c>
      <c r="B496" s="16">
        <v>1</v>
      </c>
      <c r="C496" s="10"/>
      <c r="D496" s="16" t="s">
        <v>49</v>
      </c>
      <c r="E496" s="16" t="s">
        <v>50</v>
      </c>
      <c r="F496" s="16" t="s">
        <v>51</v>
      </c>
      <c r="G496" s="16" t="s">
        <v>544</v>
      </c>
      <c r="H496" s="34" t="str">
        <f t="shared" si="31"/>
        <v>F8</v>
      </c>
      <c r="I496" s="34" t="str">
        <f>IFERROR(INDEX(数据分类!B:B,MATCH(数据!H496,数据分类!A:A,0)),"Error")</f>
        <v>时钟</v>
      </c>
      <c r="J496" s="34" t="str">
        <f>IFERROR(_xlfn.IFS(INDEX(数据分类!E:E,MATCH(数据!H496,数据分类!A:A,0))=3456,N496&amp;M496,INDEX(数据分类!E:E,MATCH(数据!H496,数据分类!A:A,0))=34,M496,INDEX(数据分类!E:E,MATCH(数据!H496,数据分类!A:A,0))=56,N496,INDEX(数据分类!E:E,MATCH(数据!H496,数据分类!A:A,0))="-","-"),"Error")</f>
        <v>-</v>
      </c>
      <c r="K496" s="34" t="str">
        <f t="shared" si="30"/>
        <v>-</v>
      </c>
      <c r="L496" s="4" t="str">
        <f>IFERROR(INDEX(字典msg!B:B,MATCH(D496,字典msg!A:A,0)),"Error")</f>
        <v>正常</v>
      </c>
      <c r="M496" s="4" t="str">
        <f>IFERROR(_xlfn.IFS(H496="9",INDEX(字典1_34!C:C,MATCH(MID(F496,5,2),字典1_34!B:B,0)),H496="B00",INDEX(字典1_34!D:D,MATCH(MID(F496,5,2),字典1_34!B:B,0)),H496="B20",INDEX(字典1_34!E:E,MATCH(MID(F496,5,2),字典1_34!B:B,0)),H496="B48",INDEX(字典1_34!G:G,MATCH(MID(F496,5,2),字典1_34!B:B,0)),LEFT(H496,1)="B",INDEX(字典1_34!F:F,MATCH(MID(F496,5,2),字典1_34!B:B,0))),"-")</f>
        <v>-</v>
      </c>
      <c r="N496" s="4" t="str">
        <f>IFERROR(_xlfn.IFS(H496="9",INDEX(字典1_56!C:C,MATCH(MID(F496,7,2),字典1_56!B:B,0)),LEFT(H496,1)="B",INDEX(字典1_56!D:D,MATCH(MID(F496,7,2),字典1_56!B:B,0)),H496="C_B",INDEX(字典1_56!F:F,MATCH(MID(F496,7,2),字典1_56!B:B,0)),H496="C",INDEX(字典1_56!E:E,MATCH(MID(F496,7,2),字典1_56!B:B,0))),"-")</f>
        <v>-</v>
      </c>
      <c r="O496" s="4" t="str">
        <f>IFERROR(INDEX(字典1_78!C:C,MATCH(RIGHT(F496,2),字典1_78!B:B,0)),"Error")</f>
        <v>时钟</v>
      </c>
      <c r="P496" s="5">
        <f t="shared" si="28"/>
        <v>37.39</v>
      </c>
      <c r="Q496" s="5">
        <f t="shared" si="29"/>
        <v>0.10000000000000142</v>
      </c>
      <c r="R496" s="5" t="str">
        <f>IF(H498="C_B",INDEX(音色一览表!A:A,MATCH(MID(F496,5,2)&amp;MID(F497,5,2)&amp;MID(F498,7,2),音色一览表!H:H,0))&amp;" "&amp;INDEX(音色一览表!G:G,MATCH(MID(F496,5,2)&amp;MID(F497,5,2)&amp;MID(F498,7,2),音色一览表!H:H,0)),"")</f>
        <v/>
      </c>
      <c r="S496" s="17"/>
      <c r="T496" s="17"/>
    </row>
    <row r="497" spans="1:20" ht="18" hidden="1" customHeight="1" x14ac:dyDescent="0.2">
      <c r="A497" s="16">
        <v>495</v>
      </c>
      <c r="B497" s="16">
        <v>1</v>
      </c>
      <c r="C497" s="10"/>
      <c r="D497" s="16" t="s">
        <v>49</v>
      </c>
      <c r="E497" s="16" t="s">
        <v>50</v>
      </c>
      <c r="F497" s="16" t="s">
        <v>51</v>
      </c>
      <c r="G497" s="16" t="s">
        <v>545</v>
      </c>
      <c r="H497" s="34" t="str">
        <f t="shared" si="31"/>
        <v>F8</v>
      </c>
      <c r="I497" s="34" t="str">
        <f>IFERROR(INDEX(数据分类!B:B,MATCH(数据!H497,数据分类!A:A,0)),"Error")</f>
        <v>时钟</v>
      </c>
      <c r="J497" s="34" t="str">
        <f>IFERROR(_xlfn.IFS(INDEX(数据分类!E:E,MATCH(数据!H497,数据分类!A:A,0))=3456,N497&amp;M497,INDEX(数据分类!E:E,MATCH(数据!H497,数据分类!A:A,0))=34,M497,INDEX(数据分类!E:E,MATCH(数据!H497,数据分类!A:A,0))=56,N497,INDEX(数据分类!E:E,MATCH(数据!H497,数据分类!A:A,0))="-","-"),"Error")</f>
        <v>-</v>
      </c>
      <c r="K497" s="34" t="str">
        <f t="shared" si="30"/>
        <v>-</v>
      </c>
      <c r="L497" s="4" t="str">
        <f>IFERROR(INDEX(字典msg!B:B,MATCH(D497,字典msg!A:A,0)),"Error")</f>
        <v>正常</v>
      </c>
      <c r="M497" s="4" t="str">
        <f>IFERROR(_xlfn.IFS(H497="9",INDEX(字典1_34!C:C,MATCH(MID(F497,5,2),字典1_34!B:B,0)),H497="B00",INDEX(字典1_34!D:D,MATCH(MID(F497,5,2),字典1_34!B:B,0)),H497="B20",INDEX(字典1_34!E:E,MATCH(MID(F497,5,2),字典1_34!B:B,0)),H497="B48",INDEX(字典1_34!G:G,MATCH(MID(F497,5,2),字典1_34!B:B,0)),LEFT(H497,1)="B",INDEX(字典1_34!F:F,MATCH(MID(F497,5,2),字典1_34!B:B,0))),"-")</f>
        <v>-</v>
      </c>
      <c r="N497" s="4" t="str">
        <f>IFERROR(_xlfn.IFS(H497="9",INDEX(字典1_56!C:C,MATCH(MID(F497,7,2),字典1_56!B:B,0)),LEFT(H497,1)="B",INDEX(字典1_56!D:D,MATCH(MID(F497,7,2),字典1_56!B:B,0)),H497="C_B",INDEX(字典1_56!F:F,MATCH(MID(F497,7,2),字典1_56!B:B,0)),H497="C",INDEX(字典1_56!E:E,MATCH(MID(F497,7,2),字典1_56!B:B,0))),"-")</f>
        <v>-</v>
      </c>
      <c r="O497" s="4" t="str">
        <f>IFERROR(INDEX(字典1_78!C:C,MATCH(RIGHT(F497,2),字典1_78!B:B,0)),"Error")</f>
        <v>时钟</v>
      </c>
      <c r="P497" s="5">
        <f t="shared" si="28"/>
        <v>37.5</v>
      </c>
      <c r="Q497" s="5">
        <f t="shared" si="29"/>
        <v>0.10999999999999943</v>
      </c>
      <c r="R497" s="5" t="str">
        <f>IF(H499="C_B",INDEX(音色一览表!A:A,MATCH(MID(F497,5,2)&amp;MID(F498,5,2)&amp;MID(F499,7,2),音色一览表!H:H,0))&amp;" "&amp;INDEX(音色一览表!G:G,MATCH(MID(F497,5,2)&amp;MID(F498,5,2)&amp;MID(F499,7,2),音色一览表!H:H,0)),"")</f>
        <v/>
      </c>
      <c r="S497" s="17"/>
      <c r="T497" s="17"/>
    </row>
    <row r="498" spans="1:20" ht="18" hidden="1" customHeight="1" x14ac:dyDescent="0.2">
      <c r="A498" s="16">
        <v>496</v>
      </c>
      <c r="B498" s="16">
        <v>1</v>
      </c>
      <c r="C498" s="10"/>
      <c r="D498" s="16" t="s">
        <v>49</v>
      </c>
      <c r="E498" s="16" t="s">
        <v>50</v>
      </c>
      <c r="F498" s="16" t="s">
        <v>59</v>
      </c>
      <c r="G498" s="16" t="s">
        <v>546</v>
      </c>
      <c r="H498" s="34" t="str">
        <f t="shared" si="31"/>
        <v>FE</v>
      </c>
      <c r="I498" s="34" t="str">
        <f>IFERROR(INDEX(数据分类!B:B,MATCH(数据!H498,数据分类!A:A,0)),"Error")</f>
        <v>主动传感</v>
      </c>
      <c r="J498" s="34" t="str">
        <f>IFERROR(_xlfn.IFS(INDEX(数据分类!E:E,MATCH(数据!H498,数据分类!A:A,0))=3456,N498&amp;M498,INDEX(数据分类!E:E,MATCH(数据!H498,数据分类!A:A,0))=34,M498,INDEX(数据分类!E:E,MATCH(数据!H498,数据分类!A:A,0))=56,N498,INDEX(数据分类!E:E,MATCH(数据!H498,数据分类!A:A,0))="-","-"),"Error")</f>
        <v>-</v>
      </c>
      <c r="K498" s="34" t="str">
        <f t="shared" si="30"/>
        <v>-</v>
      </c>
      <c r="L498" s="4" t="str">
        <f>IFERROR(INDEX(字典msg!B:B,MATCH(D498,字典msg!A:A,0)),"Error")</f>
        <v>正常</v>
      </c>
      <c r="M498" s="4" t="str">
        <f>IFERROR(_xlfn.IFS(H498="9",INDEX(字典1_34!C:C,MATCH(MID(F498,5,2),字典1_34!B:B,0)),H498="B00",INDEX(字典1_34!D:D,MATCH(MID(F498,5,2),字典1_34!B:B,0)),H498="B20",INDEX(字典1_34!E:E,MATCH(MID(F498,5,2),字典1_34!B:B,0)),H498="B48",INDEX(字典1_34!G:G,MATCH(MID(F498,5,2),字典1_34!B:B,0)),LEFT(H498,1)="B",INDEX(字典1_34!F:F,MATCH(MID(F498,5,2),字典1_34!B:B,0))),"-")</f>
        <v>-</v>
      </c>
      <c r="N498" s="4" t="str">
        <f>IFERROR(_xlfn.IFS(H498="9",INDEX(字典1_56!C:C,MATCH(MID(F498,7,2),字典1_56!B:B,0)),LEFT(H498,1)="B",INDEX(字典1_56!D:D,MATCH(MID(F498,7,2),字典1_56!B:B,0)),H498="C_B",INDEX(字典1_56!F:F,MATCH(MID(F498,7,2),字典1_56!B:B,0)),H498="C",INDEX(字典1_56!E:E,MATCH(MID(F498,7,2),字典1_56!B:B,0))),"-")</f>
        <v>-</v>
      </c>
      <c r="O498" s="4" t="str">
        <f>IFERROR(INDEX(字典1_78!C:C,MATCH(RIGHT(F498,2),字典1_78!B:B,0)),"Error")</f>
        <v>主动传感</v>
      </c>
      <c r="P498" s="5">
        <f t="shared" si="28"/>
        <v>37.6</v>
      </c>
      <c r="Q498" s="5">
        <f t="shared" si="29"/>
        <v>0.10000000000000142</v>
      </c>
      <c r="R498" s="5" t="str">
        <f>IF(H500="C_B",INDEX(音色一览表!A:A,MATCH(MID(F498,5,2)&amp;MID(F499,5,2)&amp;MID(F500,7,2),音色一览表!H:H,0))&amp;" "&amp;INDEX(音色一览表!G:G,MATCH(MID(F498,5,2)&amp;MID(F499,5,2)&amp;MID(F500,7,2),音色一览表!H:H,0)),"")</f>
        <v/>
      </c>
      <c r="S498" s="17"/>
      <c r="T498" s="17"/>
    </row>
    <row r="499" spans="1:20" ht="18" hidden="1" customHeight="1" x14ac:dyDescent="0.2">
      <c r="A499" s="16">
        <v>497</v>
      </c>
      <c r="B499" s="16">
        <v>1</v>
      </c>
      <c r="C499" s="10"/>
      <c r="D499" s="16" t="s">
        <v>49</v>
      </c>
      <c r="E499" s="16" t="s">
        <v>50</v>
      </c>
      <c r="F499" s="16" t="s">
        <v>51</v>
      </c>
      <c r="G499" s="16" t="s">
        <v>547</v>
      </c>
      <c r="H499" s="34" t="str">
        <f t="shared" si="31"/>
        <v>F8</v>
      </c>
      <c r="I499" s="34" t="str">
        <f>IFERROR(INDEX(数据分类!B:B,MATCH(数据!H499,数据分类!A:A,0)),"Error")</f>
        <v>时钟</v>
      </c>
      <c r="J499" s="34" t="str">
        <f>IFERROR(_xlfn.IFS(INDEX(数据分类!E:E,MATCH(数据!H499,数据分类!A:A,0))=3456,N499&amp;M499,INDEX(数据分类!E:E,MATCH(数据!H499,数据分类!A:A,0))=34,M499,INDEX(数据分类!E:E,MATCH(数据!H499,数据分类!A:A,0))=56,N499,INDEX(数据分类!E:E,MATCH(数据!H499,数据分类!A:A,0))="-","-"),"Error")</f>
        <v>-</v>
      </c>
      <c r="K499" s="34" t="str">
        <f t="shared" si="30"/>
        <v>-</v>
      </c>
      <c r="L499" s="4" t="str">
        <f>IFERROR(INDEX(字典msg!B:B,MATCH(D499,字典msg!A:A,0)),"Error")</f>
        <v>正常</v>
      </c>
      <c r="M499" s="4" t="str">
        <f>IFERROR(_xlfn.IFS(H499="9",INDEX(字典1_34!C:C,MATCH(MID(F499,5,2),字典1_34!B:B,0)),H499="B00",INDEX(字典1_34!D:D,MATCH(MID(F499,5,2),字典1_34!B:B,0)),H499="B20",INDEX(字典1_34!E:E,MATCH(MID(F499,5,2),字典1_34!B:B,0)),H499="B48",INDEX(字典1_34!G:G,MATCH(MID(F499,5,2),字典1_34!B:B,0)),LEFT(H499,1)="B",INDEX(字典1_34!F:F,MATCH(MID(F499,5,2),字典1_34!B:B,0))),"-")</f>
        <v>-</v>
      </c>
      <c r="N499" s="4" t="str">
        <f>IFERROR(_xlfn.IFS(H499="9",INDEX(字典1_56!C:C,MATCH(MID(F499,7,2),字典1_56!B:B,0)),LEFT(H499,1)="B",INDEX(字典1_56!D:D,MATCH(MID(F499,7,2),字典1_56!B:B,0)),H499="C_B",INDEX(字典1_56!F:F,MATCH(MID(F499,7,2),字典1_56!B:B,0)),H499="C",INDEX(字典1_56!E:E,MATCH(MID(F499,7,2),字典1_56!B:B,0))),"-")</f>
        <v>-</v>
      </c>
      <c r="O499" s="4" t="str">
        <f>IFERROR(INDEX(字典1_78!C:C,MATCH(RIGHT(F499,2),字典1_78!B:B,0)),"Error")</f>
        <v>时钟</v>
      </c>
      <c r="P499" s="5">
        <f t="shared" si="28"/>
        <v>37.707000000000001</v>
      </c>
      <c r="Q499" s="5">
        <f t="shared" si="29"/>
        <v>0.10699999999999932</v>
      </c>
      <c r="R499" s="5" t="str">
        <f>IF(H501="C_B",INDEX(音色一览表!A:A,MATCH(MID(F499,5,2)&amp;MID(F500,5,2)&amp;MID(F501,7,2),音色一览表!H:H,0))&amp;" "&amp;INDEX(音色一览表!G:G,MATCH(MID(F499,5,2)&amp;MID(F500,5,2)&amp;MID(F501,7,2),音色一览表!H:H,0)),"")</f>
        <v/>
      </c>
      <c r="S499" s="17"/>
      <c r="T499" s="17"/>
    </row>
    <row r="500" spans="1:20" ht="18" hidden="1" customHeight="1" x14ac:dyDescent="0.2">
      <c r="A500" s="16">
        <v>498</v>
      </c>
      <c r="B500" s="16">
        <v>1</v>
      </c>
      <c r="C500" s="10"/>
      <c r="D500" s="16" t="s">
        <v>49</v>
      </c>
      <c r="E500" s="16" t="s">
        <v>50</v>
      </c>
      <c r="F500" s="16" t="s">
        <v>51</v>
      </c>
      <c r="G500" s="16" t="s">
        <v>548</v>
      </c>
      <c r="H500" s="34" t="str">
        <f t="shared" si="31"/>
        <v>F8</v>
      </c>
      <c r="I500" s="34" t="str">
        <f>IFERROR(INDEX(数据分类!B:B,MATCH(数据!H500,数据分类!A:A,0)),"Error")</f>
        <v>时钟</v>
      </c>
      <c r="J500" s="34" t="str">
        <f>IFERROR(_xlfn.IFS(INDEX(数据分类!E:E,MATCH(数据!H500,数据分类!A:A,0))=3456,N500&amp;M500,INDEX(数据分类!E:E,MATCH(数据!H500,数据分类!A:A,0))=34,M500,INDEX(数据分类!E:E,MATCH(数据!H500,数据分类!A:A,0))=56,N500,INDEX(数据分类!E:E,MATCH(数据!H500,数据分类!A:A,0))="-","-"),"Error")</f>
        <v>-</v>
      </c>
      <c r="K500" s="34" t="str">
        <f t="shared" si="30"/>
        <v>-</v>
      </c>
      <c r="L500" s="4" t="str">
        <f>IFERROR(INDEX(字典msg!B:B,MATCH(D500,字典msg!A:A,0)),"Error")</f>
        <v>正常</v>
      </c>
      <c r="M500" s="4" t="str">
        <f>IFERROR(_xlfn.IFS(H500="9",INDEX(字典1_34!C:C,MATCH(MID(F500,5,2),字典1_34!B:B,0)),H500="B00",INDEX(字典1_34!D:D,MATCH(MID(F500,5,2),字典1_34!B:B,0)),H500="B20",INDEX(字典1_34!E:E,MATCH(MID(F500,5,2),字典1_34!B:B,0)),H500="B48",INDEX(字典1_34!G:G,MATCH(MID(F500,5,2),字典1_34!B:B,0)),LEFT(H500,1)="B",INDEX(字典1_34!F:F,MATCH(MID(F500,5,2),字典1_34!B:B,0))),"-")</f>
        <v>-</v>
      </c>
      <c r="N500" s="4" t="str">
        <f>IFERROR(_xlfn.IFS(H500="9",INDEX(字典1_56!C:C,MATCH(MID(F500,7,2),字典1_56!B:B,0)),LEFT(H500,1)="B",INDEX(字典1_56!D:D,MATCH(MID(F500,7,2),字典1_56!B:B,0)),H500="C_B",INDEX(字典1_56!F:F,MATCH(MID(F500,7,2),字典1_56!B:B,0)),H500="C",INDEX(字典1_56!E:E,MATCH(MID(F500,7,2),字典1_56!B:B,0))),"-")</f>
        <v>-</v>
      </c>
      <c r="O500" s="4" t="str">
        <f>IFERROR(INDEX(字典1_78!C:C,MATCH(RIGHT(F500,2),字典1_78!B:B,0)),"Error")</f>
        <v>时钟</v>
      </c>
      <c r="P500" s="5">
        <f t="shared" si="28"/>
        <v>37.817</v>
      </c>
      <c r="Q500" s="5">
        <f t="shared" si="29"/>
        <v>0.10999999999999943</v>
      </c>
      <c r="R500" s="5" t="str">
        <f>IF(H502="C_B",INDEX(音色一览表!A:A,MATCH(MID(F500,5,2)&amp;MID(F501,5,2)&amp;MID(F502,7,2),音色一览表!H:H,0))&amp;" "&amp;INDEX(音色一览表!G:G,MATCH(MID(F500,5,2)&amp;MID(F501,5,2)&amp;MID(F502,7,2),音色一览表!H:H,0)),"")</f>
        <v/>
      </c>
      <c r="S500" s="17"/>
      <c r="T500" s="17"/>
    </row>
    <row r="501" spans="1:20" ht="18" hidden="1" customHeight="1" x14ac:dyDescent="0.2">
      <c r="A501" s="16">
        <v>499</v>
      </c>
      <c r="B501" s="16">
        <v>1</v>
      </c>
      <c r="C501" s="10"/>
      <c r="D501" s="16" t="s">
        <v>49</v>
      </c>
      <c r="E501" s="16" t="s">
        <v>50</v>
      </c>
      <c r="F501" s="16" t="s">
        <v>51</v>
      </c>
      <c r="G501" s="16" t="s">
        <v>549</v>
      </c>
      <c r="H501" s="34" t="str">
        <f t="shared" si="31"/>
        <v>F8</v>
      </c>
      <c r="I501" s="34" t="str">
        <f>IFERROR(INDEX(数据分类!B:B,MATCH(数据!H501,数据分类!A:A,0)),"Error")</f>
        <v>时钟</v>
      </c>
      <c r="J501" s="34" t="str">
        <f>IFERROR(_xlfn.IFS(INDEX(数据分类!E:E,MATCH(数据!H501,数据分类!A:A,0))=3456,N501&amp;M501,INDEX(数据分类!E:E,MATCH(数据!H501,数据分类!A:A,0))=34,M501,INDEX(数据分类!E:E,MATCH(数据!H501,数据分类!A:A,0))=56,N501,INDEX(数据分类!E:E,MATCH(数据!H501,数据分类!A:A,0))="-","-"),"Error")</f>
        <v>-</v>
      </c>
      <c r="K501" s="34" t="str">
        <f t="shared" si="30"/>
        <v>-</v>
      </c>
      <c r="L501" s="4" t="str">
        <f>IFERROR(INDEX(字典msg!B:B,MATCH(D501,字典msg!A:A,0)),"Error")</f>
        <v>正常</v>
      </c>
      <c r="M501" s="4" t="str">
        <f>IFERROR(_xlfn.IFS(H501="9",INDEX(字典1_34!C:C,MATCH(MID(F501,5,2),字典1_34!B:B,0)),H501="B00",INDEX(字典1_34!D:D,MATCH(MID(F501,5,2),字典1_34!B:B,0)),H501="B20",INDEX(字典1_34!E:E,MATCH(MID(F501,5,2),字典1_34!B:B,0)),H501="B48",INDEX(字典1_34!G:G,MATCH(MID(F501,5,2),字典1_34!B:B,0)),LEFT(H501,1)="B",INDEX(字典1_34!F:F,MATCH(MID(F501,5,2),字典1_34!B:B,0))),"-")</f>
        <v>-</v>
      </c>
      <c r="N501" s="4" t="str">
        <f>IFERROR(_xlfn.IFS(H501="9",INDEX(字典1_56!C:C,MATCH(MID(F501,7,2),字典1_56!B:B,0)),LEFT(H501,1)="B",INDEX(字典1_56!D:D,MATCH(MID(F501,7,2),字典1_56!B:B,0)),H501="C_B",INDEX(字典1_56!F:F,MATCH(MID(F501,7,2),字典1_56!B:B,0)),H501="C",INDEX(字典1_56!E:E,MATCH(MID(F501,7,2),字典1_56!B:B,0))),"-")</f>
        <v>-</v>
      </c>
      <c r="O501" s="4" t="str">
        <f>IFERROR(INDEX(字典1_78!C:C,MATCH(RIGHT(F501,2),字典1_78!B:B,0)),"Error")</f>
        <v>时钟</v>
      </c>
      <c r="P501" s="5">
        <f t="shared" si="28"/>
        <v>37.917000000000002</v>
      </c>
      <c r="Q501" s="5">
        <f t="shared" si="29"/>
        <v>0.10000000000000142</v>
      </c>
      <c r="R501" s="5" t="str">
        <f>IF(H503="C_B",INDEX(音色一览表!A:A,MATCH(MID(F501,5,2)&amp;MID(F502,5,2)&amp;MID(F503,7,2),音色一览表!H:H,0))&amp;" "&amp;INDEX(音色一览表!G:G,MATCH(MID(F501,5,2)&amp;MID(F502,5,2)&amp;MID(F503,7,2),音色一览表!H:H,0)),"")</f>
        <v/>
      </c>
      <c r="S501" s="17"/>
      <c r="T501" s="17"/>
    </row>
    <row r="502" spans="1:20" ht="18" hidden="1" customHeight="1" x14ac:dyDescent="0.2">
      <c r="A502" s="16">
        <v>500</v>
      </c>
      <c r="B502" s="16">
        <v>1</v>
      </c>
      <c r="C502" s="10"/>
      <c r="D502" s="16" t="s">
        <v>49</v>
      </c>
      <c r="E502" s="16" t="s">
        <v>50</v>
      </c>
      <c r="F502" s="16" t="s">
        <v>51</v>
      </c>
      <c r="G502" s="16" t="s">
        <v>550</v>
      </c>
      <c r="H502" s="34" t="str">
        <f t="shared" si="31"/>
        <v>F8</v>
      </c>
      <c r="I502" s="34" t="str">
        <f>IFERROR(INDEX(数据分类!B:B,MATCH(数据!H502,数据分类!A:A,0)),"Error")</f>
        <v>时钟</v>
      </c>
      <c r="J502" s="34" t="str">
        <f>IFERROR(_xlfn.IFS(INDEX(数据分类!E:E,MATCH(数据!H502,数据分类!A:A,0))=3456,N502&amp;M502,INDEX(数据分类!E:E,MATCH(数据!H502,数据分类!A:A,0))=34,M502,INDEX(数据分类!E:E,MATCH(数据!H502,数据分类!A:A,0))=56,N502,INDEX(数据分类!E:E,MATCH(数据!H502,数据分类!A:A,0))="-","-"),"Error")</f>
        <v>-</v>
      </c>
      <c r="K502" s="34" t="str">
        <f t="shared" si="30"/>
        <v>-</v>
      </c>
      <c r="L502" s="4" t="str">
        <f>IFERROR(INDEX(字典msg!B:B,MATCH(D502,字典msg!A:A,0)),"Error")</f>
        <v>正常</v>
      </c>
      <c r="M502" s="4" t="str">
        <f>IFERROR(_xlfn.IFS(H502="9",INDEX(字典1_34!C:C,MATCH(MID(F502,5,2),字典1_34!B:B,0)),H502="B00",INDEX(字典1_34!D:D,MATCH(MID(F502,5,2),字典1_34!B:B,0)),H502="B20",INDEX(字典1_34!E:E,MATCH(MID(F502,5,2),字典1_34!B:B,0)),H502="B48",INDEX(字典1_34!G:G,MATCH(MID(F502,5,2),字典1_34!B:B,0)),LEFT(H502,1)="B",INDEX(字典1_34!F:F,MATCH(MID(F502,5,2),字典1_34!B:B,0))),"-")</f>
        <v>-</v>
      </c>
      <c r="N502" s="4" t="str">
        <f>IFERROR(_xlfn.IFS(H502="9",INDEX(字典1_56!C:C,MATCH(MID(F502,7,2),字典1_56!B:B,0)),LEFT(H502,1)="B",INDEX(字典1_56!D:D,MATCH(MID(F502,7,2),字典1_56!B:B,0)),H502="C_B",INDEX(字典1_56!F:F,MATCH(MID(F502,7,2),字典1_56!B:B,0)),H502="C",INDEX(字典1_56!E:E,MATCH(MID(F502,7,2),字典1_56!B:B,0))),"-")</f>
        <v>-</v>
      </c>
      <c r="O502" s="4" t="str">
        <f>IFERROR(INDEX(字典1_78!C:C,MATCH(RIGHT(F502,2),字典1_78!B:B,0)),"Error")</f>
        <v>时钟</v>
      </c>
      <c r="P502" s="5">
        <f t="shared" si="28"/>
        <v>38.027000000000001</v>
      </c>
      <c r="Q502" s="5">
        <f t="shared" si="29"/>
        <v>0.10999999999999943</v>
      </c>
      <c r="R502" s="5" t="str">
        <f>IF(H504="C_B",INDEX(音色一览表!A:A,MATCH(MID(F502,5,2)&amp;MID(F503,5,2)&amp;MID(F504,7,2),音色一览表!H:H,0))&amp;" "&amp;INDEX(音色一览表!G:G,MATCH(MID(F502,5,2)&amp;MID(F503,5,2)&amp;MID(F504,7,2),音色一览表!H:H,0)),"")</f>
        <v/>
      </c>
      <c r="S502" s="17"/>
      <c r="T502" s="17"/>
    </row>
    <row r="503" spans="1:20" ht="18" hidden="1" customHeight="1" x14ac:dyDescent="0.2">
      <c r="A503" s="16">
        <v>501</v>
      </c>
      <c r="B503" s="16">
        <v>1</v>
      </c>
      <c r="C503" s="10"/>
      <c r="D503" s="16" t="s">
        <v>49</v>
      </c>
      <c r="E503" s="16" t="s">
        <v>50</v>
      </c>
      <c r="F503" s="16" t="s">
        <v>51</v>
      </c>
      <c r="G503" s="16" t="s">
        <v>551</v>
      </c>
      <c r="H503" s="34" t="str">
        <f t="shared" si="31"/>
        <v>F8</v>
      </c>
      <c r="I503" s="34" t="str">
        <f>IFERROR(INDEX(数据分类!B:B,MATCH(数据!H503,数据分类!A:A,0)),"Error")</f>
        <v>时钟</v>
      </c>
      <c r="J503" s="34" t="str">
        <f>IFERROR(_xlfn.IFS(INDEX(数据分类!E:E,MATCH(数据!H503,数据分类!A:A,0))=3456,N503&amp;M503,INDEX(数据分类!E:E,MATCH(数据!H503,数据分类!A:A,0))=34,M503,INDEX(数据分类!E:E,MATCH(数据!H503,数据分类!A:A,0))=56,N503,INDEX(数据分类!E:E,MATCH(数据!H503,数据分类!A:A,0))="-","-"),"Error")</f>
        <v>-</v>
      </c>
      <c r="K503" s="34" t="str">
        <f t="shared" si="30"/>
        <v>-</v>
      </c>
      <c r="L503" s="4" t="str">
        <f>IFERROR(INDEX(字典msg!B:B,MATCH(D503,字典msg!A:A,0)),"Error")</f>
        <v>正常</v>
      </c>
      <c r="M503" s="4" t="str">
        <f>IFERROR(_xlfn.IFS(H503="9",INDEX(字典1_34!C:C,MATCH(MID(F503,5,2),字典1_34!B:B,0)),H503="B00",INDEX(字典1_34!D:D,MATCH(MID(F503,5,2),字典1_34!B:B,0)),H503="B20",INDEX(字典1_34!E:E,MATCH(MID(F503,5,2),字典1_34!B:B,0)),H503="B48",INDEX(字典1_34!G:G,MATCH(MID(F503,5,2),字典1_34!B:B,0)),LEFT(H503,1)="B",INDEX(字典1_34!F:F,MATCH(MID(F503,5,2),字典1_34!B:B,0))),"-")</f>
        <v>-</v>
      </c>
      <c r="N503" s="4" t="str">
        <f>IFERROR(_xlfn.IFS(H503="9",INDEX(字典1_56!C:C,MATCH(MID(F503,7,2),字典1_56!B:B,0)),LEFT(H503,1)="B",INDEX(字典1_56!D:D,MATCH(MID(F503,7,2),字典1_56!B:B,0)),H503="C_B",INDEX(字典1_56!F:F,MATCH(MID(F503,7,2),字典1_56!B:B,0)),H503="C",INDEX(字典1_56!E:E,MATCH(MID(F503,7,2),字典1_56!B:B,0))),"-")</f>
        <v>-</v>
      </c>
      <c r="O503" s="4" t="str">
        <f>IFERROR(INDEX(字典1_78!C:C,MATCH(RIGHT(F503,2),字典1_78!B:B,0)),"Error")</f>
        <v>时钟</v>
      </c>
      <c r="P503" s="5">
        <f t="shared" si="28"/>
        <v>38.137</v>
      </c>
      <c r="Q503" s="5">
        <f t="shared" si="29"/>
        <v>0.10999999999999943</v>
      </c>
      <c r="R503" s="5" t="str">
        <f>IF(H505="C_B",INDEX(音色一览表!A:A,MATCH(MID(F503,5,2)&amp;MID(F504,5,2)&amp;MID(F505,7,2),音色一览表!H:H,0))&amp;" "&amp;INDEX(音色一览表!G:G,MATCH(MID(F503,5,2)&amp;MID(F504,5,2)&amp;MID(F505,7,2),音色一览表!H:H,0)),"")</f>
        <v/>
      </c>
      <c r="S503" s="17"/>
      <c r="T503" s="17"/>
    </row>
    <row r="504" spans="1:20" ht="18" hidden="1" customHeight="1" x14ac:dyDescent="0.2">
      <c r="A504" s="16">
        <v>502</v>
      </c>
      <c r="B504" s="16">
        <v>1</v>
      </c>
      <c r="C504" s="10"/>
      <c r="D504" s="16" t="s">
        <v>49</v>
      </c>
      <c r="E504" s="16" t="s">
        <v>50</v>
      </c>
      <c r="F504" s="16" t="s">
        <v>51</v>
      </c>
      <c r="G504" s="16" t="s">
        <v>552</v>
      </c>
      <c r="H504" s="34" t="str">
        <f t="shared" si="31"/>
        <v>F8</v>
      </c>
      <c r="I504" s="34" t="str">
        <f>IFERROR(INDEX(数据分类!B:B,MATCH(数据!H504,数据分类!A:A,0)),"Error")</f>
        <v>时钟</v>
      </c>
      <c r="J504" s="34" t="str">
        <f>IFERROR(_xlfn.IFS(INDEX(数据分类!E:E,MATCH(数据!H504,数据分类!A:A,0))=3456,N504&amp;M504,INDEX(数据分类!E:E,MATCH(数据!H504,数据分类!A:A,0))=34,M504,INDEX(数据分类!E:E,MATCH(数据!H504,数据分类!A:A,0))=56,N504,INDEX(数据分类!E:E,MATCH(数据!H504,数据分类!A:A,0))="-","-"),"Error")</f>
        <v>-</v>
      </c>
      <c r="K504" s="34" t="str">
        <f t="shared" si="30"/>
        <v>-</v>
      </c>
      <c r="L504" s="4" t="str">
        <f>IFERROR(INDEX(字典msg!B:B,MATCH(D504,字典msg!A:A,0)),"Error")</f>
        <v>正常</v>
      </c>
      <c r="M504" s="4" t="str">
        <f>IFERROR(_xlfn.IFS(H504="9",INDEX(字典1_34!C:C,MATCH(MID(F504,5,2),字典1_34!B:B,0)),H504="B00",INDEX(字典1_34!D:D,MATCH(MID(F504,5,2),字典1_34!B:B,0)),H504="B20",INDEX(字典1_34!E:E,MATCH(MID(F504,5,2),字典1_34!B:B,0)),H504="B48",INDEX(字典1_34!G:G,MATCH(MID(F504,5,2),字典1_34!B:B,0)),LEFT(H504,1)="B",INDEX(字典1_34!F:F,MATCH(MID(F504,5,2),字典1_34!B:B,0))),"-")</f>
        <v>-</v>
      </c>
      <c r="N504" s="4" t="str">
        <f>IFERROR(_xlfn.IFS(H504="9",INDEX(字典1_56!C:C,MATCH(MID(F504,7,2),字典1_56!B:B,0)),LEFT(H504,1)="B",INDEX(字典1_56!D:D,MATCH(MID(F504,7,2),字典1_56!B:B,0)),H504="C_B",INDEX(字典1_56!F:F,MATCH(MID(F504,7,2),字典1_56!B:B,0)),H504="C",INDEX(字典1_56!E:E,MATCH(MID(F504,7,2),字典1_56!B:B,0))),"-")</f>
        <v>-</v>
      </c>
      <c r="O504" s="4" t="str">
        <f>IFERROR(INDEX(字典1_78!C:C,MATCH(RIGHT(F504,2),字典1_78!B:B,0)),"Error")</f>
        <v>时钟</v>
      </c>
      <c r="P504" s="5">
        <f t="shared" si="28"/>
        <v>38.237000000000002</v>
      </c>
      <c r="Q504" s="5">
        <f t="shared" si="29"/>
        <v>0.10000000000000142</v>
      </c>
      <c r="R504" s="5" t="str">
        <f>IF(H506="C_B",INDEX(音色一览表!A:A,MATCH(MID(F504,5,2)&amp;MID(F505,5,2)&amp;MID(F506,7,2),音色一览表!H:H,0))&amp;" "&amp;INDEX(音色一览表!G:G,MATCH(MID(F504,5,2)&amp;MID(F505,5,2)&amp;MID(F506,7,2),音色一览表!H:H,0)),"")</f>
        <v/>
      </c>
      <c r="S504" s="17"/>
      <c r="T504" s="17"/>
    </row>
    <row r="505" spans="1:20" ht="18" hidden="1" customHeight="1" x14ac:dyDescent="0.2">
      <c r="A505" s="16">
        <v>503</v>
      </c>
      <c r="B505" s="16">
        <v>1</v>
      </c>
      <c r="C505" s="10"/>
      <c r="D505" s="16" t="s">
        <v>49</v>
      </c>
      <c r="E505" s="16" t="s">
        <v>50</v>
      </c>
      <c r="F505" s="16" t="s">
        <v>51</v>
      </c>
      <c r="G505" s="16" t="s">
        <v>553</v>
      </c>
      <c r="H505" s="34" t="str">
        <f t="shared" si="31"/>
        <v>F8</v>
      </c>
      <c r="I505" s="34" t="str">
        <f>IFERROR(INDEX(数据分类!B:B,MATCH(数据!H505,数据分类!A:A,0)),"Error")</f>
        <v>时钟</v>
      </c>
      <c r="J505" s="34" t="str">
        <f>IFERROR(_xlfn.IFS(INDEX(数据分类!E:E,MATCH(数据!H505,数据分类!A:A,0))=3456,N505&amp;M505,INDEX(数据分类!E:E,MATCH(数据!H505,数据分类!A:A,0))=34,M505,INDEX(数据分类!E:E,MATCH(数据!H505,数据分类!A:A,0))=56,N505,INDEX(数据分类!E:E,MATCH(数据!H505,数据分类!A:A,0))="-","-"),"Error")</f>
        <v>-</v>
      </c>
      <c r="K505" s="34" t="str">
        <f t="shared" si="30"/>
        <v>-</v>
      </c>
      <c r="L505" s="4" t="str">
        <f>IFERROR(INDEX(字典msg!B:B,MATCH(D505,字典msg!A:A,0)),"Error")</f>
        <v>正常</v>
      </c>
      <c r="M505" s="4" t="str">
        <f>IFERROR(_xlfn.IFS(H505="9",INDEX(字典1_34!C:C,MATCH(MID(F505,5,2),字典1_34!B:B,0)),H505="B00",INDEX(字典1_34!D:D,MATCH(MID(F505,5,2),字典1_34!B:B,0)),H505="B20",INDEX(字典1_34!E:E,MATCH(MID(F505,5,2),字典1_34!B:B,0)),H505="B48",INDEX(字典1_34!G:G,MATCH(MID(F505,5,2),字典1_34!B:B,0)),LEFT(H505,1)="B",INDEX(字典1_34!F:F,MATCH(MID(F505,5,2),字典1_34!B:B,0))),"-")</f>
        <v>-</v>
      </c>
      <c r="N505" s="4" t="str">
        <f>IFERROR(_xlfn.IFS(H505="9",INDEX(字典1_56!C:C,MATCH(MID(F505,7,2),字典1_56!B:B,0)),LEFT(H505,1)="B",INDEX(字典1_56!D:D,MATCH(MID(F505,7,2),字典1_56!B:B,0)),H505="C_B",INDEX(字典1_56!F:F,MATCH(MID(F505,7,2),字典1_56!B:B,0)),H505="C",INDEX(字典1_56!E:E,MATCH(MID(F505,7,2),字典1_56!B:B,0))),"-")</f>
        <v>-</v>
      </c>
      <c r="O505" s="4" t="str">
        <f>IFERROR(INDEX(字典1_78!C:C,MATCH(RIGHT(F505,2),字典1_78!B:B,0)),"Error")</f>
        <v>时钟</v>
      </c>
      <c r="P505" s="5">
        <f t="shared" si="28"/>
        <v>38.337000000000003</v>
      </c>
      <c r="Q505" s="5">
        <f t="shared" si="29"/>
        <v>0.10000000000000142</v>
      </c>
      <c r="R505" s="5" t="str">
        <f>IF(H507="C_B",INDEX(音色一览表!A:A,MATCH(MID(F505,5,2)&amp;MID(F506,5,2)&amp;MID(F507,7,2),音色一览表!H:H,0))&amp;" "&amp;INDEX(音色一览表!G:G,MATCH(MID(F505,5,2)&amp;MID(F506,5,2)&amp;MID(F507,7,2),音色一览表!H:H,0)),"")</f>
        <v/>
      </c>
      <c r="S505" s="17"/>
      <c r="T505" s="17"/>
    </row>
    <row r="506" spans="1:20" ht="18" hidden="1" customHeight="1" x14ac:dyDescent="0.2">
      <c r="A506" s="16">
        <v>504</v>
      </c>
      <c r="B506" s="16">
        <v>1</v>
      </c>
      <c r="C506" s="10"/>
      <c r="D506" s="16" t="s">
        <v>49</v>
      </c>
      <c r="E506" s="16" t="s">
        <v>50</v>
      </c>
      <c r="F506" s="16" t="s">
        <v>51</v>
      </c>
      <c r="G506" s="16" t="s">
        <v>554</v>
      </c>
      <c r="H506" s="34" t="str">
        <f t="shared" si="31"/>
        <v>F8</v>
      </c>
      <c r="I506" s="34" t="str">
        <f>IFERROR(INDEX(数据分类!B:B,MATCH(数据!H506,数据分类!A:A,0)),"Error")</f>
        <v>时钟</v>
      </c>
      <c r="J506" s="34" t="str">
        <f>IFERROR(_xlfn.IFS(INDEX(数据分类!E:E,MATCH(数据!H506,数据分类!A:A,0))=3456,N506&amp;M506,INDEX(数据分类!E:E,MATCH(数据!H506,数据分类!A:A,0))=34,M506,INDEX(数据分类!E:E,MATCH(数据!H506,数据分类!A:A,0))=56,N506,INDEX(数据分类!E:E,MATCH(数据!H506,数据分类!A:A,0))="-","-"),"Error")</f>
        <v>-</v>
      </c>
      <c r="K506" s="34" t="str">
        <f t="shared" si="30"/>
        <v>-</v>
      </c>
      <c r="L506" s="4" t="str">
        <f>IFERROR(INDEX(字典msg!B:B,MATCH(D506,字典msg!A:A,0)),"Error")</f>
        <v>正常</v>
      </c>
      <c r="M506" s="4" t="str">
        <f>IFERROR(_xlfn.IFS(H506="9",INDEX(字典1_34!C:C,MATCH(MID(F506,5,2),字典1_34!B:B,0)),H506="B00",INDEX(字典1_34!D:D,MATCH(MID(F506,5,2),字典1_34!B:B,0)),H506="B20",INDEX(字典1_34!E:E,MATCH(MID(F506,5,2),字典1_34!B:B,0)),H506="B48",INDEX(字典1_34!G:G,MATCH(MID(F506,5,2),字典1_34!B:B,0)),LEFT(H506,1)="B",INDEX(字典1_34!F:F,MATCH(MID(F506,5,2),字典1_34!B:B,0))),"-")</f>
        <v>-</v>
      </c>
      <c r="N506" s="4" t="str">
        <f>IFERROR(_xlfn.IFS(H506="9",INDEX(字典1_56!C:C,MATCH(MID(F506,7,2),字典1_56!B:B,0)),LEFT(H506,1)="B",INDEX(字典1_56!D:D,MATCH(MID(F506,7,2),字典1_56!B:B,0)),H506="C_B",INDEX(字典1_56!F:F,MATCH(MID(F506,7,2),字典1_56!B:B,0)),H506="C",INDEX(字典1_56!E:E,MATCH(MID(F506,7,2),字典1_56!B:B,0))),"-")</f>
        <v>-</v>
      </c>
      <c r="O506" s="4" t="str">
        <f>IFERROR(INDEX(字典1_78!C:C,MATCH(RIGHT(F506,2),字典1_78!B:B,0)),"Error")</f>
        <v>时钟</v>
      </c>
      <c r="P506" s="5">
        <f t="shared" si="28"/>
        <v>38.436999999999998</v>
      </c>
      <c r="Q506" s="5">
        <f t="shared" si="29"/>
        <v>9.9999999999994316E-2</v>
      </c>
      <c r="R506" s="5" t="str">
        <f>IF(H508="C_B",INDEX(音色一览表!A:A,MATCH(MID(F506,5,2)&amp;MID(F507,5,2)&amp;MID(F508,7,2),音色一览表!H:H,0))&amp;" "&amp;INDEX(音色一览表!G:G,MATCH(MID(F506,5,2)&amp;MID(F507,5,2)&amp;MID(F508,7,2),音色一览表!H:H,0)),"")</f>
        <v/>
      </c>
      <c r="S506" s="17"/>
      <c r="T506" s="17"/>
    </row>
    <row r="507" spans="1:20" ht="18" hidden="1" customHeight="1" x14ac:dyDescent="0.2">
      <c r="A507" s="16">
        <v>505</v>
      </c>
      <c r="B507" s="16">
        <v>1</v>
      </c>
      <c r="C507" s="10"/>
      <c r="D507" s="16" t="s">
        <v>49</v>
      </c>
      <c r="E507" s="16" t="s">
        <v>50</v>
      </c>
      <c r="F507" s="16" t="s">
        <v>51</v>
      </c>
      <c r="G507" s="16" t="s">
        <v>555</v>
      </c>
      <c r="H507" s="34" t="str">
        <f t="shared" si="31"/>
        <v>F8</v>
      </c>
      <c r="I507" s="34" t="str">
        <f>IFERROR(INDEX(数据分类!B:B,MATCH(数据!H507,数据分类!A:A,0)),"Error")</f>
        <v>时钟</v>
      </c>
      <c r="J507" s="34" t="str">
        <f>IFERROR(_xlfn.IFS(INDEX(数据分类!E:E,MATCH(数据!H507,数据分类!A:A,0))=3456,N507&amp;M507,INDEX(数据分类!E:E,MATCH(数据!H507,数据分类!A:A,0))=34,M507,INDEX(数据分类!E:E,MATCH(数据!H507,数据分类!A:A,0))=56,N507,INDEX(数据分类!E:E,MATCH(数据!H507,数据分类!A:A,0))="-","-"),"Error")</f>
        <v>-</v>
      </c>
      <c r="K507" s="34" t="str">
        <f t="shared" si="30"/>
        <v>-</v>
      </c>
      <c r="L507" s="4" t="str">
        <f>IFERROR(INDEX(字典msg!B:B,MATCH(D507,字典msg!A:A,0)),"Error")</f>
        <v>正常</v>
      </c>
      <c r="M507" s="4" t="str">
        <f>IFERROR(_xlfn.IFS(H507="9",INDEX(字典1_34!C:C,MATCH(MID(F507,5,2),字典1_34!B:B,0)),H507="B00",INDEX(字典1_34!D:D,MATCH(MID(F507,5,2),字典1_34!B:B,0)),H507="B20",INDEX(字典1_34!E:E,MATCH(MID(F507,5,2),字典1_34!B:B,0)),H507="B48",INDEX(字典1_34!G:G,MATCH(MID(F507,5,2),字典1_34!B:B,0)),LEFT(H507,1)="B",INDEX(字典1_34!F:F,MATCH(MID(F507,5,2),字典1_34!B:B,0))),"-")</f>
        <v>-</v>
      </c>
      <c r="N507" s="4" t="str">
        <f>IFERROR(_xlfn.IFS(H507="9",INDEX(字典1_56!C:C,MATCH(MID(F507,7,2),字典1_56!B:B,0)),LEFT(H507,1)="B",INDEX(字典1_56!D:D,MATCH(MID(F507,7,2),字典1_56!B:B,0)),H507="C_B",INDEX(字典1_56!F:F,MATCH(MID(F507,7,2),字典1_56!B:B,0)),H507="C",INDEX(字典1_56!E:E,MATCH(MID(F507,7,2),字典1_56!B:B,0))),"-")</f>
        <v>-</v>
      </c>
      <c r="O507" s="4" t="str">
        <f>IFERROR(INDEX(字典1_78!C:C,MATCH(RIGHT(F507,2),字典1_78!B:B,0)),"Error")</f>
        <v>时钟</v>
      </c>
      <c r="P507" s="5">
        <f t="shared" si="28"/>
        <v>38.546999999999997</v>
      </c>
      <c r="Q507" s="5">
        <f t="shared" si="29"/>
        <v>0.10999999999999943</v>
      </c>
      <c r="R507" s="5" t="str">
        <f>IF(H509="C_B",INDEX(音色一览表!A:A,MATCH(MID(F507,5,2)&amp;MID(F508,5,2)&amp;MID(F509,7,2),音色一览表!H:H,0))&amp;" "&amp;INDEX(音色一览表!G:G,MATCH(MID(F507,5,2)&amp;MID(F508,5,2)&amp;MID(F509,7,2),音色一览表!H:H,0)),"")</f>
        <v/>
      </c>
      <c r="S507" s="17"/>
      <c r="T507" s="17"/>
    </row>
    <row r="508" spans="1:20" ht="18" hidden="1" customHeight="1" x14ac:dyDescent="0.2">
      <c r="A508" s="16">
        <v>506</v>
      </c>
      <c r="B508" s="16">
        <v>1</v>
      </c>
      <c r="C508" s="10"/>
      <c r="D508" s="16" t="s">
        <v>49</v>
      </c>
      <c r="E508" s="16" t="s">
        <v>50</v>
      </c>
      <c r="F508" s="16" t="s">
        <v>51</v>
      </c>
      <c r="G508" s="16" t="s">
        <v>556</v>
      </c>
      <c r="H508" s="34" t="str">
        <f t="shared" si="31"/>
        <v>F8</v>
      </c>
      <c r="I508" s="34" t="str">
        <f>IFERROR(INDEX(数据分类!B:B,MATCH(数据!H508,数据分类!A:A,0)),"Error")</f>
        <v>时钟</v>
      </c>
      <c r="J508" s="34" t="str">
        <f>IFERROR(_xlfn.IFS(INDEX(数据分类!E:E,MATCH(数据!H508,数据分类!A:A,0))=3456,N508&amp;M508,INDEX(数据分类!E:E,MATCH(数据!H508,数据分类!A:A,0))=34,M508,INDEX(数据分类!E:E,MATCH(数据!H508,数据分类!A:A,0))=56,N508,INDEX(数据分类!E:E,MATCH(数据!H508,数据分类!A:A,0))="-","-"),"Error")</f>
        <v>-</v>
      </c>
      <c r="K508" s="34" t="str">
        <f t="shared" si="30"/>
        <v>-</v>
      </c>
      <c r="L508" s="4" t="str">
        <f>IFERROR(INDEX(字典msg!B:B,MATCH(D508,字典msg!A:A,0)),"Error")</f>
        <v>正常</v>
      </c>
      <c r="M508" s="4" t="str">
        <f>IFERROR(_xlfn.IFS(H508="9",INDEX(字典1_34!C:C,MATCH(MID(F508,5,2),字典1_34!B:B,0)),H508="B00",INDEX(字典1_34!D:D,MATCH(MID(F508,5,2),字典1_34!B:B,0)),H508="B20",INDEX(字典1_34!E:E,MATCH(MID(F508,5,2),字典1_34!B:B,0)),H508="B48",INDEX(字典1_34!G:G,MATCH(MID(F508,5,2),字典1_34!B:B,0)),LEFT(H508,1)="B",INDEX(字典1_34!F:F,MATCH(MID(F508,5,2),字典1_34!B:B,0))),"-")</f>
        <v>-</v>
      </c>
      <c r="N508" s="4" t="str">
        <f>IFERROR(_xlfn.IFS(H508="9",INDEX(字典1_56!C:C,MATCH(MID(F508,7,2),字典1_56!B:B,0)),LEFT(H508,1)="B",INDEX(字典1_56!D:D,MATCH(MID(F508,7,2),字典1_56!B:B,0)),H508="C_B",INDEX(字典1_56!F:F,MATCH(MID(F508,7,2),字典1_56!B:B,0)),H508="C",INDEX(字典1_56!E:E,MATCH(MID(F508,7,2),字典1_56!B:B,0))),"-")</f>
        <v>-</v>
      </c>
      <c r="O508" s="4" t="str">
        <f>IFERROR(INDEX(字典1_78!C:C,MATCH(RIGHT(F508,2),字典1_78!B:B,0)),"Error")</f>
        <v>时钟</v>
      </c>
      <c r="P508" s="5">
        <f t="shared" si="28"/>
        <v>38.655000000000001</v>
      </c>
      <c r="Q508" s="5">
        <f t="shared" si="29"/>
        <v>0.10800000000000409</v>
      </c>
      <c r="R508" s="5" t="str">
        <f>IF(H510="C_B",INDEX(音色一览表!A:A,MATCH(MID(F508,5,2)&amp;MID(F509,5,2)&amp;MID(F510,7,2),音色一览表!H:H,0))&amp;" "&amp;INDEX(音色一览表!G:G,MATCH(MID(F508,5,2)&amp;MID(F509,5,2)&amp;MID(F510,7,2),音色一览表!H:H,0)),"")</f>
        <v/>
      </c>
      <c r="S508" s="17"/>
      <c r="T508" s="17"/>
    </row>
    <row r="509" spans="1:20" ht="18" hidden="1" customHeight="1" x14ac:dyDescent="0.2">
      <c r="A509" s="16">
        <v>507</v>
      </c>
      <c r="B509" s="16">
        <v>1</v>
      </c>
      <c r="C509" s="10"/>
      <c r="D509" s="16" t="s">
        <v>49</v>
      </c>
      <c r="E509" s="16" t="s">
        <v>50</v>
      </c>
      <c r="F509" s="16" t="s">
        <v>59</v>
      </c>
      <c r="G509" s="16" t="s">
        <v>557</v>
      </c>
      <c r="H509" s="34" t="str">
        <f t="shared" si="31"/>
        <v>FE</v>
      </c>
      <c r="I509" s="34" t="str">
        <f>IFERROR(INDEX(数据分类!B:B,MATCH(数据!H509,数据分类!A:A,0)),"Error")</f>
        <v>主动传感</v>
      </c>
      <c r="J509" s="34" t="str">
        <f>IFERROR(_xlfn.IFS(INDEX(数据分类!E:E,MATCH(数据!H509,数据分类!A:A,0))=3456,N509&amp;M509,INDEX(数据分类!E:E,MATCH(数据!H509,数据分类!A:A,0))=34,M509,INDEX(数据分类!E:E,MATCH(数据!H509,数据分类!A:A,0))=56,N509,INDEX(数据分类!E:E,MATCH(数据!H509,数据分类!A:A,0))="-","-"),"Error")</f>
        <v>-</v>
      </c>
      <c r="K509" s="34" t="str">
        <f t="shared" si="30"/>
        <v>-</v>
      </c>
      <c r="L509" s="4" t="str">
        <f>IFERROR(INDEX(字典msg!B:B,MATCH(D509,字典msg!A:A,0)),"Error")</f>
        <v>正常</v>
      </c>
      <c r="M509" s="4" t="str">
        <f>IFERROR(_xlfn.IFS(H509="9",INDEX(字典1_34!C:C,MATCH(MID(F509,5,2),字典1_34!B:B,0)),H509="B00",INDEX(字典1_34!D:D,MATCH(MID(F509,5,2),字典1_34!B:B,0)),H509="B20",INDEX(字典1_34!E:E,MATCH(MID(F509,5,2),字典1_34!B:B,0)),H509="B48",INDEX(字典1_34!G:G,MATCH(MID(F509,5,2),字典1_34!B:B,0)),LEFT(H509,1)="B",INDEX(字典1_34!F:F,MATCH(MID(F509,5,2),字典1_34!B:B,0))),"-")</f>
        <v>-</v>
      </c>
      <c r="N509" s="4" t="str">
        <f>IFERROR(_xlfn.IFS(H509="9",INDEX(字典1_56!C:C,MATCH(MID(F509,7,2),字典1_56!B:B,0)),LEFT(H509,1)="B",INDEX(字典1_56!D:D,MATCH(MID(F509,7,2),字典1_56!B:B,0)),H509="C_B",INDEX(字典1_56!F:F,MATCH(MID(F509,7,2),字典1_56!B:B,0)),H509="C",INDEX(字典1_56!E:E,MATCH(MID(F509,7,2),字典1_56!B:B,0))),"-")</f>
        <v>-</v>
      </c>
      <c r="O509" s="4" t="str">
        <f>IFERROR(INDEX(字典1_78!C:C,MATCH(RIGHT(F509,2),字典1_78!B:B,0)),"Error")</f>
        <v>主动传感</v>
      </c>
      <c r="P509" s="5">
        <f t="shared" si="28"/>
        <v>38.764000000000003</v>
      </c>
      <c r="Q509" s="5">
        <f t="shared" si="29"/>
        <v>0.10900000000000176</v>
      </c>
      <c r="R509" s="5" t="str">
        <f>IF(H511="C_B",INDEX(音色一览表!A:A,MATCH(MID(F509,5,2)&amp;MID(F510,5,2)&amp;MID(F511,7,2),音色一览表!H:H,0))&amp;" "&amp;INDEX(音色一览表!G:G,MATCH(MID(F509,5,2)&amp;MID(F510,5,2)&amp;MID(F511,7,2),音色一览表!H:H,0)),"")</f>
        <v/>
      </c>
      <c r="S509" s="17"/>
      <c r="T509" s="17"/>
    </row>
    <row r="510" spans="1:20" ht="18" hidden="1" customHeight="1" x14ac:dyDescent="0.2">
      <c r="A510" s="16">
        <v>508</v>
      </c>
      <c r="B510" s="16">
        <v>1</v>
      </c>
      <c r="C510" s="10"/>
      <c r="D510" s="16" t="s">
        <v>49</v>
      </c>
      <c r="E510" s="16" t="s">
        <v>50</v>
      </c>
      <c r="F510" s="16" t="s">
        <v>558</v>
      </c>
      <c r="G510" s="16" t="s">
        <v>559</v>
      </c>
      <c r="H510" s="34" t="str">
        <f t="shared" si="31"/>
        <v>9</v>
      </c>
      <c r="I510" s="34" t="str">
        <f>IFERROR(INDEX(数据分类!B:B,MATCH(数据!H510,数据分类!A:A,0)),"Error")</f>
        <v>音符打开</v>
      </c>
      <c r="J510" s="34" t="str">
        <f>IFERROR(_xlfn.IFS(INDEX(数据分类!E:E,MATCH(数据!H510,数据分类!A:A,0))=3456,N510&amp;M510,INDEX(数据分类!E:E,MATCH(数据!H510,数据分类!A:A,0))=34,M510,INDEX(数据分类!E:E,MATCH(数据!H510,数据分类!A:A,0))=56,N510,INDEX(数据分类!E:E,MATCH(数据!H510,数据分类!A:A,0))="-","-"),"Error")</f>
        <v>C3键按下(力度097)</v>
      </c>
      <c r="K510" s="34">
        <f t="shared" si="30"/>
        <v>1</v>
      </c>
      <c r="L510" s="4" t="str">
        <f>IFERROR(INDEX(字典msg!B:B,MATCH(D510,字典msg!A:A,0)),"Error")</f>
        <v>正常</v>
      </c>
      <c r="M510" s="4" t="str">
        <f>IFERROR(_xlfn.IFS(H510="9",INDEX(字典1_34!C:C,MATCH(MID(F510,5,2),字典1_34!B:B,0)),H510="B00",INDEX(字典1_34!D:D,MATCH(MID(F510,5,2),字典1_34!B:B,0)),H510="B20",INDEX(字典1_34!E:E,MATCH(MID(F510,5,2),字典1_34!B:B,0)),H510="B48",INDEX(字典1_34!G:G,MATCH(MID(F510,5,2),字典1_34!B:B,0)),LEFT(H510,1)="B",INDEX(字典1_34!F:F,MATCH(MID(F510,5,2),字典1_34!B:B,0))),"-")</f>
        <v>按下(力度097)</v>
      </c>
      <c r="N510" s="4" t="str">
        <f>IFERROR(_xlfn.IFS(H510="9",INDEX(字典1_56!C:C,MATCH(MID(F510,7,2),字典1_56!B:B,0)),LEFT(H510,1)="B",INDEX(字典1_56!D:D,MATCH(MID(F510,7,2),字典1_56!B:B,0)),H510="C_B",INDEX(字典1_56!F:F,MATCH(MID(F510,7,2),字典1_56!B:B,0)),H510="C",INDEX(字典1_56!E:E,MATCH(MID(F510,7,2),字典1_56!B:B,0))),"-")</f>
        <v>C3键</v>
      </c>
      <c r="O510" s="4" t="str">
        <f>IFERROR(INDEX(字典1_78!C:C,MATCH(RIGHT(F510,2),字典1_78!B:B,0)),"Error")</f>
        <v>音符打开(#01)</v>
      </c>
      <c r="P510" s="5">
        <f t="shared" si="28"/>
        <v>38.874000000000002</v>
      </c>
      <c r="Q510" s="5">
        <f t="shared" si="29"/>
        <v>0.10999999999999943</v>
      </c>
      <c r="R510" s="5" t="str">
        <f>IF(H512="C_B",INDEX(音色一览表!A:A,MATCH(MID(F510,5,2)&amp;MID(F511,5,2)&amp;MID(F512,7,2),音色一览表!H:H,0))&amp;" "&amp;INDEX(音色一览表!G:G,MATCH(MID(F510,5,2)&amp;MID(F511,5,2)&amp;MID(F512,7,2),音色一览表!H:H,0)),"")</f>
        <v/>
      </c>
      <c r="S510" s="17"/>
      <c r="T510" s="17"/>
    </row>
    <row r="511" spans="1:20" ht="18" hidden="1" customHeight="1" x14ac:dyDescent="0.2">
      <c r="A511" s="16">
        <v>509</v>
      </c>
      <c r="B511" s="16">
        <v>1</v>
      </c>
      <c r="C511" s="10"/>
      <c r="D511" s="16" t="s">
        <v>49</v>
      </c>
      <c r="E511" s="16" t="s">
        <v>50</v>
      </c>
      <c r="F511" s="16" t="s">
        <v>51</v>
      </c>
      <c r="G511" s="16" t="s">
        <v>560</v>
      </c>
      <c r="H511" s="34" t="str">
        <f t="shared" si="31"/>
        <v>F8</v>
      </c>
      <c r="I511" s="34" t="str">
        <f>IFERROR(INDEX(数据分类!B:B,MATCH(数据!H511,数据分类!A:A,0)),"Error")</f>
        <v>时钟</v>
      </c>
      <c r="J511" s="34" t="str">
        <f>IFERROR(_xlfn.IFS(INDEX(数据分类!E:E,MATCH(数据!H511,数据分类!A:A,0))=3456,N511&amp;M511,INDEX(数据分类!E:E,MATCH(数据!H511,数据分类!A:A,0))=34,M511,INDEX(数据分类!E:E,MATCH(数据!H511,数据分类!A:A,0))=56,N511,INDEX(数据分类!E:E,MATCH(数据!H511,数据分类!A:A,0))="-","-"),"Error")</f>
        <v>-</v>
      </c>
      <c r="K511" s="34" t="str">
        <f t="shared" si="30"/>
        <v>-</v>
      </c>
      <c r="L511" s="4" t="str">
        <f>IFERROR(INDEX(字典msg!B:B,MATCH(D511,字典msg!A:A,0)),"Error")</f>
        <v>正常</v>
      </c>
      <c r="M511" s="4" t="str">
        <f>IFERROR(_xlfn.IFS(H511="9",INDEX(字典1_34!C:C,MATCH(MID(F511,5,2),字典1_34!B:B,0)),H511="B00",INDEX(字典1_34!D:D,MATCH(MID(F511,5,2),字典1_34!B:B,0)),H511="B20",INDEX(字典1_34!E:E,MATCH(MID(F511,5,2),字典1_34!B:B,0)),H511="B48",INDEX(字典1_34!G:G,MATCH(MID(F511,5,2),字典1_34!B:B,0)),LEFT(H511,1)="B",INDEX(字典1_34!F:F,MATCH(MID(F511,5,2),字典1_34!B:B,0))),"-")</f>
        <v>-</v>
      </c>
      <c r="N511" s="4" t="str">
        <f>IFERROR(_xlfn.IFS(H511="9",INDEX(字典1_56!C:C,MATCH(MID(F511,7,2),字典1_56!B:B,0)),LEFT(H511,1)="B",INDEX(字典1_56!D:D,MATCH(MID(F511,7,2),字典1_56!B:B,0)),H511="C_B",INDEX(字典1_56!F:F,MATCH(MID(F511,7,2),字典1_56!B:B,0)),H511="C",INDEX(字典1_56!E:E,MATCH(MID(F511,7,2),字典1_56!B:B,0))),"-")</f>
        <v>-</v>
      </c>
      <c r="O511" s="4" t="str">
        <f>IFERROR(INDEX(字典1_78!C:C,MATCH(RIGHT(F511,2),字典1_78!B:B,0)),"Error")</f>
        <v>时钟</v>
      </c>
      <c r="P511" s="5">
        <f t="shared" si="28"/>
        <v>38.973999999999997</v>
      </c>
      <c r="Q511" s="5">
        <f t="shared" si="29"/>
        <v>9.9999999999994316E-2</v>
      </c>
      <c r="R511" s="5" t="str">
        <f>IF(H513="C_B",INDEX(音色一览表!A:A,MATCH(MID(F511,5,2)&amp;MID(F512,5,2)&amp;MID(F513,7,2),音色一览表!H:H,0))&amp;" "&amp;INDEX(音色一览表!G:G,MATCH(MID(F511,5,2)&amp;MID(F512,5,2)&amp;MID(F513,7,2),音色一览表!H:H,0)),"")</f>
        <v/>
      </c>
      <c r="S511" s="17"/>
      <c r="T511" s="17"/>
    </row>
    <row r="512" spans="1:20" ht="18" hidden="1" customHeight="1" x14ac:dyDescent="0.2">
      <c r="A512" s="16">
        <v>510</v>
      </c>
      <c r="B512" s="16">
        <v>1</v>
      </c>
      <c r="C512" s="10"/>
      <c r="D512" s="16" t="s">
        <v>49</v>
      </c>
      <c r="E512" s="16" t="s">
        <v>50</v>
      </c>
      <c r="F512" s="16" t="s">
        <v>51</v>
      </c>
      <c r="G512" s="16" t="s">
        <v>561</v>
      </c>
      <c r="H512" s="34" t="str">
        <f t="shared" si="31"/>
        <v>F8</v>
      </c>
      <c r="I512" s="34" t="str">
        <f>IFERROR(INDEX(数据分类!B:B,MATCH(数据!H512,数据分类!A:A,0)),"Error")</f>
        <v>时钟</v>
      </c>
      <c r="J512" s="34" t="str">
        <f>IFERROR(_xlfn.IFS(INDEX(数据分类!E:E,MATCH(数据!H512,数据分类!A:A,0))=3456,N512&amp;M512,INDEX(数据分类!E:E,MATCH(数据!H512,数据分类!A:A,0))=34,M512,INDEX(数据分类!E:E,MATCH(数据!H512,数据分类!A:A,0))=56,N512,INDEX(数据分类!E:E,MATCH(数据!H512,数据分类!A:A,0))="-","-"),"Error")</f>
        <v>-</v>
      </c>
      <c r="K512" s="34" t="str">
        <f t="shared" si="30"/>
        <v>-</v>
      </c>
      <c r="L512" s="4" t="str">
        <f>IFERROR(INDEX(字典msg!B:B,MATCH(D512,字典msg!A:A,0)),"Error")</f>
        <v>正常</v>
      </c>
      <c r="M512" s="4" t="str">
        <f>IFERROR(_xlfn.IFS(H512="9",INDEX(字典1_34!C:C,MATCH(MID(F512,5,2),字典1_34!B:B,0)),H512="B00",INDEX(字典1_34!D:D,MATCH(MID(F512,5,2),字典1_34!B:B,0)),H512="B20",INDEX(字典1_34!E:E,MATCH(MID(F512,5,2),字典1_34!B:B,0)),H512="B48",INDEX(字典1_34!G:G,MATCH(MID(F512,5,2),字典1_34!B:B,0)),LEFT(H512,1)="B",INDEX(字典1_34!F:F,MATCH(MID(F512,5,2),字典1_34!B:B,0))),"-")</f>
        <v>-</v>
      </c>
      <c r="N512" s="4" t="str">
        <f>IFERROR(_xlfn.IFS(H512="9",INDEX(字典1_56!C:C,MATCH(MID(F512,7,2),字典1_56!B:B,0)),LEFT(H512,1)="B",INDEX(字典1_56!D:D,MATCH(MID(F512,7,2),字典1_56!B:B,0)),H512="C_B",INDEX(字典1_56!F:F,MATCH(MID(F512,7,2),字典1_56!B:B,0)),H512="C",INDEX(字典1_56!E:E,MATCH(MID(F512,7,2),字典1_56!B:B,0))),"-")</f>
        <v>-</v>
      </c>
      <c r="O512" s="4" t="str">
        <f>IFERROR(INDEX(字典1_78!C:C,MATCH(RIGHT(F512,2),字典1_78!B:B,0)),"Error")</f>
        <v>时钟</v>
      </c>
      <c r="P512" s="5">
        <f t="shared" si="28"/>
        <v>39.084000000000003</v>
      </c>
      <c r="Q512" s="5">
        <f t="shared" si="29"/>
        <v>0.11000000000000654</v>
      </c>
      <c r="R512" s="5" t="str">
        <f>IF(H514="C_B",INDEX(音色一览表!A:A,MATCH(MID(F512,5,2)&amp;MID(F513,5,2)&amp;MID(F514,7,2),音色一览表!H:H,0))&amp;" "&amp;INDEX(音色一览表!G:G,MATCH(MID(F512,5,2)&amp;MID(F513,5,2)&amp;MID(F514,7,2),音色一览表!H:H,0)),"")</f>
        <v/>
      </c>
      <c r="S512" s="17"/>
      <c r="T512" s="17"/>
    </row>
    <row r="513" spans="1:20" ht="18" hidden="1" customHeight="1" x14ac:dyDescent="0.2">
      <c r="A513" s="16">
        <v>511</v>
      </c>
      <c r="B513" s="16">
        <v>1</v>
      </c>
      <c r="C513" s="10"/>
      <c r="D513" s="16" t="s">
        <v>49</v>
      </c>
      <c r="E513" s="16" t="s">
        <v>50</v>
      </c>
      <c r="F513" s="16" t="s">
        <v>51</v>
      </c>
      <c r="G513" s="16" t="s">
        <v>562</v>
      </c>
      <c r="H513" s="34" t="str">
        <f t="shared" si="31"/>
        <v>F8</v>
      </c>
      <c r="I513" s="34" t="str">
        <f>IFERROR(INDEX(数据分类!B:B,MATCH(数据!H513,数据分类!A:A,0)),"Error")</f>
        <v>时钟</v>
      </c>
      <c r="J513" s="34" t="str">
        <f>IFERROR(_xlfn.IFS(INDEX(数据分类!E:E,MATCH(数据!H513,数据分类!A:A,0))=3456,N513&amp;M513,INDEX(数据分类!E:E,MATCH(数据!H513,数据分类!A:A,0))=34,M513,INDEX(数据分类!E:E,MATCH(数据!H513,数据分类!A:A,0))=56,N513,INDEX(数据分类!E:E,MATCH(数据!H513,数据分类!A:A,0))="-","-"),"Error")</f>
        <v>-</v>
      </c>
      <c r="K513" s="34" t="str">
        <f t="shared" si="30"/>
        <v>-</v>
      </c>
      <c r="L513" s="4" t="str">
        <f>IFERROR(INDEX(字典msg!B:B,MATCH(D513,字典msg!A:A,0)),"Error")</f>
        <v>正常</v>
      </c>
      <c r="M513" s="4" t="str">
        <f>IFERROR(_xlfn.IFS(H513="9",INDEX(字典1_34!C:C,MATCH(MID(F513,5,2),字典1_34!B:B,0)),H513="B00",INDEX(字典1_34!D:D,MATCH(MID(F513,5,2),字典1_34!B:B,0)),H513="B20",INDEX(字典1_34!E:E,MATCH(MID(F513,5,2),字典1_34!B:B,0)),H513="B48",INDEX(字典1_34!G:G,MATCH(MID(F513,5,2),字典1_34!B:B,0)),LEFT(H513,1)="B",INDEX(字典1_34!F:F,MATCH(MID(F513,5,2),字典1_34!B:B,0))),"-")</f>
        <v>-</v>
      </c>
      <c r="N513" s="4" t="str">
        <f>IFERROR(_xlfn.IFS(H513="9",INDEX(字典1_56!C:C,MATCH(MID(F513,7,2),字典1_56!B:B,0)),LEFT(H513,1)="B",INDEX(字典1_56!D:D,MATCH(MID(F513,7,2),字典1_56!B:B,0)),H513="C_B",INDEX(字典1_56!F:F,MATCH(MID(F513,7,2),字典1_56!B:B,0)),H513="C",INDEX(字典1_56!E:E,MATCH(MID(F513,7,2),字典1_56!B:B,0))),"-")</f>
        <v>-</v>
      </c>
      <c r="O513" s="4" t="str">
        <f>IFERROR(INDEX(字典1_78!C:C,MATCH(RIGHT(F513,2),字典1_78!B:B,0)),"Error")</f>
        <v>时钟</v>
      </c>
      <c r="P513" s="5">
        <f t="shared" si="28"/>
        <v>39.192999999999998</v>
      </c>
      <c r="Q513" s="5">
        <f t="shared" si="29"/>
        <v>0.10899999999999466</v>
      </c>
      <c r="R513" s="5" t="str">
        <f>IF(H515="C_B",INDEX(音色一览表!A:A,MATCH(MID(F513,5,2)&amp;MID(F514,5,2)&amp;MID(F515,7,2),音色一览表!H:H,0))&amp;" "&amp;INDEX(音色一览表!G:G,MATCH(MID(F513,5,2)&amp;MID(F514,5,2)&amp;MID(F515,7,2),音色一览表!H:H,0)),"")</f>
        <v/>
      </c>
      <c r="S513" s="17"/>
      <c r="T513" s="17"/>
    </row>
    <row r="514" spans="1:20" ht="18" hidden="1" customHeight="1" x14ac:dyDescent="0.2">
      <c r="A514" s="16">
        <v>512</v>
      </c>
      <c r="B514" s="16">
        <v>1</v>
      </c>
      <c r="C514" s="10"/>
      <c r="D514" s="16" t="s">
        <v>49</v>
      </c>
      <c r="E514" s="16" t="s">
        <v>50</v>
      </c>
      <c r="F514" s="16" t="s">
        <v>51</v>
      </c>
      <c r="G514" s="16" t="s">
        <v>563</v>
      </c>
      <c r="H514" s="34" t="str">
        <f t="shared" si="31"/>
        <v>F8</v>
      </c>
      <c r="I514" s="34" t="str">
        <f>IFERROR(INDEX(数据分类!B:B,MATCH(数据!H514,数据分类!A:A,0)),"Error")</f>
        <v>时钟</v>
      </c>
      <c r="J514" s="34" t="str">
        <f>IFERROR(_xlfn.IFS(INDEX(数据分类!E:E,MATCH(数据!H514,数据分类!A:A,0))=3456,N514&amp;M514,INDEX(数据分类!E:E,MATCH(数据!H514,数据分类!A:A,0))=34,M514,INDEX(数据分类!E:E,MATCH(数据!H514,数据分类!A:A,0))=56,N514,INDEX(数据分类!E:E,MATCH(数据!H514,数据分类!A:A,0))="-","-"),"Error")</f>
        <v>-</v>
      </c>
      <c r="K514" s="34" t="str">
        <f t="shared" si="30"/>
        <v>-</v>
      </c>
      <c r="L514" s="4" t="str">
        <f>IFERROR(INDEX(字典msg!B:B,MATCH(D514,字典msg!A:A,0)),"Error")</f>
        <v>正常</v>
      </c>
      <c r="M514" s="4" t="str">
        <f>IFERROR(_xlfn.IFS(H514="9",INDEX(字典1_34!C:C,MATCH(MID(F514,5,2),字典1_34!B:B,0)),H514="B00",INDEX(字典1_34!D:D,MATCH(MID(F514,5,2),字典1_34!B:B,0)),H514="B20",INDEX(字典1_34!E:E,MATCH(MID(F514,5,2),字典1_34!B:B,0)),H514="B48",INDEX(字典1_34!G:G,MATCH(MID(F514,5,2),字典1_34!B:B,0)),LEFT(H514,1)="B",INDEX(字典1_34!F:F,MATCH(MID(F514,5,2),字典1_34!B:B,0))),"-")</f>
        <v>-</v>
      </c>
      <c r="N514" s="4" t="str">
        <f>IFERROR(_xlfn.IFS(H514="9",INDEX(字典1_56!C:C,MATCH(MID(F514,7,2),字典1_56!B:B,0)),LEFT(H514,1)="B",INDEX(字典1_56!D:D,MATCH(MID(F514,7,2),字典1_56!B:B,0)),H514="C_B",INDEX(字典1_56!F:F,MATCH(MID(F514,7,2),字典1_56!B:B,0)),H514="C",INDEX(字典1_56!E:E,MATCH(MID(F514,7,2),字典1_56!B:B,0))),"-")</f>
        <v>-</v>
      </c>
      <c r="O514" s="4" t="str">
        <f>IFERROR(INDEX(字典1_78!C:C,MATCH(RIGHT(F514,2),字典1_78!B:B,0)),"Error")</f>
        <v>时钟</v>
      </c>
      <c r="P514" s="5">
        <f t="shared" si="28"/>
        <v>39.292999999999999</v>
      </c>
      <c r="Q514" s="5">
        <f t="shared" si="29"/>
        <v>0.10000000000000142</v>
      </c>
      <c r="R514" s="5" t="str">
        <f>IF(H516="C_B",INDEX(音色一览表!A:A,MATCH(MID(F514,5,2)&amp;MID(F515,5,2)&amp;MID(F516,7,2),音色一览表!H:H,0))&amp;" "&amp;INDEX(音色一览表!G:G,MATCH(MID(F514,5,2)&amp;MID(F515,5,2)&amp;MID(F516,7,2),音色一览表!H:H,0)),"")</f>
        <v/>
      </c>
      <c r="S514" s="17"/>
      <c r="T514" s="17"/>
    </row>
    <row r="515" spans="1:20" ht="18" hidden="1" customHeight="1" x14ac:dyDescent="0.2">
      <c r="A515" s="16">
        <v>513</v>
      </c>
      <c r="B515" s="16">
        <v>1</v>
      </c>
      <c r="C515" s="10"/>
      <c r="D515" s="16" t="s">
        <v>49</v>
      </c>
      <c r="E515" s="16" t="s">
        <v>50</v>
      </c>
      <c r="F515" s="16" t="s">
        <v>51</v>
      </c>
      <c r="G515" s="16" t="s">
        <v>564</v>
      </c>
      <c r="H515" s="34" t="str">
        <f t="shared" si="31"/>
        <v>F8</v>
      </c>
      <c r="I515" s="34" t="str">
        <f>IFERROR(INDEX(数据分类!B:B,MATCH(数据!H515,数据分类!A:A,0)),"Error")</f>
        <v>时钟</v>
      </c>
      <c r="J515" s="34" t="str">
        <f>IFERROR(_xlfn.IFS(INDEX(数据分类!E:E,MATCH(数据!H515,数据分类!A:A,0))=3456,N515&amp;M515,INDEX(数据分类!E:E,MATCH(数据!H515,数据分类!A:A,0))=34,M515,INDEX(数据分类!E:E,MATCH(数据!H515,数据分类!A:A,0))=56,N515,INDEX(数据分类!E:E,MATCH(数据!H515,数据分类!A:A,0))="-","-"),"Error")</f>
        <v>-</v>
      </c>
      <c r="K515" s="34" t="str">
        <f t="shared" si="30"/>
        <v>-</v>
      </c>
      <c r="L515" s="4" t="str">
        <f>IFERROR(INDEX(字典msg!B:B,MATCH(D515,字典msg!A:A,0)),"Error")</f>
        <v>正常</v>
      </c>
      <c r="M515" s="4" t="str">
        <f>IFERROR(_xlfn.IFS(H515="9",INDEX(字典1_34!C:C,MATCH(MID(F515,5,2),字典1_34!B:B,0)),H515="B00",INDEX(字典1_34!D:D,MATCH(MID(F515,5,2),字典1_34!B:B,0)),H515="B20",INDEX(字典1_34!E:E,MATCH(MID(F515,5,2),字典1_34!B:B,0)),H515="B48",INDEX(字典1_34!G:G,MATCH(MID(F515,5,2),字典1_34!B:B,0)),LEFT(H515,1)="B",INDEX(字典1_34!F:F,MATCH(MID(F515,5,2),字典1_34!B:B,0))),"-")</f>
        <v>-</v>
      </c>
      <c r="N515" s="4" t="str">
        <f>IFERROR(_xlfn.IFS(H515="9",INDEX(字典1_56!C:C,MATCH(MID(F515,7,2),字典1_56!B:B,0)),LEFT(H515,1)="B",INDEX(字典1_56!D:D,MATCH(MID(F515,7,2),字典1_56!B:B,0)),H515="C_B",INDEX(字典1_56!F:F,MATCH(MID(F515,7,2),字典1_56!B:B,0)),H515="C",INDEX(字典1_56!E:E,MATCH(MID(F515,7,2),字典1_56!B:B,0))),"-")</f>
        <v>-</v>
      </c>
      <c r="O515" s="4" t="str">
        <f>IFERROR(INDEX(字典1_78!C:C,MATCH(RIGHT(F515,2),字典1_78!B:B,0)),"Error")</f>
        <v>时钟</v>
      </c>
      <c r="P515" s="5">
        <f t="shared" ref="P515:P578" si="32">HEX2DEC(RIGHT(G515,6))/1000</f>
        <v>39.402999999999999</v>
      </c>
      <c r="Q515" s="5">
        <f t="shared" ref="Q515:Q578" si="33">IFERROR(IF(B515=B514,P515-P514,0),"")</f>
        <v>0.10999999999999943</v>
      </c>
      <c r="R515" s="5" t="str">
        <f>IF(H517="C_B",INDEX(音色一览表!A:A,MATCH(MID(F515,5,2)&amp;MID(F516,5,2)&amp;MID(F517,7,2),音色一览表!H:H,0))&amp;" "&amp;INDEX(音色一览表!G:G,MATCH(MID(F515,5,2)&amp;MID(F516,5,2)&amp;MID(F517,7,2),音色一览表!H:H,0)),"")</f>
        <v/>
      </c>
      <c r="S515" s="17"/>
      <c r="T515" s="17"/>
    </row>
    <row r="516" spans="1:20" ht="18" hidden="1" customHeight="1" x14ac:dyDescent="0.2">
      <c r="A516" s="16">
        <v>514</v>
      </c>
      <c r="B516" s="16">
        <v>1</v>
      </c>
      <c r="C516" s="10"/>
      <c r="D516" s="16" t="s">
        <v>49</v>
      </c>
      <c r="E516" s="16" t="s">
        <v>50</v>
      </c>
      <c r="F516" s="16" t="s">
        <v>51</v>
      </c>
      <c r="G516" s="16" t="s">
        <v>565</v>
      </c>
      <c r="H516" s="34" t="str">
        <f t="shared" si="31"/>
        <v>F8</v>
      </c>
      <c r="I516" s="34" t="str">
        <f>IFERROR(INDEX(数据分类!B:B,MATCH(数据!H516,数据分类!A:A,0)),"Error")</f>
        <v>时钟</v>
      </c>
      <c r="J516" s="34" t="str">
        <f>IFERROR(_xlfn.IFS(INDEX(数据分类!E:E,MATCH(数据!H516,数据分类!A:A,0))=3456,N516&amp;M516,INDEX(数据分类!E:E,MATCH(数据!H516,数据分类!A:A,0))=34,M516,INDEX(数据分类!E:E,MATCH(数据!H516,数据分类!A:A,0))=56,N516,INDEX(数据分类!E:E,MATCH(数据!H516,数据分类!A:A,0))="-","-"),"Error")</f>
        <v>-</v>
      </c>
      <c r="K516" s="34" t="str">
        <f t="shared" ref="K516:K579" si="34">IF(OR(H516="9",LEFT(H516,1)="B",LEFT(H516,1)="C"),RIGHT(F516,1)+1,"-")</f>
        <v>-</v>
      </c>
      <c r="L516" s="4" t="str">
        <f>IFERROR(INDEX(字典msg!B:B,MATCH(D516,字典msg!A:A,0)),"Error")</f>
        <v>正常</v>
      </c>
      <c r="M516" s="4" t="str">
        <f>IFERROR(_xlfn.IFS(H516="9",INDEX(字典1_34!C:C,MATCH(MID(F516,5,2),字典1_34!B:B,0)),H516="B00",INDEX(字典1_34!D:D,MATCH(MID(F516,5,2),字典1_34!B:B,0)),H516="B20",INDEX(字典1_34!E:E,MATCH(MID(F516,5,2),字典1_34!B:B,0)),H516="B48",INDEX(字典1_34!G:G,MATCH(MID(F516,5,2),字典1_34!B:B,0)),LEFT(H516,1)="B",INDEX(字典1_34!F:F,MATCH(MID(F516,5,2),字典1_34!B:B,0))),"-")</f>
        <v>-</v>
      </c>
      <c r="N516" s="4" t="str">
        <f>IFERROR(_xlfn.IFS(H516="9",INDEX(字典1_56!C:C,MATCH(MID(F516,7,2),字典1_56!B:B,0)),LEFT(H516,1)="B",INDEX(字典1_56!D:D,MATCH(MID(F516,7,2),字典1_56!B:B,0)),H516="C_B",INDEX(字典1_56!F:F,MATCH(MID(F516,7,2),字典1_56!B:B,0)),H516="C",INDEX(字典1_56!E:E,MATCH(MID(F516,7,2),字典1_56!B:B,0))),"-")</f>
        <v>-</v>
      </c>
      <c r="O516" s="4" t="str">
        <f>IFERROR(INDEX(字典1_78!C:C,MATCH(RIGHT(F516,2),字典1_78!B:B,0)),"Error")</f>
        <v>时钟</v>
      </c>
      <c r="P516" s="5">
        <f t="shared" si="32"/>
        <v>39.512999999999998</v>
      </c>
      <c r="Q516" s="5">
        <f t="shared" si="33"/>
        <v>0.10999999999999943</v>
      </c>
      <c r="R516" s="5" t="str">
        <f>IF(H518="C_B",INDEX(音色一览表!A:A,MATCH(MID(F516,5,2)&amp;MID(F517,5,2)&amp;MID(F518,7,2),音色一览表!H:H,0))&amp;" "&amp;INDEX(音色一览表!G:G,MATCH(MID(F516,5,2)&amp;MID(F517,5,2)&amp;MID(F518,7,2),音色一览表!H:H,0)),"")</f>
        <v/>
      </c>
      <c r="S516" s="17"/>
      <c r="T516" s="17"/>
    </row>
    <row r="517" spans="1:20" ht="18" hidden="1" customHeight="1" x14ac:dyDescent="0.2">
      <c r="A517" s="16">
        <v>515</v>
      </c>
      <c r="B517" s="16">
        <v>1</v>
      </c>
      <c r="C517" s="10"/>
      <c r="D517" s="16" t="s">
        <v>49</v>
      </c>
      <c r="E517" s="16" t="s">
        <v>50</v>
      </c>
      <c r="F517" s="16" t="s">
        <v>51</v>
      </c>
      <c r="G517" s="16" t="s">
        <v>566</v>
      </c>
      <c r="H517" s="34" t="str">
        <f t="shared" ref="H517:H580" si="35">IFERROR(_xlfn.IFS(MID(F517,9,1)="B",MID(F517,9,1)&amp;MID(F517,7,2),MID(F517,9,1)="F",RIGHT(F517,2),AND(MID(F517,9,1)="C",H515="B00",H516="B20"),"C_B"),MID(F517,9,1))</f>
        <v>F8</v>
      </c>
      <c r="I517" s="34" t="str">
        <f>IFERROR(INDEX(数据分类!B:B,MATCH(数据!H517,数据分类!A:A,0)),"Error")</f>
        <v>时钟</v>
      </c>
      <c r="J517" s="34" t="str">
        <f>IFERROR(_xlfn.IFS(INDEX(数据分类!E:E,MATCH(数据!H517,数据分类!A:A,0))=3456,N517&amp;M517,INDEX(数据分类!E:E,MATCH(数据!H517,数据分类!A:A,0))=34,M517,INDEX(数据分类!E:E,MATCH(数据!H517,数据分类!A:A,0))=56,N517,INDEX(数据分类!E:E,MATCH(数据!H517,数据分类!A:A,0))="-","-"),"Error")</f>
        <v>-</v>
      </c>
      <c r="K517" s="34" t="str">
        <f t="shared" si="34"/>
        <v>-</v>
      </c>
      <c r="L517" s="4" t="str">
        <f>IFERROR(INDEX(字典msg!B:B,MATCH(D517,字典msg!A:A,0)),"Error")</f>
        <v>正常</v>
      </c>
      <c r="M517" s="4" t="str">
        <f>IFERROR(_xlfn.IFS(H517="9",INDEX(字典1_34!C:C,MATCH(MID(F517,5,2),字典1_34!B:B,0)),H517="B00",INDEX(字典1_34!D:D,MATCH(MID(F517,5,2),字典1_34!B:B,0)),H517="B20",INDEX(字典1_34!E:E,MATCH(MID(F517,5,2),字典1_34!B:B,0)),H517="B48",INDEX(字典1_34!G:G,MATCH(MID(F517,5,2),字典1_34!B:B,0)),LEFT(H517,1)="B",INDEX(字典1_34!F:F,MATCH(MID(F517,5,2),字典1_34!B:B,0))),"-")</f>
        <v>-</v>
      </c>
      <c r="N517" s="4" t="str">
        <f>IFERROR(_xlfn.IFS(H517="9",INDEX(字典1_56!C:C,MATCH(MID(F517,7,2),字典1_56!B:B,0)),LEFT(H517,1)="B",INDEX(字典1_56!D:D,MATCH(MID(F517,7,2),字典1_56!B:B,0)),H517="C_B",INDEX(字典1_56!F:F,MATCH(MID(F517,7,2),字典1_56!B:B,0)),H517="C",INDEX(字典1_56!E:E,MATCH(MID(F517,7,2),字典1_56!B:B,0))),"-")</f>
        <v>-</v>
      </c>
      <c r="O517" s="4" t="str">
        <f>IFERROR(INDEX(字典1_78!C:C,MATCH(RIGHT(F517,2),字典1_78!B:B,0)),"Error")</f>
        <v>时钟</v>
      </c>
      <c r="P517" s="5">
        <f t="shared" si="32"/>
        <v>39.622999999999998</v>
      </c>
      <c r="Q517" s="5">
        <f t="shared" si="33"/>
        <v>0.10999999999999943</v>
      </c>
      <c r="R517" s="5" t="str">
        <f>IF(H519="C_B",INDEX(音色一览表!A:A,MATCH(MID(F517,5,2)&amp;MID(F518,5,2)&amp;MID(F519,7,2),音色一览表!H:H,0))&amp;" "&amp;INDEX(音色一览表!G:G,MATCH(MID(F517,5,2)&amp;MID(F518,5,2)&amp;MID(F519,7,2),音色一览表!H:H,0)),"")</f>
        <v/>
      </c>
      <c r="S517" s="17"/>
      <c r="T517" s="17"/>
    </row>
    <row r="518" spans="1:20" ht="18" hidden="1" customHeight="1" x14ac:dyDescent="0.2">
      <c r="A518" s="16">
        <v>516</v>
      </c>
      <c r="B518" s="16">
        <v>1</v>
      </c>
      <c r="C518" s="10"/>
      <c r="D518" s="16" t="s">
        <v>49</v>
      </c>
      <c r="E518" s="16" t="s">
        <v>50</v>
      </c>
      <c r="F518" s="16" t="s">
        <v>51</v>
      </c>
      <c r="G518" s="16" t="s">
        <v>567</v>
      </c>
      <c r="H518" s="34" t="str">
        <f t="shared" si="35"/>
        <v>F8</v>
      </c>
      <c r="I518" s="34" t="str">
        <f>IFERROR(INDEX(数据分类!B:B,MATCH(数据!H518,数据分类!A:A,0)),"Error")</f>
        <v>时钟</v>
      </c>
      <c r="J518" s="34" t="str">
        <f>IFERROR(_xlfn.IFS(INDEX(数据分类!E:E,MATCH(数据!H518,数据分类!A:A,0))=3456,N518&amp;M518,INDEX(数据分类!E:E,MATCH(数据!H518,数据分类!A:A,0))=34,M518,INDEX(数据分类!E:E,MATCH(数据!H518,数据分类!A:A,0))=56,N518,INDEX(数据分类!E:E,MATCH(数据!H518,数据分类!A:A,0))="-","-"),"Error")</f>
        <v>-</v>
      </c>
      <c r="K518" s="34" t="str">
        <f t="shared" si="34"/>
        <v>-</v>
      </c>
      <c r="L518" s="4" t="str">
        <f>IFERROR(INDEX(字典msg!B:B,MATCH(D518,字典msg!A:A,0)),"Error")</f>
        <v>正常</v>
      </c>
      <c r="M518" s="4" t="str">
        <f>IFERROR(_xlfn.IFS(H518="9",INDEX(字典1_34!C:C,MATCH(MID(F518,5,2),字典1_34!B:B,0)),H518="B00",INDEX(字典1_34!D:D,MATCH(MID(F518,5,2),字典1_34!B:B,0)),H518="B20",INDEX(字典1_34!E:E,MATCH(MID(F518,5,2),字典1_34!B:B,0)),H518="B48",INDEX(字典1_34!G:G,MATCH(MID(F518,5,2),字典1_34!B:B,0)),LEFT(H518,1)="B",INDEX(字典1_34!F:F,MATCH(MID(F518,5,2),字典1_34!B:B,0))),"-")</f>
        <v>-</v>
      </c>
      <c r="N518" s="4" t="str">
        <f>IFERROR(_xlfn.IFS(H518="9",INDEX(字典1_56!C:C,MATCH(MID(F518,7,2),字典1_56!B:B,0)),LEFT(H518,1)="B",INDEX(字典1_56!D:D,MATCH(MID(F518,7,2),字典1_56!B:B,0)),H518="C_B",INDEX(字典1_56!F:F,MATCH(MID(F518,7,2),字典1_56!B:B,0)),H518="C",INDEX(字典1_56!E:E,MATCH(MID(F518,7,2),字典1_56!B:B,0))),"-")</f>
        <v>-</v>
      </c>
      <c r="O518" s="4" t="str">
        <f>IFERROR(INDEX(字典1_78!C:C,MATCH(RIGHT(F518,2),字典1_78!B:B,0)),"Error")</f>
        <v>时钟</v>
      </c>
      <c r="P518" s="5">
        <f t="shared" si="32"/>
        <v>39.729999999999997</v>
      </c>
      <c r="Q518" s="5">
        <f t="shared" si="33"/>
        <v>0.10699999999999932</v>
      </c>
      <c r="R518" s="5" t="str">
        <f>IF(H520="C_B",INDEX(音色一览表!A:A,MATCH(MID(F518,5,2)&amp;MID(F519,5,2)&amp;MID(F520,7,2),音色一览表!H:H,0))&amp;" "&amp;INDEX(音色一览表!G:G,MATCH(MID(F518,5,2)&amp;MID(F519,5,2)&amp;MID(F520,7,2),音色一览表!H:H,0)),"")</f>
        <v/>
      </c>
      <c r="S518" s="17"/>
      <c r="T518" s="17"/>
    </row>
    <row r="519" spans="1:20" ht="18" hidden="1" customHeight="1" x14ac:dyDescent="0.2">
      <c r="A519" s="16">
        <v>517</v>
      </c>
      <c r="B519" s="16">
        <v>1</v>
      </c>
      <c r="C519" s="10"/>
      <c r="D519" s="16" t="s">
        <v>49</v>
      </c>
      <c r="E519" s="16" t="s">
        <v>50</v>
      </c>
      <c r="F519" s="16" t="s">
        <v>51</v>
      </c>
      <c r="G519" s="16" t="s">
        <v>568</v>
      </c>
      <c r="H519" s="34" t="str">
        <f t="shared" si="35"/>
        <v>F8</v>
      </c>
      <c r="I519" s="34" t="str">
        <f>IFERROR(INDEX(数据分类!B:B,MATCH(数据!H519,数据分类!A:A,0)),"Error")</f>
        <v>时钟</v>
      </c>
      <c r="J519" s="34" t="str">
        <f>IFERROR(_xlfn.IFS(INDEX(数据分类!E:E,MATCH(数据!H519,数据分类!A:A,0))=3456,N519&amp;M519,INDEX(数据分类!E:E,MATCH(数据!H519,数据分类!A:A,0))=34,M519,INDEX(数据分类!E:E,MATCH(数据!H519,数据分类!A:A,0))=56,N519,INDEX(数据分类!E:E,MATCH(数据!H519,数据分类!A:A,0))="-","-"),"Error")</f>
        <v>-</v>
      </c>
      <c r="K519" s="34" t="str">
        <f t="shared" si="34"/>
        <v>-</v>
      </c>
      <c r="L519" s="4" t="str">
        <f>IFERROR(INDEX(字典msg!B:B,MATCH(D519,字典msg!A:A,0)),"Error")</f>
        <v>正常</v>
      </c>
      <c r="M519" s="4" t="str">
        <f>IFERROR(_xlfn.IFS(H519="9",INDEX(字典1_34!C:C,MATCH(MID(F519,5,2),字典1_34!B:B,0)),H519="B00",INDEX(字典1_34!D:D,MATCH(MID(F519,5,2),字典1_34!B:B,0)),H519="B20",INDEX(字典1_34!E:E,MATCH(MID(F519,5,2),字典1_34!B:B,0)),H519="B48",INDEX(字典1_34!G:G,MATCH(MID(F519,5,2),字典1_34!B:B,0)),LEFT(H519,1)="B",INDEX(字典1_34!F:F,MATCH(MID(F519,5,2),字典1_34!B:B,0))),"-")</f>
        <v>-</v>
      </c>
      <c r="N519" s="4" t="str">
        <f>IFERROR(_xlfn.IFS(H519="9",INDEX(字典1_56!C:C,MATCH(MID(F519,7,2),字典1_56!B:B,0)),LEFT(H519,1)="B",INDEX(字典1_56!D:D,MATCH(MID(F519,7,2),字典1_56!B:B,0)),H519="C_B",INDEX(字典1_56!F:F,MATCH(MID(F519,7,2),字典1_56!B:B,0)),H519="C",INDEX(字典1_56!E:E,MATCH(MID(F519,7,2),字典1_56!B:B,0))),"-")</f>
        <v>-</v>
      </c>
      <c r="O519" s="4" t="str">
        <f>IFERROR(INDEX(字典1_78!C:C,MATCH(RIGHT(F519,2),字典1_78!B:B,0)),"Error")</f>
        <v>时钟</v>
      </c>
      <c r="P519" s="5">
        <f t="shared" si="32"/>
        <v>39.840000000000003</v>
      </c>
      <c r="Q519" s="5">
        <f t="shared" si="33"/>
        <v>0.11000000000000654</v>
      </c>
      <c r="R519" s="5" t="str">
        <f>IF(H521="C_B",INDEX(音色一览表!A:A,MATCH(MID(F519,5,2)&amp;MID(F520,5,2)&amp;MID(F521,7,2),音色一览表!H:H,0))&amp;" "&amp;INDEX(音色一览表!G:G,MATCH(MID(F519,5,2)&amp;MID(F520,5,2)&amp;MID(F521,7,2),音色一览表!H:H,0)),"")</f>
        <v/>
      </c>
      <c r="S519" s="17"/>
      <c r="T519" s="17"/>
    </row>
    <row r="520" spans="1:20" ht="18" hidden="1" customHeight="1" x14ac:dyDescent="0.2">
      <c r="A520" s="16">
        <v>518</v>
      </c>
      <c r="B520" s="16">
        <v>1</v>
      </c>
      <c r="C520" s="10"/>
      <c r="D520" s="16" t="s">
        <v>49</v>
      </c>
      <c r="E520" s="16" t="s">
        <v>50</v>
      </c>
      <c r="F520" s="16" t="s">
        <v>59</v>
      </c>
      <c r="G520" s="16" t="s">
        <v>569</v>
      </c>
      <c r="H520" s="34" t="str">
        <f t="shared" si="35"/>
        <v>FE</v>
      </c>
      <c r="I520" s="34" t="str">
        <f>IFERROR(INDEX(数据分类!B:B,MATCH(数据!H520,数据分类!A:A,0)),"Error")</f>
        <v>主动传感</v>
      </c>
      <c r="J520" s="34" t="str">
        <f>IFERROR(_xlfn.IFS(INDEX(数据分类!E:E,MATCH(数据!H520,数据分类!A:A,0))=3456,N520&amp;M520,INDEX(数据分类!E:E,MATCH(数据!H520,数据分类!A:A,0))=34,M520,INDEX(数据分类!E:E,MATCH(数据!H520,数据分类!A:A,0))=56,N520,INDEX(数据分类!E:E,MATCH(数据!H520,数据分类!A:A,0))="-","-"),"Error")</f>
        <v>-</v>
      </c>
      <c r="K520" s="34" t="str">
        <f t="shared" si="34"/>
        <v>-</v>
      </c>
      <c r="L520" s="4" t="str">
        <f>IFERROR(INDEX(字典msg!B:B,MATCH(D520,字典msg!A:A,0)),"Error")</f>
        <v>正常</v>
      </c>
      <c r="M520" s="4" t="str">
        <f>IFERROR(_xlfn.IFS(H520="9",INDEX(字典1_34!C:C,MATCH(MID(F520,5,2),字典1_34!B:B,0)),H520="B00",INDEX(字典1_34!D:D,MATCH(MID(F520,5,2),字典1_34!B:B,0)),H520="B20",INDEX(字典1_34!E:E,MATCH(MID(F520,5,2),字典1_34!B:B,0)),H520="B48",INDEX(字典1_34!G:G,MATCH(MID(F520,5,2),字典1_34!B:B,0)),LEFT(H520,1)="B",INDEX(字典1_34!F:F,MATCH(MID(F520,5,2),字典1_34!B:B,0))),"-")</f>
        <v>-</v>
      </c>
      <c r="N520" s="4" t="str">
        <f>IFERROR(_xlfn.IFS(H520="9",INDEX(字典1_56!C:C,MATCH(MID(F520,7,2),字典1_56!B:B,0)),LEFT(H520,1)="B",INDEX(字典1_56!D:D,MATCH(MID(F520,7,2),字典1_56!B:B,0)),H520="C_B",INDEX(字典1_56!F:F,MATCH(MID(F520,7,2),字典1_56!B:B,0)),H520="C",INDEX(字典1_56!E:E,MATCH(MID(F520,7,2),字典1_56!B:B,0))),"-")</f>
        <v>-</v>
      </c>
      <c r="O520" s="4" t="str">
        <f>IFERROR(INDEX(字典1_78!C:C,MATCH(RIGHT(F520,2),字典1_78!B:B,0)),"Error")</f>
        <v>主动传感</v>
      </c>
      <c r="P520" s="5">
        <f t="shared" si="32"/>
        <v>39.950000000000003</v>
      </c>
      <c r="Q520" s="5">
        <f t="shared" si="33"/>
        <v>0.10999999999999943</v>
      </c>
      <c r="R520" s="5" t="str">
        <f>IF(H522="C_B",INDEX(音色一览表!A:A,MATCH(MID(F520,5,2)&amp;MID(F521,5,2)&amp;MID(F522,7,2),音色一览表!H:H,0))&amp;" "&amp;INDEX(音色一览表!G:G,MATCH(MID(F520,5,2)&amp;MID(F521,5,2)&amp;MID(F522,7,2),音色一览表!H:H,0)),"")</f>
        <v/>
      </c>
      <c r="S520" s="17"/>
      <c r="T520" s="17"/>
    </row>
    <row r="521" spans="1:20" ht="18" hidden="1" customHeight="1" x14ac:dyDescent="0.2">
      <c r="A521" s="16">
        <v>519</v>
      </c>
      <c r="B521" s="16">
        <v>1</v>
      </c>
      <c r="C521" s="10"/>
      <c r="D521" s="16" t="s">
        <v>49</v>
      </c>
      <c r="E521" s="16" t="s">
        <v>50</v>
      </c>
      <c r="F521" s="16" t="s">
        <v>51</v>
      </c>
      <c r="G521" s="16" t="s">
        <v>570</v>
      </c>
      <c r="H521" s="34" t="str">
        <f t="shared" si="35"/>
        <v>F8</v>
      </c>
      <c r="I521" s="34" t="str">
        <f>IFERROR(INDEX(数据分类!B:B,MATCH(数据!H521,数据分类!A:A,0)),"Error")</f>
        <v>时钟</v>
      </c>
      <c r="J521" s="34" t="str">
        <f>IFERROR(_xlfn.IFS(INDEX(数据分类!E:E,MATCH(数据!H521,数据分类!A:A,0))=3456,N521&amp;M521,INDEX(数据分类!E:E,MATCH(数据!H521,数据分类!A:A,0))=34,M521,INDEX(数据分类!E:E,MATCH(数据!H521,数据分类!A:A,0))=56,N521,INDEX(数据分类!E:E,MATCH(数据!H521,数据分类!A:A,0))="-","-"),"Error")</f>
        <v>-</v>
      </c>
      <c r="K521" s="34" t="str">
        <f t="shared" si="34"/>
        <v>-</v>
      </c>
      <c r="L521" s="4" t="str">
        <f>IFERROR(INDEX(字典msg!B:B,MATCH(D521,字典msg!A:A,0)),"Error")</f>
        <v>正常</v>
      </c>
      <c r="M521" s="4" t="str">
        <f>IFERROR(_xlfn.IFS(H521="9",INDEX(字典1_34!C:C,MATCH(MID(F521,5,2),字典1_34!B:B,0)),H521="B00",INDEX(字典1_34!D:D,MATCH(MID(F521,5,2),字典1_34!B:B,0)),H521="B20",INDEX(字典1_34!E:E,MATCH(MID(F521,5,2),字典1_34!B:B,0)),H521="B48",INDEX(字典1_34!G:G,MATCH(MID(F521,5,2),字典1_34!B:B,0)),LEFT(H521,1)="B",INDEX(字典1_34!F:F,MATCH(MID(F521,5,2),字典1_34!B:B,0))),"-")</f>
        <v>-</v>
      </c>
      <c r="N521" s="4" t="str">
        <f>IFERROR(_xlfn.IFS(H521="9",INDEX(字典1_56!C:C,MATCH(MID(F521,7,2),字典1_56!B:B,0)),LEFT(H521,1)="B",INDEX(字典1_56!D:D,MATCH(MID(F521,7,2),字典1_56!B:B,0)),H521="C_B",INDEX(字典1_56!F:F,MATCH(MID(F521,7,2),字典1_56!B:B,0)),H521="C",INDEX(字典1_56!E:E,MATCH(MID(F521,7,2),字典1_56!B:B,0))),"-")</f>
        <v>-</v>
      </c>
      <c r="O521" s="4" t="str">
        <f>IFERROR(INDEX(字典1_78!C:C,MATCH(RIGHT(F521,2),字典1_78!B:B,0)),"Error")</f>
        <v>时钟</v>
      </c>
      <c r="P521" s="5">
        <f t="shared" si="32"/>
        <v>40.06</v>
      </c>
      <c r="Q521" s="5">
        <f t="shared" si="33"/>
        <v>0.10999999999999943</v>
      </c>
      <c r="R521" s="5" t="str">
        <f>IF(H523="C_B",INDEX(音色一览表!A:A,MATCH(MID(F521,5,2)&amp;MID(F522,5,2)&amp;MID(F523,7,2),音色一览表!H:H,0))&amp;" "&amp;INDEX(音色一览表!G:G,MATCH(MID(F521,5,2)&amp;MID(F522,5,2)&amp;MID(F523,7,2),音色一览表!H:H,0)),"")</f>
        <v/>
      </c>
      <c r="S521" s="17"/>
      <c r="T521" s="17"/>
    </row>
    <row r="522" spans="1:20" ht="18" hidden="1" customHeight="1" x14ac:dyDescent="0.2">
      <c r="A522" s="16">
        <v>520</v>
      </c>
      <c r="B522" s="16">
        <v>1</v>
      </c>
      <c r="C522" s="10"/>
      <c r="D522" s="16" t="s">
        <v>49</v>
      </c>
      <c r="E522" s="16" t="s">
        <v>50</v>
      </c>
      <c r="F522" s="16" t="s">
        <v>51</v>
      </c>
      <c r="G522" s="16" t="s">
        <v>571</v>
      </c>
      <c r="H522" s="34" t="str">
        <f t="shared" si="35"/>
        <v>F8</v>
      </c>
      <c r="I522" s="34" t="str">
        <f>IFERROR(INDEX(数据分类!B:B,MATCH(数据!H522,数据分类!A:A,0)),"Error")</f>
        <v>时钟</v>
      </c>
      <c r="J522" s="34" t="str">
        <f>IFERROR(_xlfn.IFS(INDEX(数据分类!E:E,MATCH(数据!H522,数据分类!A:A,0))=3456,N522&amp;M522,INDEX(数据分类!E:E,MATCH(数据!H522,数据分类!A:A,0))=34,M522,INDEX(数据分类!E:E,MATCH(数据!H522,数据分类!A:A,0))=56,N522,INDEX(数据分类!E:E,MATCH(数据!H522,数据分类!A:A,0))="-","-"),"Error")</f>
        <v>-</v>
      </c>
      <c r="K522" s="34" t="str">
        <f t="shared" si="34"/>
        <v>-</v>
      </c>
      <c r="L522" s="4" t="str">
        <f>IFERROR(INDEX(字典msg!B:B,MATCH(D522,字典msg!A:A,0)),"Error")</f>
        <v>正常</v>
      </c>
      <c r="M522" s="4" t="str">
        <f>IFERROR(_xlfn.IFS(H522="9",INDEX(字典1_34!C:C,MATCH(MID(F522,5,2),字典1_34!B:B,0)),H522="B00",INDEX(字典1_34!D:D,MATCH(MID(F522,5,2),字典1_34!B:B,0)),H522="B20",INDEX(字典1_34!E:E,MATCH(MID(F522,5,2),字典1_34!B:B,0)),H522="B48",INDEX(字典1_34!G:G,MATCH(MID(F522,5,2),字典1_34!B:B,0)),LEFT(H522,1)="B",INDEX(字典1_34!F:F,MATCH(MID(F522,5,2),字典1_34!B:B,0))),"-")</f>
        <v>-</v>
      </c>
      <c r="N522" s="4" t="str">
        <f>IFERROR(_xlfn.IFS(H522="9",INDEX(字典1_56!C:C,MATCH(MID(F522,7,2),字典1_56!B:B,0)),LEFT(H522,1)="B",INDEX(字典1_56!D:D,MATCH(MID(F522,7,2),字典1_56!B:B,0)),H522="C_B",INDEX(字典1_56!F:F,MATCH(MID(F522,7,2),字典1_56!B:B,0)),H522="C",INDEX(字典1_56!E:E,MATCH(MID(F522,7,2),字典1_56!B:B,0))),"-")</f>
        <v>-</v>
      </c>
      <c r="O522" s="4" t="str">
        <f>IFERROR(INDEX(字典1_78!C:C,MATCH(RIGHT(F522,2),字典1_78!B:B,0)),"Error")</f>
        <v>时钟</v>
      </c>
      <c r="P522" s="5">
        <f t="shared" si="32"/>
        <v>40.176000000000002</v>
      </c>
      <c r="Q522" s="5">
        <f t="shared" si="33"/>
        <v>0.11599999999999966</v>
      </c>
      <c r="R522" s="5" t="str">
        <f>IF(H524="C_B",INDEX(音色一览表!A:A,MATCH(MID(F522,5,2)&amp;MID(F523,5,2)&amp;MID(F524,7,2),音色一览表!H:H,0))&amp;" "&amp;INDEX(音色一览表!G:G,MATCH(MID(F522,5,2)&amp;MID(F523,5,2)&amp;MID(F524,7,2),音色一览表!H:H,0)),"")</f>
        <v/>
      </c>
      <c r="S522" s="17"/>
      <c r="T522" s="17"/>
    </row>
    <row r="523" spans="1:20" ht="18" hidden="1" customHeight="1" x14ac:dyDescent="0.2">
      <c r="A523" s="16">
        <v>521</v>
      </c>
      <c r="B523" s="16">
        <v>1</v>
      </c>
      <c r="C523" s="10"/>
      <c r="D523" s="16" t="s">
        <v>49</v>
      </c>
      <c r="E523" s="16" t="s">
        <v>50</v>
      </c>
      <c r="F523" s="16" t="s">
        <v>51</v>
      </c>
      <c r="G523" s="16" t="s">
        <v>572</v>
      </c>
      <c r="H523" s="34" t="str">
        <f t="shared" si="35"/>
        <v>F8</v>
      </c>
      <c r="I523" s="34" t="str">
        <f>IFERROR(INDEX(数据分类!B:B,MATCH(数据!H523,数据分类!A:A,0)),"Error")</f>
        <v>时钟</v>
      </c>
      <c r="J523" s="34" t="str">
        <f>IFERROR(_xlfn.IFS(INDEX(数据分类!E:E,MATCH(数据!H523,数据分类!A:A,0))=3456,N523&amp;M523,INDEX(数据分类!E:E,MATCH(数据!H523,数据分类!A:A,0))=34,M523,INDEX(数据分类!E:E,MATCH(数据!H523,数据分类!A:A,0))=56,N523,INDEX(数据分类!E:E,MATCH(数据!H523,数据分类!A:A,0))="-","-"),"Error")</f>
        <v>-</v>
      </c>
      <c r="K523" s="34" t="str">
        <f t="shared" si="34"/>
        <v>-</v>
      </c>
      <c r="L523" s="4" t="str">
        <f>IFERROR(INDEX(字典msg!B:B,MATCH(D523,字典msg!A:A,0)),"Error")</f>
        <v>正常</v>
      </c>
      <c r="M523" s="4" t="str">
        <f>IFERROR(_xlfn.IFS(H523="9",INDEX(字典1_34!C:C,MATCH(MID(F523,5,2),字典1_34!B:B,0)),H523="B00",INDEX(字典1_34!D:D,MATCH(MID(F523,5,2),字典1_34!B:B,0)),H523="B20",INDEX(字典1_34!E:E,MATCH(MID(F523,5,2),字典1_34!B:B,0)),H523="B48",INDEX(字典1_34!G:G,MATCH(MID(F523,5,2),字典1_34!B:B,0)),LEFT(H523,1)="B",INDEX(字典1_34!F:F,MATCH(MID(F523,5,2),字典1_34!B:B,0))),"-")</f>
        <v>-</v>
      </c>
      <c r="N523" s="4" t="str">
        <f>IFERROR(_xlfn.IFS(H523="9",INDEX(字典1_56!C:C,MATCH(MID(F523,7,2),字典1_56!B:B,0)),LEFT(H523,1)="B",INDEX(字典1_56!D:D,MATCH(MID(F523,7,2),字典1_56!B:B,0)),H523="C_B",INDEX(字典1_56!F:F,MATCH(MID(F523,7,2),字典1_56!B:B,0)),H523="C",INDEX(字典1_56!E:E,MATCH(MID(F523,7,2),字典1_56!B:B,0))),"-")</f>
        <v>-</v>
      </c>
      <c r="O523" s="4" t="str">
        <f>IFERROR(INDEX(字典1_78!C:C,MATCH(RIGHT(F523,2),字典1_78!B:B,0)),"Error")</f>
        <v>时钟</v>
      </c>
      <c r="P523" s="5">
        <f t="shared" si="32"/>
        <v>40.28</v>
      </c>
      <c r="Q523" s="5">
        <f t="shared" si="33"/>
        <v>0.1039999999999992</v>
      </c>
      <c r="R523" s="5" t="str">
        <f>IF(H525="C_B",INDEX(音色一览表!A:A,MATCH(MID(F523,5,2)&amp;MID(F524,5,2)&amp;MID(F525,7,2),音色一览表!H:H,0))&amp;" "&amp;INDEX(音色一览表!G:G,MATCH(MID(F523,5,2)&amp;MID(F524,5,2)&amp;MID(F525,7,2),音色一览表!H:H,0)),"")</f>
        <v/>
      </c>
      <c r="S523" s="17"/>
      <c r="T523" s="17"/>
    </row>
    <row r="524" spans="1:20" ht="18" hidden="1" customHeight="1" x14ac:dyDescent="0.2">
      <c r="A524" s="16">
        <v>522</v>
      </c>
      <c r="B524" s="16">
        <v>1</v>
      </c>
      <c r="C524" s="10"/>
      <c r="D524" s="16" t="s">
        <v>49</v>
      </c>
      <c r="E524" s="16" t="s">
        <v>50</v>
      </c>
      <c r="F524" s="16" t="s">
        <v>51</v>
      </c>
      <c r="G524" s="16" t="s">
        <v>573</v>
      </c>
      <c r="H524" s="34" t="str">
        <f t="shared" si="35"/>
        <v>F8</v>
      </c>
      <c r="I524" s="34" t="str">
        <f>IFERROR(INDEX(数据分类!B:B,MATCH(数据!H524,数据分类!A:A,0)),"Error")</f>
        <v>时钟</v>
      </c>
      <c r="J524" s="34" t="str">
        <f>IFERROR(_xlfn.IFS(INDEX(数据分类!E:E,MATCH(数据!H524,数据分类!A:A,0))=3456,N524&amp;M524,INDEX(数据分类!E:E,MATCH(数据!H524,数据分类!A:A,0))=34,M524,INDEX(数据分类!E:E,MATCH(数据!H524,数据分类!A:A,0))=56,N524,INDEX(数据分类!E:E,MATCH(数据!H524,数据分类!A:A,0))="-","-"),"Error")</f>
        <v>-</v>
      </c>
      <c r="K524" s="34" t="str">
        <f t="shared" si="34"/>
        <v>-</v>
      </c>
      <c r="L524" s="4" t="str">
        <f>IFERROR(INDEX(字典msg!B:B,MATCH(D524,字典msg!A:A,0)),"Error")</f>
        <v>正常</v>
      </c>
      <c r="M524" s="4" t="str">
        <f>IFERROR(_xlfn.IFS(H524="9",INDEX(字典1_34!C:C,MATCH(MID(F524,5,2),字典1_34!B:B,0)),H524="B00",INDEX(字典1_34!D:D,MATCH(MID(F524,5,2),字典1_34!B:B,0)),H524="B20",INDEX(字典1_34!E:E,MATCH(MID(F524,5,2),字典1_34!B:B,0)),H524="B48",INDEX(字典1_34!G:G,MATCH(MID(F524,5,2),字典1_34!B:B,0)),LEFT(H524,1)="B",INDEX(字典1_34!F:F,MATCH(MID(F524,5,2),字典1_34!B:B,0))),"-")</f>
        <v>-</v>
      </c>
      <c r="N524" s="4" t="str">
        <f>IFERROR(_xlfn.IFS(H524="9",INDEX(字典1_56!C:C,MATCH(MID(F524,7,2),字典1_56!B:B,0)),LEFT(H524,1)="B",INDEX(字典1_56!D:D,MATCH(MID(F524,7,2),字典1_56!B:B,0)),H524="C_B",INDEX(字典1_56!F:F,MATCH(MID(F524,7,2),字典1_56!B:B,0)),H524="C",INDEX(字典1_56!E:E,MATCH(MID(F524,7,2),字典1_56!B:B,0))),"-")</f>
        <v>-</v>
      </c>
      <c r="O524" s="4" t="str">
        <f>IFERROR(INDEX(字典1_78!C:C,MATCH(RIGHT(F524,2),字典1_78!B:B,0)),"Error")</f>
        <v>时钟</v>
      </c>
      <c r="P524" s="5">
        <f t="shared" si="32"/>
        <v>40.39</v>
      </c>
      <c r="Q524" s="5">
        <f t="shared" si="33"/>
        <v>0.10999999999999943</v>
      </c>
      <c r="R524" s="5" t="str">
        <f>IF(H526="C_B",INDEX(音色一览表!A:A,MATCH(MID(F524,5,2)&amp;MID(F525,5,2)&amp;MID(F526,7,2),音色一览表!H:H,0))&amp;" "&amp;INDEX(音色一览表!G:G,MATCH(MID(F524,5,2)&amp;MID(F525,5,2)&amp;MID(F526,7,2),音色一览表!H:H,0)),"")</f>
        <v/>
      </c>
      <c r="S524" s="17"/>
      <c r="T524" s="17"/>
    </row>
    <row r="525" spans="1:20" ht="18" hidden="1" customHeight="1" x14ac:dyDescent="0.2">
      <c r="A525" s="16">
        <v>523</v>
      </c>
      <c r="B525" s="16">
        <v>1</v>
      </c>
      <c r="C525" s="10"/>
      <c r="D525" s="16" t="s">
        <v>49</v>
      </c>
      <c r="E525" s="16" t="s">
        <v>50</v>
      </c>
      <c r="F525" s="16" t="s">
        <v>51</v>
      </c>
      <c r="G525" s="16" t="s">
        <v>574</v>
      </c>
      <c r="H525" s="34" t="str">
        <f t="shared" si="35"/>
        <v>F8</v>
      </c>
      <c r="I525" s="34" t="str">
        <f>IFERROR(INDEX(数据分类!B:B,MATCH(数据!H525,数据分类!A:A,0)),"Error")</f>
        <v>时钟</v>
      </c>
      <c r="J525" s="34" t="str">
        <f>IFERROR(_xlfn.IFS(INDEX(数据分类!E:E,MATCH(数据!H525,数据分类!A:A,0))=3456,N525&amp;M525,INDEX(数据分类!E:E,MATCH(数据!H525,数据分类!A:A,0))=34,M525,INDEX(数据分类!E:E,MATCH(数据!H525,数据分类!A:A,0))=56,N525,INDEX(数据分类!E:E,MATCH(数据!H525,数据分类!A:A,0))="-","-"),"Error")</f>
        <v>-</v>
      </c>
      <c r="K525" s="34" t="str">
        <f t="shared" si="34"/>
        <v>-</v>
      </c>
      <c r="L525" s="4" t="str">
        <f>IFERROR(INDEX(字典msg!B:B,MATCH(D525,字典msg!A:A,0)),"Error")</f>
        <v>正常</v>
      </c>
      <c r="M525" s="4" t="str">
        <f>IFERROR(_xlfn.IFS(H525="9",INDEX(字典1_34!C:C,MATCH(MID(F525,5,2),字典1_34!B:B,0)),H525="B00",INDEX(字典1_34!D:D,MATCH(MID(F525,5,2),字典1_34!B:B,0)),H525="B20",INDEX(字典1_34!E:E,MATCH(MID(F525,5,2),字典1_34!B:B,0)),H525="B48",INDEX(字典1_34!G:G,MATCH(MID(F525,5,2),字典1_34!B:B,0)),LEFT(H525,1)="B",INDEX(字典1_34!F:F,MATCH(MID(F525,5,2),字典1_34!B:B,0))),"-")</f>
        <v>-</v>
      </c>
      <c r="N525" s="4" t="str">
        <f>IFERROR(_xlfn.IFS(H525="9",INDEX(字典1_56!C:C,MATCH(MID(F525,7,2),字典1_56!B:B,0)),LEFT(H525,1)="B",INDEX(字典1_56!D:D,MATCH(MID(F525,7,2),字典1_56!B:B,0)),H525="C_B",INDEX(字典1_56!F:F,MATCH(MID(F525,7,2),字典1_56!B:B,0)),H525="C",INDEX(字典1_56!E:E,MATCH(MID(F525,7,2),字典1_56!B:B,0))),"-")</f>
        <v>-</v>
      </c>
      <c r="O525" s="4" t="str">
        <f>IFERROR(INDEX(字典1_78!C:C,MATCH(RIGHT(F525,2),字典1_78!B:B,0)),"Error")</f>
        <v>时钟</v>
      </c>
      <c r="P525" s="5">
        <f t="shared" si="32"/>
        <v>40.49</v>
      </c>
      <c r="Q525" s="5">
        <f t="shared" si="33"/>
        <v>0.10000000000000142</v>
      </c>
      <c r="R525" s="5" t="str">
        <f>IF(H527="C_B",INDEX(音色一览表!A:A,MATCH(MID(F525,5,2)&amp;MID(F526,5,2)&amp;MID(F527,7,2),音色一览表!H:H,0))&amp;" "&amp;INDEX(音色一览表!G:G,MATCH(MID(F525,5,2)&amp;MID(F526,5,2)&amp;MID(F527,7,2),音色一览表!H:H,0)),"")</f>
        <v/>
      </c>
      <c r="S525" s="17"/>
      <c r="T525" s="17"/>
    </row>
    <row r="526" spans="1:20" ht="18" hidden="1" customHeight="1" x14ac:dyDescent="0.2">
      <c r="A526" s="16">
        <v>524</v>
      </c>
      <c r="B526" s="16">
        <v>1</v>
      </c>
      <c r="C526" s="10"/>
      <c r="D526" s="16" t="s">
        <v>49</v>
      </c>
      <c r="E526" s="16" t="s">
        <v>50</v>
      </c>
      <c r="F526" s="16" t="s">
        <v>51</v>
      </c>
      <c r="G526" s="16" t="s">
        <v>575</v>
      </c>
      <c r="H526" s="34" t="str">
        <f t="shared" si="35"/>
        <v>F8</v>
      </c>
      <c r="I526" s="34" t="str">
        <f>IFERROR(INDEX(数据分类!B:B,MATCH(数据!H526,数据分类!A:A,0)),"Error")</f>
        <v>时钟</v>
      </c>
      <c r="J526" s="34" t="str">
        <f>IFERROR(_xlfn.IFS(INDEX(数据分类!E:E,MATCH(数据!H526,数据分类!A:A,0))=3456,N526&amp;M526,INDEX(数据分类!E:E,MATCH(数据!H526,数据分类!A:A,0))=34,M526,INDEX(数据分类!E:E,MATCH(数据!H526,数据分类!A:A,0))=56,N526,INDEX(数据分类!E:E,MATCH(数据!H526,数据分类!A:A,0))="-","-"),"Error")</f>
        <v>-</v>
      </c>
      <c r="K526" s="34" t="str">
        <f t="shared" si="34"/>
        <v>-</v>
      </c>
      <c r="L526" s="4" t="str">
        <f>IFERROR(INDEX(字典msg!B:B,MATCH(D526,字典msg!A:A,0)),"Error")</f>
        <v>正常</v>
      </c>
      <c r="M526" s="4" t="str">
        <f>IFERROR(_xlfn.IFS(H526="9",INDEX(字典1_34!C:C,MATCH(MID(F526,5,2),字典1_34!B:B,0)),H526="B00",INDEX(字典1_34!D:D,MATCH(MID(F526,5,2),字典1_34!B:B,0)),H526="B20",INDEX(字典1_34!E:E,MATCH(MID(F526,5,2),字典1_34!B:B,0)),H526="B48",INDEX(字典1_34!G:G,MATCH(MID(F526,5,2),字典1_34!B:B,0)),LEFT(H526,1)="B",INDEX(字典1_34!F:F,MATCH(MID(F526,5,2),字典1_34!B:B,0))),"-")</f>
        <v>-</v>
      </c>
      <c r="N526" s="4" t="str">
        <f>IFERROR(_xlfn.IFS(H526="9",INDEX(字典1_56!C:C,MATCH(MID(F526,7,2),字典1_56!B:B,0)),LEFT(H526,1)="B",INDEX(字典1_56!D:D,MATCH(MID(F526,7,2),字典1_56!B:B,0)),H526="C_B",INDEX(字典1_56!F:F,MATCH(MID(F526,7,2),字典1_56!B:B,0)),H526="C",INDEX(字典1_56!E:E,MATCH(MID(F526,7,2),字典1_56!B:B,0))),"-")</f>
        <v>-</v>
      </c>
      <c r="O526" s="4" t="str">
        <f>IFERROR(INDEX(字典1_78!C:C,MATCH(RIGHT(F526,2),字典1_78!B:B,0)),"Error")</f>
        <v>时钟</v>
      </c>
      <c r="P526" s="5">
        <f t="shared" si="32"/>
        <v>40.6</v>
      </c>
      <c r="Q526" s="5">
        <f t="shared" si="33"/>
        <v>0.10999999999999943</v>
      </c>
      <c r="R526" s="5" t="str">
        <f>IF(H528="C_B",INDEX(音色一览表!A:A,MATCH(MID(F526,5,2)&amp;MID(F527,5,2)&amp;MID(F528,7,2),音色一览表!H:H,0))&amp;" "&amp;INDEX(音色一览表!G:G,MATCH(MID(F526,5,2)&amp;MID(F527,5,2)&amp;MID(F528,7,2),音色一览表!H:H,0)),"")</f>
        <v/>
      </c>
      <c r="S526" s="17"/>
      <c r="T526" s="17"/>
    </row>
    <row r="527" spans="1:20" ht="18" hidden="1" customHeight="1" x14ac:dyDescent="0.2">
      <c r="A527" s="16">
        <v>525</v>
      </c>
      <c r="B527" s="16">
        <v>1</v>
      </c>
      <c r="C527" s="10"/>
      <c r="D527" s="16" t="s">
        <v>49</v>
      </c>
      <c r="E527" s="16" t="s">
        <v>50</v>
      </c>
      <c r="F527" s="16" t="s">
        <v>51</v>
      </c>
      <c r="G527" s="16" t="s">
        <v>576</v>
      </c>
      <c r="H527" s="34" t="str">
        <f t="shared" si="35"/>
        <v>F8</v>
      </c>
      <c r="I527" s="34" t="str">
        <f>IFERROR(INDEX(数据分类!B:B,MATCH(数据!H527,数据分类!A:A,0)),"Error")</f>
        <v>时钟</v>
      </c>
      <c r="J527" s="34" t="str">
        <f>IFERROR(_xlfn.IFS(INDEX(数据分类!E:E,MATCH(数据!H527,数据分类!A:A,0))=3456,N527&amp;M527,INDEX(数据分类!E:E,MATCH(数据!H527,数据分类!A:A,0))=34,M527,INDEX(数据分类!E:E,MATCH(数据!H527,数据分类!A:A,0))=56,N527,INDEX(数据分类!E:E,MATCH(数据!H527,数据分类!A:A,0))="-","-"),"Error")</f>
        <v>-</v>
      </c>
      <c r="K527" s="34" t="str">
        <f t="shared" si="34"/>
        <v>-</v>
      </c>
      <c r="L527" s="4" t="str">
        <f>IFERROR(INDEX(字典msg!B:B,MATCH(D527,字典msg!A:A,0)),"Error")</f>
        <v>正常</v>
      </c>
      <c r="M527" s="4" t="str">
        <f>IFERROR(_xlfn.IFS(H527="9",INDEX(字典1_34!C:C,MATCH(MID(F527,5,2),字典1_34!B:B,0)),H527="B00",INDEX(字典1_34!D:D,MATCH(MID(F527,5,2),字典1_34!B:B,0)),H527="B20",INDEX(字典1_34!E:E,MATCH(MID(F527,5,2),字典1_34!B:B,0)),H527="B48",INDEX(字典1_34!G:G,MATCH(MID(F527,5,2),字典1_34!B:B,0)),LEFT(H527,1)="B",INDEX(字典1_34!F:F,MATCH(MID(F527,5,2),字典1_34!B:B,0))),"-")</f>
        <v>-</v>
      </c>
      <c r="N527" s="4" t="str">
        <f>IFERROR(_xlfn.IFS(H527="9",INDEX(字典1_56!C:C,MATCH(MID(F527,7,2),字典1_56!B:B,0)),LEFT(H527,1)="B",INDEX(字典1_56!D:D,MATCH(MID(F527,7,2),字典1_56!B:B,0)),H527="C_B",INDEX(字典1_56!F:F,MATCH(MID(F527,7,2),字典1_56!B:B,0)),H527="C",INDEX(字典1_56!E:E,MATCH(MID(F527,7,2),字典1_56!B:B,0))),"-")</f>
        <v>-</v>
      </c>
      <c r="O527" s="4" t="str">
        <f>IFERROR(INDEX(字典1_78!C:C,MATCH(RIGHT(F527,2),字典1_78!B:B,0)),"Error")</f>
        <v>时钟</v>
      </c>
      <c r="P527" s="5">
        <f t="shared" si="32"/>
        <v>40.707000000000001</v>
      </c>
      <c r="Q527" s="5">
        <f t="shared" si="33"/>
        <v>0.10699999999999932</v>
      </c>
      <c r="R527" s="5" t="str">
        <f>IF(H529="C_B",INDEX(音色一览表!A:A,MATCH(MID(F527,5,2)&amp;MID(F528,5,2)&amp;MID(F529,7,2),音色一览表!H:H,0))&amp;" "&amp;INDEX(音色一览表!G:G,MATCH(MID(F527,5,2)&amp;MID(F528,5,2)&amp;MID(F529,7,2),音色一览表!H:H,0)),"")</f>
        <v/>
      </c>
      <c r="S527" s="17"/>
      <c r="T527" s="17"/>
    </row>
    <row r="528" spans="1:20" ht="18" hidden="1" customHeight="1" x14ac:dyDescent="0.2">
      <c r="A528" s="16">
        <v>526</v>
      </c>
      <c r="B528" s="16">
        <v>1</v>
      </c>
      <c r="C528" s="10"/>
      <c r="D528" s="16" t="s">
        <v>49</v>
      </c>
      <c r="E528" s="16" t="s">
        <v>50</v>
      </c>
      <c r="F528" s="16" t="s">
        <v>51</v>
      </c>
      <c r="G528" s="16" t="s">
        <v>577</v>
      </c>
      <c r="H528" s="34" t="str">
        <f t="shared" si="35"/>
        <v>F8</v>
      </c>
      <c r="I528" s="34" t="str">
        <f>IFERROR(INDEX(数据分类!B:B,MATCH(数据!H528,数据分类!A:A,0)),"Error")</f>
        <v>时钟</v>
      </c>
      <c r="J528" s="34" t="str">
        <f>IFERROR(_xlfn.IFS(INDEX(数据分类!E:E,MATCH(数据!H528,数据分类!A:A,0))=3456,N528&amp;M528,INDEX(数据分类!E:E,MATCH(数据!H528,数据分类!A:A,0))=34,M528,INDEX(数据分类!E:E,MATCH(数据!H528,数据分类!A:A,0))=56,N528,INDEX(数据分类!E:E,MATCH(数据!H528,数据分类!A:A,0))="-","-"),"Error")</f>
        <v>-</v>
      </c>
      <c r="K528" s="34" t="str">
        <f t="shared" si="34"/>
        <v>-</v>
      </c>
      <c r="L528" s="4" t="str">
        <f>IFERROR(INDEX(字典msg!B:B,MATCH(D528,字典msg!A:A,0)),"Error")</f>
        <v>正常</v>
      </c>
      <c r="M528" s="4" t="str">
        <f>IFERROR(_xlfn.IFS(H528="9",INDEX(字典1_34!C:C,MATCH(MID(F528,5,2),字典1_34!B:B,0)),H528="B00",INDEX(字典1_34!D:D,MATCH(MID(F528,5,2),字典1_34!B:B,0)),H528="B20",INDEX(字典1_34!E:E,MATCH(MID(F528,5,2),字典1_34!B:B,0)),H528="B48",INDEX(字典1_34!G:G,MATCH(MID(F528,5,2),字典1_34!B:B,0)),LEFT(H528,1)="B",INDEX(字典1_34!F:F,MATCH(MID(F528,5,2),字典1_34!B:B,0))),"-")</f>
        <v>-</v>
      </c>
      <c r="N528" s="4" t="str">
        <f>IFERROR(_xlfn.IFS(H528="9",INDEX(字典1_56!C:C,MATCH(MID(F528,7,2),字典1_56!B:B,0)),LEFT(H528,1)="B",INDEX(字典1_56!D:D,MATCH(MID(F528,7,2),字典1_56!B:B,0)),H528="C_B",INDEX(字典1_56!F:F,MATCH(MID(F528,7,2),字典1_56!B:B,0)),H528="C",INDEX(字典1_56!E:E,MATCH(MID(F528,7,2),字典1_56!B:B,0))),"-")</f>
        <v>-</v>
      </c>
      <c r="O528" s="4" t="str">
        <f>IFERROR(INDEX(字典1_78!C:C,MATCH(RIGHT(F528,2),字典1_78!B:B,0)),"Error")</f>
        <v>时钟</v>
      </c>
      <c r="P528" s="5">
        <f t="shared" si="32"/>
        <v>40.817</v>
      </c>
      <c r="Q528" s="5">
        <f t="shared" si="33"/>
        <v>0.10999999999999943</v>
      </c>
      <c r="R528" s="5" t="str">
        <f>IF(H530="C_B",INDEX(音色一览表!A:A,MATCH(MID(F528,5,2)&amp;MID(F529,5,2)&amp;MID(F530,7,2),音色一览表!H:H,0))&amp;" "&amp;INDEX(音色一览表!G:G,MATCH(MID(F528,5,2)&amp;MID(F529,5,2)&amp;MID(F530,7,2),音色一览表!H:H,0)),"")</f>
        <v/>
      </c>
      <c r="S528" s="17"/>
      <c r="T528" s="17"/>
    </row>
    <row r="529" spans="1:20" ht="18" hidden="1" customHeight="1" x14ac:dyDescent="0.2">
      <c r="A529" s="16">
        <v>527</v>
      </c>
      <c r="B529" s="16">
        <v>1</v>
      </c>
      <c r="C529" s="10"/>
      <c r="D529" s="16" t="s">
        <v>49</v>
      </c>
      <c r="E529" s="16" t="s">
        <v>50</v>
      </c>
      <c r="F529" s="16" t="s">
        <v>51</v>
      </c>
      <c r="G529" s="16" t="s">
        <v>578</v>
      </c>
      <c r="H529" s="34" t="str">
        <f t="shared" si="35"/>
        <v>F8</v>
      </c>
      <c r="I529" s="34" t="str">
        <f>IFERROR(INDEX(数据分类!B:B,MATCH(数据!H529,数据分类!A:A,0)),"Error")</f>
        <v>时钟</v>
      </c>
      <c r="J529" s="34" t="str">
        <f>IFERROR(_xlfn.IFS(INDEX(数据分类!E:E,MATCH(数据!H529,数据分类!A:A,0))=3456,N529&amp;M529,INDEX(数据分类!E:E,MATCH(数据!H529,数据分类!A:A,0))=34,M529,INDEX(数据分类!E:E,MATCH(数据!H529,数据分类!A:A,0))=56,N529,INDEX(数据分类!E:E,MATCH(数据!H529,数据分类!A:A,0))="-","-"),"Error")</f>
        <v>-</v>
      </c>
      <c r="K529" s="34" t="str">
        <f t="shared" si="34"/>
        <v>-</v>
      </c>
      <c r="L529" s="4" t="str">
        <f>IFERROR(INDEX(字典msg!B:B,MATCH(D529,字典msg!A:A,0)),"Error")</f>
        <v>正常</v>
      </c>
      <c r="M529" s="4" t="str">
        <f>IFERROR(_xlfn.IFS(H529="9",INDEX(字典1_34!C:C,MATCH(MID(F529,5,2),字典1_34!B:B,0)),H529="B00",INDEX(字典1_34!D:D,MATCH(MID(F529,5,2),字典1_34!B:B,0)),H529="B20",INDEX(字典1_34!E:E,MATCH(MID(F529,5,2),字典1_34!B:B,0)),H529="B48",INDEX(字典1_34!G:G,MATCH(MID(F529,5,2),字典1_34!B:B,0)),LEFT(H529,1)="B",INDEX(字典1_34!F:F,MATCH(MID(F529,5,2),字典1_34!B:B,0))),"-")</f>
        <v>-</v>
      </c>
      <c r="N529" s="4" t="str">
        <f>IFERROR(_xlfn.IFS(H529="9",INDEX(字典1_56!C:C,MATCH(MID(F529,7,2),字典1_56!B:B,0)),LEFT(H529,1)="B",INDEX(字典1_56!D:D,MATCH(MID(F529,7,2),字典1_56!B:B,0)),H529="C_B",INDEX(字典1_56!F:F,MATCH(MID(F529,7,2),字典1_56!B:B,0)),H529="C",INDEX(字典1_56!E:E,MATCH(MID(F529,7,2),字典1_56!B:B,0))),"-")</f>
        <v>-</v>
      </c>
      <c r="O529" s="4" t="str">
        <f>IFERROR(INDEX(字典1_78!C:C,MATCH(RIGHT(F529,2),字典1_78!B:B,0)),"Error")</f>
        <v>时钟</v>
      </c>
      <c r="P529" s="5">
        <f t="shared" si="32"/>
        <v>40.927</v>
      </c>
      <c r="Q529" s="5">
        <f t="shared" si="33"/>
        <v>0.10999999999999943</v>
      </c>
      <c r="R529" s="5" t="str">
        <f>IF(H531="C_B",INDEX(音色一览表!A:A,MATCH(MID(F529,5,2)&amp;MID(F530,5,2)&amp;MID(F531,7,2),音色一览表!H:H,0))&amp;" "&amp;INDEX(音色一览表!G:G,MATCH(MID(F529,5,2)&amp;MID(F530,5,2)&amp;MID(F531,7,2),音色一览表!H:H,0)),"")</f>
        <v/>
      </c>
      <c r="S529" s="17"/>
      <c r="T529" s="17"/>
    </row>
    <row r="530" spans="1:20" ht="18" hidden="1" customHeight="1" x14ac:dyDescent="0.2">
      <c r="A530" s="16">
        <v>528</v>
      </c>
      <c r="B530" s="16">
        <v>1</v>
      </c>
      <c r="C530" s="10"/>
      <c r="D530" s="16" t="s">
        <v>49</v>
      </c>
      <c r="E530" s="16" t="s">
        <v>50</v>
      </c>
      <c r="F530" s="16" t="s">
        <v>59</v>
      </c>
      <c r="G530" s="16" t="s">
        <v>579</v>
      </c>
      <c r="H530" s="34" t="str">
        <f t="shared" si="35"/>
        <v>FE</v>
      </c>
      <c r="I530" s="34" t="str">
        <f>IFERROR(INDEX(数据分类!B:B,MATCH(数据!H530,数据分类!A:A,0)),"Error")</f>
        <v>主动传感</v>
      </c>
      <c r="J530" s="34" t="str">
        <f>IFERROR(_xlfn.IFS(INDEX(数据分类!E:E,MATCH(数据!H530,数据分类!A:A,0))=3456,N530&amp;M530,INDEX(数据分类!E:E,MATCH(数据!H530,数据分类!A:A,0))=34,M530,INDEX(数据分类!E:E,MATCH(数据!H530,数据分类!A:A,0))=56,N530,INDEX(数据分类!E:E,MATCH(数据!H530,数据分类!A:A,0))="-","-"),"Error")</f>
        <v>-</v>
      </c>
      <c r="K530" s="34" t="str">
        <f t="shared" si="34"/>
        <v>-</v>
      </c>
      <c r="L530" s="4" t="str">
        <f>IFERROR(INDEX(字典msg!B:B,MATCH(D530,字典msg!A:A,0)),"Error")</f>
        <v>正常</v>
      </c>
      <c r="M530" s="4" t="str">
        <f>IFERROR(_xlfn.IFS(H530="9",INDEX(字典1_34!C:C,MATCH(MID(F530,5,2),字典1_34!B:B,0)),H530="B00",INDEX(字典1_34!D:D,MATCH(MID(F530,5,2),字典1_34!B:B,0)),H530="B20",INDEX(字典1_34!E:E,MATCH(MID(F530,5,2),字典1_34!B:B,0)),H530="B48",INDEX(字典1_34!G:G,MATCH(MID(F530,5,2),字典1_34!B:B,0)),LEFT(H530,1)="B",INDEX(字典1_34!F:F,MATCH(MID(F530,5,2),字典1_34!B:B,0))),"-")</f>
        <v>-</v>
      </c>
      <c r="N530" s="4" t="str">
        <f>IFERROR(_xlfn.IFS(H530="9",INDEX(字典1_56!C:C,MATCH(MID(F530,7,2),字典1_56!B:B,0)),LEFT(H530,1)="B",INDEX(字典1_56!D:D,MATCH(MID(F530,7,2),字典1_56!B:B,0)),H530="C_B",INDEX(字典1_56!F:F,MATCH(MID(F530,7,2),字典1_56!B:B,0)),H530="C",INDEX(字典1_56!E:E,MATCH(MID(F530,7,2),字典1_56!B:B,0))),"-")</f>
        <v>-</v>
      </c>
      <c r="O530" s="4" t="str">
        <f>IFERROR(INDEX(字典1_78!C:C,MATCH(RIGHT(F530,2),字典1_78!B:B,0)),"Error")</f>
        <v>主动传感</v>
      </c>
      <c r="P530" s="5">
        <f t="shared" si="32"/>
        <v>41.036999999999999</v>
      </c>
      <c r="Q530" s="5">
        <f t="shared" si="33"/>
        <v>0.10999999999999943</v>
      </c>
      <c r="R530" s="5" t="str">
        <f>IF(H532="C_B",INDEX(音色一览表!A:A,MATCH(MID(F530,5,2)&amp;MID(F531,5,2)&amp;MID(F532,7,2),音色一览表!H:H,0))&amp;" "&amp;INDEX(音色一览表!G:G,MATCH(MID(F530,5,2)&amp;MID(F531,5,2)&amp;MID(F532,7,2),音色一览表!H:H,0)),"")</f>
        <v/>
      </c>
      <c r="S530" s="17"/>
      <c r="T530" s="17"/>
    </row>
    <row r="531" spans="1:20" ht="18" hidden="1" customHeight="1" x14ac:dyDescent="0.2">
      <c r="A531" s="16">
        <v>529</v>
      </c>
      <c r="B531" s="16">
        <v>1</v>
      </c>
      <c r="C531" s="10"/>
      <c r="D531" s="16" t="s">
        <v>49</v>
      </c>
      <c r="E531" s="16" t="s">
        <v>50</v>
      </c>
      <c r="F531" s="16" t="s">
        <v>51</v>
      </c>
      <c r="G531" s="16" t="s">
        <v>580</v>
      </c>
      <c r="H531" s="34" t="str">
        <f t="shared" si="35"/>
        <v>F8</v>
      </c>
      <c r="I531" s="34" t="str">
        <f>IFERROR(INDEX(数据分类!B:B,MATCH(数据!H531,数据分类!A:A,0)),"Error")</f>
        <v>时钟</v>
      </c>
      <c r="J531" s="34" t="str">
        <f>IFERROR(_xlfn.IFS(INDEX(数据分类!E:E,MATCH(数据!H531,数据分类!A:A,0))=3456,N531&amp;M531,INDEX(数据分类!E:E,MATCH(数据!H531,数据分类!A:A,0))=34,M531,INDEX(数据分类!E:E,MATCH(数据!H531,数据分类!A:A,0))=56,N531,INDEX(数据分类!E:E,MATCH(数据!H531,数据分类!A:A,0))="-","-"),"Error")</f>
        <v>-</v>
      </c>
      <c r="K531" s="34" t="str">
        <f t="shared" si="34"/>
        <v>-</v>
      </c>
      <c r="L531" s="4" t="str">
        <f>IFERROR(INDEX(字典msg!B:B,MATCH(D531,字典msg!A:A,0)),"Error")</f>
        <v>正常</v>
      </c>
      <c r="M531" s="4" t="str">
        <f>IFERROR(_xlfn.IFS(H531="9",INDEX(字典1_34!C:C,MATCH(MID(F531,5,2),字典1_34!B:B,0)),H531="B00",INDEX(字典1_34!D:D,MATCH(MID(F531,5,2),字典1_34!B:B,0)),H531="B20",INDEX(字典1_34!E:E,MATCH(MID(F531,5,2),字典1_34!B:B,0)),H531="B48",INDEX(字典1_34!G:G,MATCH(MID(F531,5,2),字典1_34!B:B,0)),LEFT(H531,1)="B",INDEX(字典1_34!F:F,MATCH(MID(F531,5,2),字典1_34!B:B,0))),"-")</f>
        <v>-</v>
      </c>
      <c r="N531" s="4" t="str">
        <f>IFERROR(_xlfn.IFS(H531="9",INDEX(字典1_56!C:C,MATCH(MID(F531,7,2),字典1_56!B:B,0)),LEFT(H531,1)="B",INDEX(字典1_56!D:D,MATCH(MID(F531,7,2),字典1_56!B:B,0)),H531="C_B",INDEX(字典1_56!F:F,MATCH(MID(F531,7,2),字典1_56!B:B,0)),H531="C",INDEX(字典1_56!E:E,MATCH(MID(F531,7,2),字典1_56!B:B,0))),"-")</f>
        <v>-</v>
      </c>
      <c r="O531" s="4" t="str">
        <f>IFERROR(INDEX(字典1_78!C:C,MATCH(RIGHT(F531,2),字典1_78!B:B,0)),"Error")</f>
        <v>时钟</v>
      </c>
      <c r="P531" s="5">
        <f t="shared" si="32"/>
        <v>41.146999999999998</v>
      </c>
      <c r="Q531" s="5">
        <f t="shared" si="33"/>
        <v>0.10999999999999943</v>
      </c>
      <c r="R531" s="5" t="str">
        <f>IF(H533="C_B",INDEX(音色一览表!A:A,MATCH(MID(F531,5,2)&amp;MID(F532,5,2)&amp;MID(F533,7,2),音色一览表!H:H,0))&amp;" "&amp;INDEX(音色一览表!G:G,MATCH(MID(F531,5,2)&amp;MID(F532,5,2)&amp;MID(F533,7,2),音色一览表!H:H,0)),"")</f>
        <v/>
      </c>
      <c r="S531" s="17"/>
      <c r="T531" s="17"/>
    </row>
    <row r="532" spans="1:20" ht="18" hidden="1" customHeight="1" x14ac:dyDescent="0.2">
      <c r="A532" s="16">
        <v>530</v>
      </c>
      <c r="B532" s="16">
        <v>1</v>
      </c>
      <c r="C532" s="10"/>
      <c r="D532" s="16" t="s">
        <v>49</v>
      </c>
      <c r="E532" s="16" t="s">
        <v>50</v>
      </c>
      <c r="F532" s="16" t="s">
        <v>51</v>
      </c>
      <c r="G532" s="16" t="s">
        <v>581</v>
      </c>
      <c r="H532" s="34" t="str">
        <f t="shared" si="35"/>
        <v>F8</v>
      </c>
      <c r="I532" s="34" t="str">
        <f>IFERROR(INDEX(数据分类!B:B,MATCH(数据!H532,数据分类!A:A,0)),"Error")</f>
        <v>时钟</v>
      </c>
      <c r="J532" s="34" t="str">
        <f>IFERROR(_xlfn.IFS(INDEX(数据分类!E:E,MATCH(数据!H532,数据分类!A:A,0))=3456,N532&amp;M532,INDEX(数据分类!E:E,MATCH(数据!H532,数据分类!A:A,0))=34,M532,INDEX(数据分类!E:E,MATCH(数据!H532,数据分类!A:A,0))=56,N532,INDEX(数据分类!E:E,MATCH(数据!H532,数据分类!A:A,0))="-","-"),"Error")</f>
        <v>-</v>
      </c>
      <c r="K532" s="34" t="str">
        <f t="shared" si="34"/>
        <v>-</v>
      </c>
      <c r="L532" s="4" t="str">
        <f>IFERROR(INDEX(字典msg!B:B,MATCH(D532,字典msg!A:A,0)),"Error")</f>
        <v>正常</v>
      </c>
      <c r="M532" s="4" t="str">
        <f>IFERROR(_xlfn.IFS(H532="9",INDEX(字典1_34!C:C,MATCH(MID(F532,5,2),字典1_34!B:B,0)),H532="B00",INDEX(字典1_34!D:D,MATCH(MID(F532,5,2),字典1_34!B:B,0)),H532="B20",INDEX(字典1_34!E:E,MATCH(MID(F532,5,2),字典1_34!B:B,0)),H532="B48",INDEX(字典1_34!G:G,MATCH(MID(F532,5,2),字典1_34!B:B,0)),LEFT(H532,1)="B",INDEX(字典1_34!F:F,MATCH(MID(F532,5,2),字典1_34!B:B,0))),"-")</f>
        <v>-</v>
      </c>
      <c r="N532" s="4" t="str">
        <f>IFERROR(_xlfn.IFS(H532="9",INDEX(字典1_56!C:C,MATCH(MID(F532,7,2),字典1_56!B:B,0)),LEFT(H532,1)="B",INDEX(字典1_56!D:D,MATCH(MID(F532,7,2),字典1_56!B:B,0)),H532="C_B",INDEX(字典1_56!F:F,MATCH(MID(F532,7,2),字典1_56!B:B,0)),H532="C",INDEX(字典1_56!E:E,MATCH(MID(F532,7,2),字典1_56!B:B,0))),"-")</f>
        <v>-</v>
      </c>
      <c r="O532" s="4" t="str">
        <f>IFERROR(INDEX(字典1_78!C:C,MATCH(RIGHT(F532,2),字典1_78!B:B,0)),"Error")</f>
        <v>时钟</v>
      </c>
      <c r="P532" s="5">
        <f t="shared" si="32"/>
        <v>41.256</v>
      </c>
      <c r="Q532" s="5">
        <f t="shared" si="33"/>
        <v>0.10900000000000176</v>
      </c>
      <c r="R532" s="5" t="str">
        <f>IF(H534="C_B",INDEX(音色一览表!A:A,MATCH(MID(F532,5,2)&amp;MID(F533,5,2)&amp;MID(F534,7,2),音色一览表!H:H,0))&amp;" "&amp;INDEX(音色一览表!G:G,MATCH(MID(F532,5,2)&amp;MID(F533,5,2)&amp;MID(F534,7,2),音色一览表!H:H,0)),"")</f>
        <v/>
      </c>
      <c r="S532" s="17"/>
      <c r="T532" s="17"/>
    </row>
    <row r="533" spans="1:20" ht="18" hidden="1" customHeight="1" x14ac:dyDescent="0.2">
      <c r="A533" s="16">
        <v>531</v>
      </c>
      <c r="B533" s="16">
        <v>1</v>
      </c>
      <c r="C533" s="10"/>
      <c r="D533" s="16" t="s">
        <v>49</v>
      </c>
      <c r="E533" s="16" t="s">
        <v>50</v>
      </c>
      <c r="F533" s="16" t="s">
        <v>51</v>
      </c>
      <c r="G533" s="16" t="s">
        <v>582</v>
      </c>
      <c r="H533" s="34" t="str">
        <f t="shared" si="35"/>
        <v>F8</v>
      </c>
      <c r="I533" s="34" t="str">
        <f>IFERROR(INDEX(数据分类!B:B,MATCH(数据!H533,数据分类!A:A,0)),"Error")</f>
        <v>时钟</v>
      </c>
      <c r="J533" s="34" t="str">
        <f>IFERROR(_xlfn.IFS(INDEX(数据分类!E:E,MATCH(数据!H533,数据分类!A:A,0))=3456,N533&amp;M533,INDEX(数据分类!E:E,MATCH(数据!H533,数据分类!A:A,0))=34,M533,INDEX(数据分类!E:E,MATCH(数据!H533,数据分类!A:A,0))=56,N533,INDEX(数据分类!E:E,MATCH(数据!H533,数据分类!A:A,0))="-","-"),"Error")</f>
        <v>-</v>
      </c>
      <c r="K533" s="34" t="str">
        <f t="shared" si="34"/>
        <v>-</v>
      </c>
      <c r="L533" s="4" t="str">
        <f>IFERROR(INDEX(字典msg!B:B,MATCH(D533,字典msg!A:A,0)),"Error")</f>
        <v>正常</v>
      </c>
      <c r="M533" s="4" t="str">
        <f>IFERROR(_xlfn.IFS(H533="9",INDEX(字典1_34!C:C,MATCH(MID(F533,5,2),字典1_34!B:B,0)),H533="B00",INDEX(字典1_34!D:D,MATCH(MID(F533,5,2),字典1_34!B:B,0)),H533="B20",INDEX(字典1_34!E:E,MATCH(MID(F533,5,2),字典1_34!B:B,0)),H533="B48",INDEX(字典1_34!G:G,MATCH(MID(F533,5,2),字典1_34!B:B,0)),LEFT(H533,1)="B",INDEX(字典1_34!F:F,MATCH(MID(F533,5,2),字典1_34!B:B,0))),"-")</f>
        <v>-</v>
      </c>
      <c r="N533" s="4" t="str">
        <f>IFERROR(_xlfn.IFS(H533="9",INDEX(字典1_56!C:C,MATCH(MID(F533,7,2),字典1_56!B:B,0)),LEFT(H533,1)="B",INDEX(字典1_56!D:D,MATCH(MID(F533,7,2),字典1_56!B:B,0)),H533="C_B",INDEX(字典1_56!F:F,MATCH(MID(F533,7,2),字典1_56!B:B,0)),H533="C",INDEX(字典1_56!E:E,MATCH(MID(F533,7,2),字典1_56!B:B,0))),"-")</f>
        <v>-</v>
      </c>
      <c r="O533" s="4" t="str">
        <f>IFERROR(INDEX(字典1_78!C:C,MATCH(RIGHT(F533,2),字典1_78!B:B,0)),"Error")</f>
        <v>时钟</v>
      </c>
      <c r="P533" s="5">
        <f t="shared" si="32"/>
        <v>41.366</v>
      </c>
      <c r="Q533" s="5">
        <f t="shared" si="33"/>
        <v>0.10999999999999943</v>
      </c>
      <c r="R533" s="5" t="str">
        <f>IF(H535="C_B",INDEX(音色一览表!A:A,MATCH(MID(F533,5,2)&amp;MID(F534,5,2)&amp;MID(F535,7,2),音色一览表!H:H,0))&amp;" "&amp;INDEX(音色一览表!G:G,MATCH(MID(F533,5,2)&amp;MID(F534,5,2)&amp;MID(F535,7,2),音色一览表!H:H,0)),"")</f>
        <v/>
      </c>
      <c r="S533" s="17"/>
      <c r="T533" s="17"/>
    </row>
    <row r="534" spans="1:20" ht="18" hidden="1" customHeight="1" x14ac:dyDescent="0.2">
      <c r="A534" s="16">
        <v>532</v>
      </c>
      <c r="B534" s="16">
        <v>1</v>
      </c>
      <c r="C534" s="10"/>
      <c r="D534" s="16" t="s">
        <v>49</v>
      </c>
      <c r="E534" s="16" t="s">
        <v>50</v>
      </c>
      <c r="F534" s="16" t="s">
        <v>51</v>
      </c>
      <c r="G534" s="16" t="s">
        <v>583</v>
      </c>
      <c r="H534" s="34" t="str">
        <f t="shared" si="35"/>
        <v>F8</v>
      </c>
      <c r="I534" s="34" t="str">
        <f>IFERROR(INDEX(数据分类!B:B,MATCH(数据!H534,数据分类!A:A,0)),"Error")</f>
        <v>时钟</v>
      </c>
      <c r="J534" s="34" t="str">
        <f>IFERROR(_xlfn.IFS(INDEX(数据分类!E:E,MATCH(数据!H534,数据分类!A:A,0))=3456,N534&amp;M534,INDEX(数据分类!E:E,MATCH(数据!H534,数据分类!A:A,0))=34,M534,INDEX(数据分类!E:E,MATCH(数据!H534,数据分类!A:A,0))=56,N534,INDEX(数据分类!E:E,MATCH(数据!H534,数据分类!A:A,0))="-","-"),"Error")</f>
        <v>-</v>
      </c>
      <c r="K534" s="34" t="str">
        <f t="shared" si="34"/>
        <v>-</v>
      </c>
      <c r="L534" s="4" t="str">
        <f>IFERROR(INDEX(字典msg!B:B,MATCH(D534,字典msg!A:A,0)),"Error")</f>
        <v>正常</v>
      </c>
      <c r="M534" s="4" t="str">
        <f>IFERROR(_xlfn.IFS(H534="9",INDEX(字典1_34!C:C,MATCH(MID(F534,5,2),字典1_34!B:B,0)),H534="B00",INDEX(字典1_34!D:D,MATCH(MID(F534,5,2),字典1_34!B:B,0)),H534="B20",INDEX(字典1_34!E:E,MATCH(MID(F534,5,2),字典1_34!B:B,0)),H534="B48",INDEX(字典1_34!G:G,MATCH(MID(F534,5,2),字典1_34!B:B,0)),LEFT(H534,1)="B",INDEX(字典1_34!F:F,MATCH(MID(F534,5,2),字典1_34!B:B,0))),"-")</f>
        <v>-</v>
      </c>
      <c r="N534" s="4" t="str">
        <f>IFERROR(_xlfn.IFS(H534="9",INDEX(字典1_56!C:C,MATCH(MID(F534,7,2),字典1_56!B:B,0)),LEFT(H534,1)="B",INDEX(字典1_56!D:D,MATCH(MID(F534,7,2),字典1_56!B:B,0)),H534="C_B",INDEX(字典1_56!F:F,MATCH(MID(F534,7,2),字典1_56!B:B,0)),H534="C",INDEX(字典1_56!E:E,MATCH(MID(F534,7,2),字典1_56!B:B,0))),"-")</f>
        <v>-</v>
      </c>
      <c r="O534" s="4" t="str">
        <f>IFERROR(INDEX(字典1_78!C:C,MATCH(RIGHT(F534,2),字典1_78!B:B,0)),"Error")</f>
        <v>时钟</v>
      </c>
      <c r="P534" s="5">
        <f t="shared" si="32"/>
        <v>41.485999999999997</v>
      </c>
      <c r="Q534" s="5">
        <f t="shared" si="33"/>
        <v>0.11999999999999744</v>
      </c>
      <c r="R534" s="5" t="str">
        <f>IF(H536="C_B",INDEX(音色一览表!A:A,MATCH(MID(F534,5,2)&amp;MID(F535,5,2)&amp;MID(F536,7,2),音色一览表!H:H,0))&amp;" "&amp;INDEX(音色一览表!G:G,MATCH(MID(F534,5,2)&amp;MID(F535,5,2)&amp;MID(F536,7,2),音色一览表!H:H,0)),"")</f>
        <v/>
      </c>
      <c r="S534" s="17"/>
      <c r="T534" s="17"/>
    </row>
    <row r="535" spans="1:20" ht="18" hidden="1" customHeight="1" x14ac:dyDescent="0.2">
      <c r="A535" s="16">
        <v>533</v>
      </c>
      <c r="B535" s="16">
        <v>1</v>
      </c>
      <c r="C535" s="10"/>
      <c r="D535" s="16" t="s">
        <v>49</v>
      </c>
      <c r="E535" s="16" t="s">
        <v>50</v>
      </c>
      <c r="F535" s="16" t="s">
        <v>51</v>
      </c>
      <c r="G535" s="16" t="s">
        <v>584</v>
      </c>
      <c r="H535" s="34" t="str">
        <f t="shared" si="35"/>
        <v>F8</v>
      </c>
      <c r="I535" s="34" t="str">
        <f>IFERROR(INDEX(数据分类!B:B,MATCH(数据!H535,数据分类!A:A,0)),"Error")</f>
        <v>时钟</v>
      </c>
      <c r="J535" s="34" t="str">
        <f>IFERROR(_xlfn.IFS(INDEX(数据分类!E:E,MATCH(数据!H535,数据分类!A:A,0))=3456,N535&amp;M535,INDEX(数据分类!E:E,MATCH(数据!H535,数据分类!A:A,0))=34,M535,INDEX(数据分类!E:E,MATCH(数据!H535,数据分类!A:A,0))=56,N535,INDEX(数据分类!E:E,MATCH(数据!H535,数据分类!A:A,0))="-","-"),"Error")</f>
        <v>-</v>
      </c>
      <c r="K535" s="34" t="str">
        <f t="shared" si="34"/>
        <v>-</v>
      </c>
      <c r="L535" s="4" t="str">
        <f>IFERROR(INDEX(字典msg!B:B,MATCH(D535,字典msg!A:A,0)),"Error")</f>
        <v>正常</v>
      </c>
      <c r="M535" s="4" t="str">
        <f>IFERROR(_xlfn.IFS(H535="9",INDEX(字典1_34!C:C,MATCH(MID(F535,5,2),字典1_34!B:B,0)),H535="B00",INDEX(字典1_34!D:D,MATCH(MID(F535,5,2),字典1_34!B:B,0)),H535="B20",INDEX(字典1_34!E:E,MATCH(MID(F535,5,2),字典1_34!B:B,0)),H535="B48",INDEX(字典1_34!G:G,MATCH(MID(F535,5,2),字典1_34!B:B,0)),LEFT(H535,1)="B",INDEX(字典1_34!F:F,MATCH(MID(F535,5,2),字典1_34!B:B,0))),"-")</f>
        <v>-</v>
      </c>
      <c r="N535" s="4" t="str">
        <f>IFERROR(_xlfn.IFS(H535="9",INDEX(字典1_56!C:C,MATCH(MID(F535,7,2),字典1_56!B:B,0)),LEFT(H535,1)="B",INDEX(字典1_56!D:D,MATCH(MID(F535,7,2),字典1_56!B:B,0)),H535="C_B",INDEX(字典1_56!F:F,MATCH(MID(F535,7,2),字典1_56!B:B,0)),H535="C",INDEX(字典1_56!E:E,MATCH(MID(F535,7,2),字典1_56!B:B,0))),"-")</f>
        <v>-</v>
      </c>
      <c r="O535" s="4" t="str">
        <f>IFERROR(INDEX(字典1_78!C:C,MATCH(RIGHT(F535,2),字典1_78!B:B,0)),"Error")</f>
        <v>时钟</v>
      </c>
      <c r="P535" s="5">
        <f t="shared" si="32"/>
        <v>41.595999999999997</v>
      </c>
      <c r="Q535" s="5">
        <f t="shared" si="33"/>
        <v>0.10999999999999943</v>
      </c>
      <c r="R535" s="5" t="str">
        <f>IF(H537="C_B",INDEX(音色一览表!A:A,MATCH(MID(F535,5,2)&amp;MID(F536,5,2)&amp;MID(F537,7,2),音色一览表!H:H,0))&amp;" "&amp;INDEX(音色一览表!G:G,MATCH(MID(F535,5,2)&amp;MID(F536,5,2)&amp;MID(F537,7,2),音色一览表!H:H,0)),"")</f>
        <v/>
      </c>
      <c r="S535" s="17"/>
      <c r="T535" s="17"/>
    </row>
    <row r="536" spans="1:20" ht="18" hidden="1" customHeight="1" x14ac:dyDescent="0.2">
      <c r="A536" s="16">
        <v>534</v>
      </c>
      <c r="B536" s="16">
        <v>1</v>
      </c>
      <c r="C536" s="10"/>
      <c r="D536" s="16" t="s">
        <v>49</v>
      </c>
      <c r="E536" s="16" t="s">
        <v>50</v>
      </c>
      <c r="F536" s="16" t="s">
        <v>51</v>
      </c>
      <c r="G536" s="16" t="s">
        <v>585</v>
      </c>
      <c r="H536" s="34" t="str">
        <f t="shared" si="35"/>
        <v>F8</v>
      </c>
      <c r="I536" s="34" t="str">
        <f>IFERROR(INDEX(数据分类!B:B,MATCH(数据!H536,数据分类!A:A,0)),"Error")</f>
        <v>时钟</v>
      </c>
      <c r="J536" s="34" t="str">
        <f>IFERROR(_xlfn.IFS(INDEX(数据分类!E:E,MATCH(数据!H536,数据分类!A:A,0))=3456,N536&amp;M536,INDEX(数据分类!E:E,MATCH(数据!H536,数据分类!A:A,0))=34,M536,INDEX(数据分类!E:E,MATCH(数据!H536,数据分类!A:A,0))=56,N536,INDEX(数据分类!E:E,MATCH(数据!H536,数据分类!A:A,0))="-","-"),"Error")</f>
        <v>-</v>
      </c>
      <c r="K536" s="34" t="str">
        <f t="shared" si="34"/>
        <v>-</v>
      </c>
      <c r="L536" s="4" t="str">
        <f>IFERROR(INDEX(字典msg!B:B,MATCH(D536,字典msg!A:A,0)),"Error")</f>
        <v>正常</v>
      </c>
      <c r="M536" s="4" t="str">
        <f>IFERROR(_xlfn.IFS(H536="9",INDEX(字典1_34!C:C,MATCH(MID(F536,5,2),字典1_34!B:B,0)),H536="B00",INDEX(字典1_34!D:D,MATCH(MID(F536,5,2),字典1_34!B:B,0)),H536="B20",INDEX(字典1_34!E:E,MATCH(MID(F536,5,2),字典1_34!B:B,0)),H536="B48",INDEX(字典1_34!G:G,MATCH(MID(F536,5,2),字典1_34!B:B,0)),LEFT(H536,1)="B",INDEX(字典1_34!F:F,MATCH(MID(F536,5,2),字典1_34!B:B,0))),"-")</f>
        <v>-</v>
      </c>
      <c r="N536" s="4" t="str">
        <f>IFERROR(_xlfn.IFS(H536="9",INDEX(字典1_56!C:C,MATCH(MID(F536,7,2),字典1_56!B:B,0)),LEFT(H536,1)="B",INDEX(字典1_56!D:D,MATCH(MID(F536,7,2),字典1_56!B:B,0)),H536="C_B",INDEX(字典1_56!F:F,MATCH(MID(F536,7,2),字典1_56!B:B,0)),H536="C",INDEX(字典1_56!E:E,MATCH(MID(F536,7,2),字典1_56!B:B,0))),"-")</f>
        <v>-</v>
      </c>
      <c r="O536" s="4" t="str">
        <f>IFERROR(INDEX(字典1_78!C:C,MATCH(RIGHT(F536,2),字典1_78!B:B,0)),"Error")</f>
        <v>时钟</v>
      </c>
      <c r="P536" s="5">
        <f t="shared" si="32"/>
        <v>41.713999999999999</v>
      </c>
      <c r="Q536" s="5">
        <f t="shared" si="33"/>
        <v>0.1180000000000021</v>
      </c>
      <c r="R536" s="5" t="str">
        <f>IF(H538="C_B",INDEX(音色一览表!A:A,MATCH(MID(F536,5,2)&amp;MID(F537,5,2)&amp;MID(F538,7,2),音色一览表!H:H,0))&amp;" "&amp;INDEX(音色一览表!G:G,MATCH(MID(F536,5,2)&amp;MID(F537,5,2)&amp;MID(F538,7,2),音色一览表!H:H,0)),"")</f>
        <v/>
      </c>
      <c r="S536" s="17"/>
      <c r="T536" s="17"/>
    </row>
    <row r="537" spans="1:20" ht="18" hidden="1" customHeight="1" x14ac:dyDescent="0.2">
      <c r="A537" s="16">
        <v>535</v>
      </c>
      <c r="B537" s="16">
        <v>1</v>
      </c>
      <c r="C537" s="10"/>
      <c r="D537" s="16" t="s">
        <v>49</v>
      </c>
      <c r="E537" s="16" t="s">
        <v>50</v>
      </c>
      <c r="F537" s="16" t="s">
        <v>51</v>
      </c>
      <c r="G537" s="16" t="s">
        <v>586</v>
      </c>
      <c r="H537" s="34" t="str">
        <f t="shared" si="35"/>
        <v>F8</v>
      </c>
      <c r="I537" s="34" t="str">
        <f>IFERROR(INDEX(数据分类!B:B,MATCH(数据!H537,数据分类!A:A,0)),"Error")</f>
        <v>时钟</v>
      </c>
      <c r="J537" s="34" t="str">
        <f>IFERROR(_xlfn.IFS(INDEX(数据分类!E:E,MATCH(数据!H537,数据分类!A:A,0))=3456,N537&amp;M537,INDEX(数据分类!E:E,MATCH(数据!H537,数据分类!A:A,0))=34,M537,INDEX(数据分类!E:E,MATCH(数据!H537,数据分类!A:A,0))=56,N537,INDEX(数据分类!E:E,MATCH(数据!H537,数据分类!A:A,0))="-","-"),"Error")</f>
        <v>-</v>
      </c>
      <c r="K537" s="34" t="str">
        <f t="shared" si="34"/>
        <v>-</v>
      </c>
      <c r="L537" s="4" t="str">
        <f>IFERROR(INDEX(字典msg!B:B,MATCH(D537,字典msg!A:A,0)),"Error")</f>
        <v>正常</v>
      </c>
      <c r="M537" s="4" t="str">
        <f>IFERROR(_xlfn.IFS(H537="9",INDEX(字典1_34!C:C,MATCH(MID(F537,5,2),字典1_34!B:B,0)),H537="B00",INDEX(字典1_34!D:D,MATCH(MID(F537,5,2),字典1_34!B:B,0)),H537="B20",INDEX(字典1_34!E:E,MATCH(MID(F537,5,2),字典1_34!B:B,0)),H537="B48",INDEX(字典1_34!G:G,MATCH(MID(F537,5,2),字典1_34!B:B,0)),LEFT(H537,1)="B",INDEX(字典1_34!F:F,MATCH(MID(F537,5,2),字典1_34!B:B,0))),"-")</f>
        <v>-</v>
      </c>
      <c r="N537" s="4" t="str">
        <f>IFERROR(_xlfn.IFS(H537="9",INDEX(字典1_56!C:C,MATCH(MID(F537,7,2),字典1_56!B:B,0)),LEFT(H537,1)="B",INDEX(字典1_56!D:D,MATCH(MID(F537,7,2),字典1_56!B:B,0)),H537="C_B",INDEX(字典1_56!F:F,MATCH(MID(F537,7,2),字典1_56!B:B,0)),H537="C",INDEX(字典1_56!E:E,MATCH(MID(F537,7,2),字典1_56!B:B,0))),"-")</f>
        <v>-</v>
      </c>
      <c r="O537" s="4" t="str">
        <f>IFERROR(INDEX(字典1_78!C:C,MATCH(RIGHT(F537,2),字典1_78!B:B,0)),"Error")</f>
        <v>时钟</v>
      </c>
      <c r="P537" s="5">
        <f t="shared" si="32"/>
        <v>41.834000000000003</v>
      </c>
      <c r="Q537" s="5">
        <f t="shared" si="33"/>
        <v>0.12000000000000455</v>
      </c>
      <c r="R537" s="5" t="str">
        <f>IF(H539="C_B",INDEX(音色一览表!A:A,MATCH(MID(F537,5,2)&amp;MID(F538,5,2)&amp;MID(F539,7,2),音色一览表!H:H,0))&amp;" "&amp;INDEX(音色一览表!G:G,MATCH(MID(F537,5,2)&amp;MID(F538,5,2)&amp;MID(F539,7,2),音色一览表!H:H,0)),"")</f>
        <v/>
      </c>
      <c r="S537" s="17"/>
      <c r="T537" s="17"/>
    </row>
    <row r="538" spans="1:20" ht="18" hidden="1" customHeight="1" x14ac:dyDescent="0.2">
      <c r="A538" s="16">
        <v>536</v>
      </c>
      <c r="B538" s="16">
        <v>1</v>
      </c>
      <c r="C538" s="10"/>
      <c r="D538" s="16" t="s">
        <v>49</v>
      </c>
      <c r="E538" s="16" t="s">
        <v>50</v>
      </c>
      <c r="F538" s="16" t="s">
        <v>51</v>
      </c>
      <c r="G538" s="16" t="s">
        <v>587</v>
      </c>
      <c r="H538" s="34" t="str">
        <f t="shared" si="35"/>
        <v>F8</v>
      </c>
      <c r="I538" s="34" t="str">
        <f>IFERROR(INDEX(数据分类!B:B,MATCH(数据!H538,数据分类!A:A,0)),"Error")</f>
        <v>时钟</v>
      </c>
      <c r="J538" s="34" t="str">
        <f>IFERROR(_xlfn.IFS(INDEX(数据分类!E:E,MATCH(数据!H538,数据分类!A:A,0))=3456,N538&amp;M538,INDEX(数据分类!E:E,MATCH(数据!H538,数据分类!A:A,0))=34,M538,INDEX(数据分类!E:E,MATCH(数据!H538,数据分类!A:A,0))=56,N538,INDEX(数据分类!E:E,MATCH(数据!H538,数据分类!A:A,0))="-","-"),"Error")</f>
        <v>-</v>
      </c>
      <c r="K538" s="34" t="str">
        <f t="shared" si="34"/>
        <v>-</v>
      </c>
      <c r="L538" s="4" t="str">
        <f>IFERROR(INDEX(字典msg!B:B,MATCH(D538,字典msg!A:A,0)),"Error")</f>
        <v>正常</v>
      </c>
      <c r="M538" s="4" t="str">
        <f>IFERROR(_xlfn.IFS(H538="9",INDEX(字典1_34!C:C,MATCH(MID(F538,5,2),字典1_34!B:B,0)),H538="B00",INDEX(字典1_34!D:D,MATCH(MID(F538,5,2),字典1_34!B:B,0)),H538="B20",INDEX(字典1_34!E:E,MATCH(MID(F538,5,2),字典1_34!B:B,0)),H538="B48",INDEX(字典1_34!G:G,MATCH(MID(F538,5,2),字典1_34!B:B,0)),LEFT(H538,1)="B",INDEX(字典1_34!F:F,MATCH(MID(F538,5,2),字典1_34!B:B,0))),"-")</f>
        <v>-</v>
      </c>
      <c r="N538" s="4" t="str">
        <f>IFERROR(_xlfn.IFS(H538="9",INDEX(字典1_56!C:C,MATCH(MID(F538,7,2),字典1_56!B:B,0)),LEFT(H538,1)="B",INDEX(字典1_56!D:D,MATCH(MID(F538,7,2),字典1_56!B:B,0)),H538="C_B",INDEX(字典1_56!F:F,MATCH(MID(F538,7,2),字典1_56!B:B,0)),H538="C",INDEX(字典1_56!E:E,MATCH(MID(F538,7,2),字典1_56!B:B,0))),"-")</f>
        <v>-</v>
      </c>
      <c r="O538" s="4" t="str">
        <f>IFERROR(INDEX(字典1_78!C:C,MATCH(RIGHT(F538,2),字典1_78!B:B,0)),"Error")</f>
        <v>时钟</v>
      </c>
      <c r="P538" s="5">
        <f t="shared" si="32"/>
        <v>41.944000000000003</v>
      </c>
      <c r="Q538" s="5">
        <f t="shared" si="33"/>
        <v>0.10999999999999943</v>
      </c>
      <c r="R538" s="5" t="str">
        <f>IF(H540="C_B",INDEX(音色一览表!A:A,MATCH(MID(F538,5,2)&amp;MID(F539,5,2)&amp;MID(F540,7,2),音色一览表!H:H,0))&amp;" "&amp;INDEX(音色一览表!G:G,MATCH(MID(F538,5,2)&amp;MID(F539,5,2)&amp;MID(F540,7,2),音色一览表!H:H,0)),"")</f>
        <v/>
      </c>
      <c r="S538" s="17"/>
      <c r="T538" s="17"/>
    </row>
    <row r="539" spans="1:20" ht="18" hidden="1" customHeight="1" x14ac:dyDescent="0.2">
      <c r="A539" s="16">
        <v>537</v>
      </c>
      <c r="B539" s="16">
        <v>1</v>
      </c>
      <c r="C539" s="10"/>
      <c r="D539" s="16" t="s">
        <v>49</v>
      </c>
      <c r="E539" s="16" t="s">
        <v>50</v>
      </c>
      <c r="F539" s="16" t="s">
        <v>51</v>
      </c>
      <c r="G539" s="16" t="s">
        <v>588</v>
      </c>
      <c r="H539" s="34" t="str">
        <f t="shared" si="35"/>
        <v>F8</v>
      </c>
      <c r="I539" s="34" t="str">
        <f>IFERROR(INDEX(数据分类!B:B,MATCH(数据!H539,数据分类!A:A,0)),"Error")</f>
        <v>时钟</v>
      </c>
      <c r="J539" s="34" t="str">
        <f>IFERROR(_xlfn.IFS(INDEX(数据分类!E:E,MATCH(数据!H539,数据分类!A:A,0))=3456,N539&amp;M539,INDEX(数据分类!E:E,MATCH(数据!H539,数据分类!A:A,0))=34,M539,INDEX(数据分类!E:E,MATCH(数据!H539,数据分类!A:A,0))=56,N539,INDEX(数据分类!E:E,MATCH(数据!H539,数据分类!A:A,0))="-","-"),"Error")</f>
        <v>-</v>
      </c>
      <c r="K539" s="34" t="str">
        <f t="shared" si="34"/>
        <v>-</v>
      </c>
      <c r="L539" s="4" t="str">
        <f>IFERROR(INDEX(字典msg!B:B,MATCH(D539,字典msg!A:A,0)),"Error")</f>
        <v>正常</v>
      </c>
      <c r="M539" s="4" t="str">
        <f>IFERROR(_xlfn.IFS(H539="9",INDEX(字典1_34!C:C,MATCH(MID(F539,5,2),字典1_34!B:B,0)),H539="B00",INDEX(字典1_34!D:D,MATCH(MID(F539,5,2),字典1_34!B:B,0)),H539="B20",INDEX(字典1_34!E:E,MATCH(MID(F539,5,2),字典1_34!B:B,0)),H539="B48",INDEX(字典1_34!G:G,MATCH(MID(F539,5,2),字典1_34!B:B,0)),LEFT(H539,1)="B",INDEX(字典1_34!F:F,MATCH(MID(F539,5,2),字典1_34!B:B,0))),"-")</f>
        <v>-</v>
      </c>
      <c r="N539" s="4" t="str">
        <f>IFERROR(_xlfn.IFS(H539="9",INDEX(字典1_56!C:C,MATCH(MID(F539,7,2),字典1_56!B:B,0)),LEFT(H539,1)="B",INDEX(字典1_56!D:D,MATCH(MID(F539,7,2),字典1_56!B:B,0)),H539="C_B",INDEX(字典1_56!F:F,MATCH(MID(F539,7,2),字典1_56!B:B,0)),H539="C",INDEX(字典1_56!E:E,MATCH(MID(F539,7,2),字典1_56!B:B,0))),"-")</f>
        <v>-</v>
      </c>
      <c r="O539" s="4" t="str">
        <f>IFERROR(INDEX(字典1_78!C:C,MATCH(RIGHT(F539,2),字典1_78!B:B,0)),"Error")</f>
        <v>时钟</v>
      </c>
      <c r="P539" s="5">
        <f t="shared" si="32"/>
        <v>42.054000000000002</v>
      </c>
      <c r="Q539" s="5">
        <f t="shared" si="33"/>
        <v>0.10999999999999943</v>
      </c>
      <c r="R539" s="5" t="str">
        <f>IF(H541="C_B",INDEX(音色一览表!A:A,MATCH(MID(F539,5,2)&amp;MID(F540,5,2)&amp;MID(F541,7,2),音色一览表!H:H,0))&amp;" "&amp;INDEX(音色一览表!G:G,MATCH(MID(F539,5,2)&amp;MID(F540,5,2)&amp;MID(F541,7,2),音色一览表!H:H,0)),"")</f>
        <v/>
      </c>
      <c r="S539" s="17"/>
      <c r="T539" s="17"/>
    </row>
    <row r="540" spans="1:20" ht="18" hidden="1" customHeight="1" x14ac:dyDescent="0.2">
      <c r="A540" s="16">
        <v>538</v>
      </c>
      <c r="B540" s="16">
        <v>1</v>
      </c>
      <c r="C540" s="10"/>
      <c r="D540" s="16" t="s">
        <v>49</v>
      </c>
      <c r="E540" s="16" t="s">
        <v>50</v>
      </c>
      <c r="F540" s="16" t="s">
        <v>59</v>
      </c>
      <c r="G540" s="16" t="s">
        <v>589</v>
      </c>
      <c r="H540" s="34" t="str">
        <f t="shared" si="35"/>
        <v>FE</v>
      </c>
      <c r="I540" s="34" t="str">
        <f>IFERROR(INDEX(数据分类!B:B,MATCH(数据!H540,数据分类!A:A,0)),"Error")</f>
        <v>主动传感</v>
      </c>
      <c r="J540" s="34" t="str">
        <f>IFERROR(_xlfn.IFS(INDEX(数据分类!E:E,MATCH(数据!H540,数据分类!A:A,0))=3456,N540&amp;M540,INDEX(数据分类!E:E,MATCH(数据!H540,数据分类!A:A,0))=34,M540,INDEX(数据分类!E:E,MATCH(数据!H540,数据分类!A:A,0))=56,N540,INDEX(数据分类!E:E,MATCH(数据!H540,数据分类!A:A,0))="-","-"),"Error")</f>
        <v>-</v>
      </c>
      <c r="K540" s="34" t="str">
        <f t="shared" si="34"/>
        <v>-</v>
      </c>
      <c r="L540" s="4" t="str">
        <f>IFERROR(INDEX(字典msg!B:B,MATCH(D540,字典msg!A:A,0)),"Error")</f>
        <v>正常</v>
      </c>
      <c r="M540" s="4" t="str">
        <f>IFERROR(_xlfn.IFS(H540="9",INDEX(字典1_34!C:C,MATCH(MID(F540,5,2),字典1_34!B:B,0)),H540="B00",INDEX(字典1_34!D:D,MATCH(MID(F540,5,2),字典1_34!B:B,0)),H540="B20",INDEX(字典1_34!E:E,MATCH(MID(F540,5,2),字典1_34!B:B,0)),H540="B48",INDEX(字典1_34!G:G,MATCH(MID(F540,5,2),字典1_34!B:B,0)),LEFT(H540,1)="B",INDEX(字典1_34!F:F,MATCH(MID(F540,5,2),字典1_34!B:B,0))),"-")</f>
        <v>-</v>
      </c>
      <c r="N540" s="4" t="str">
        <f>IFERROR(_xlfn.IFS(H540="9",INDEX(字典1_56!C:C,MATCH(MID(F540,7,2),字典1_56!B:B,0)),LEFT(H540,1)="B",INDEX(字典1_56!D:D,MATCH(MID(F540,7,2),字典1_56!B:B,0)),H540="C_B",INDEX(字典1_56!F:F,MATCH(MID(F540,7,2),字典1_56!B:B,0)),H540="C",INDEX(字典1_56!E:E,MATCH(MID(F540,7,2),字典1_56!B:B,0))),"-")</f>
        <v>-</v>
      </c>
      <c r="O540" s="4" t="str">
        <f>IFERROR(INDEX(字典1_78!C:C,MATCH(RIGHT(F540,2),字典1_78!B:B,0)),"Error")</f>
        <v>主动传感</v>
      </c>
      <c r="P540" s="5">
        <f t="shared" si="32"/>
        <v>42.164000000000001</v>
      </c>
      <c r="Q540" s="5">
        <f t="shared" si="33"/>
        <v>0.10999999999999943</v>
      </c>
      <c r="R540" s="5" t="str">
        <f>IF(H542="C_B",INDEX(音色一览表!A:A,MATCH(MID(F540,5,2)&amp;MID(F541,5,2)&amp;MID(F542,7,2),音色一览表!H:H,0))&amp;" "&amp;INDEX(音色一览表!G:G,MATCH(MID(F540,5,2)&amp;MID(F541,5,2)&amp;MID(F542,7,2),音色一览表!H:H,0)),"")</f>
        <v/>
      </c>
      <c r="S540" s="17"/>
      <c r="T540" s="17"/>
    </row>
    <row r="541" spans="1:20" ht="18" hidden="1" customHeight="1" x14ac:dyDescent="0.2">
      <c r="A541" s="16">
        <v>539</v>
      </c>
      <c r="B541" s="16">
        <v>1</v>
      </c>
      <c r="C541" s="10"/>
      <c r="D541" s="16" t="s">
        <v>49</v>
      </c>
      <c r="E541" s="16" t="s">
        <v>50</v>
      </c>
      <c r="F541" s="16" t="s">
        <v>51</v>
      </c>
      <c r="G541" s="16" t="s">
        <v>590</v>
      </c>
      <c r="H541" s="34" t="str">
        <f t="shared" si="35"/>
        <v>F8</v>
      </c>
      <c r="I541" s="34" t="str">
        <f>IFERROR(INDEX(数据分类!B:B,MATCH(数据!H541,数据分类!A:A,0)),"Error")</f>
        <v>时钟</v>
      </c>
      <c r="J541" s="34" t="str">
        <f>IFERROR(_xlfn.IFS(INDEX(数据分类!E:E,MATCH(数据!H541,数据分类!A:A,0))=3456,N541&amp;M541,INDEX(数据分类!E:E,MATCH(数据!H541,数据分类!A:A,0))=34,M541,INDEX(数据分类!E:E,MATCH(数据!H541,数据分类!A:A,0))=56,N541,INDEX(数据分类!E:E,MATCH(数据!H541,数据分类!A:A,0))="-","-"),"Error")</f>
        <v>-</v>
      </c>
      <c r="K541" s="34" t="str">
        <f t="shared" si="34"/>
        <v>-</v>
      </c>
      <c r="L541" s="4" t="str">
        <f>IFERROR(INDEX(字典msg!B:B,MATCH(D541,字典msg!A:A,0)),"Error")</f>
        <v>正常</v>
      </c>
      <c r="M541" s="4" t="str">
        <f>IFERROR(_xlfn.IFS(H541="9",INDEX(字典1_34!C:C,MATCH(MID(F541,5,2),字典1_34!B:B,0)),H541="B00",INDEX(字典1_34!D:D,MATCH(MID(F541,5,2),字典1_34!B:B,0)),H541="B20",INDEX(字典1_34!E:E,MATCH(MID(F541,5,2),字典1_34!B:B,0)),H541="B48",INDEX(字典1_34!G:G,MATCH(MID(F541,5,2),字典1_34!B:B,0)),LEFT(H541,1)="B",INDEX(字典1_34!F:F,MATCH(MID(F541,5,2),字典1_34!B:B,0))),"-")</f>
        <v>-</v>
      </c>
      <c r="N541" s="4" t="str">
        <f>IFERROR(_xlfn.IFS(H541="9",INDEX(字典1_56!C:C,MATCH(MID(F541,7,2),字典1_56!B:B,0)),LEFT(H541,1)="B",INDEX(字典1_56!D:D,MATCH(MID(F541,7,2),字典1_56!B:B,0)),H541="C_B",INDEX(字典1_56!F:F,MATCH(MID(F541,7,2),字典1_56!B:B,0)),H541="C",INDEX(字典1_56!E:E,MATCH(MID(F541,7,2),字典1_56!B:B,0))),"-")</f>
        <v>-</v>
      </c>
      <c r="O541" s="4" t="str">
        <f>IFERROR(INDEX(字典1_78!C:C,MATCH(RIGHT(F541,2),字典1_78!B:B,0)),"Error")</f>
        <v>时钟</v>
      </c>
      <c r="P541" s="5">
        <f t="shared" si="32"/>
        <v>42.283000000000001</v>
      </c>
      <c r="Q541" s="5">
        <f t="shared" si="33"/>
        <v>0.11899999999999977</v>
      </c>
      <c r="R541" s="5" t="str">
        <f>IF(H543="C_B",INDEX(音色一览表!A:A,MATCH(MID(F541,5,2)&amp;MID(F542,5,2)&amp;MID(F543,7,2),音色一览表!H:H,0))&amp;" "&amp;INDEX(音色一览表!G:G,MATCH(MID(F541,5,2)&amp;MID(F542,5,2)&amp;MID(F543,7,2),音色一览表!H:H,0)),"")</f>
        <v/>
      </c>
      <c r="S541" s="17"/>
      <c r="T541" s="17"/>
    </row>
    <row r="542" spans="1:20" ht="18" hidden="1" customHeight="1" x14ac:dyDescent="0.2">
      <c r="A542" s="16">
        <v>540</v>
      </c>
      <c r="B542" s="16">
        <v>1</v>
      </c>
      <c r="C542" s="10"/>
      <c r="D542" s="16" t="s">
        <v>49</v>
      </c>
      <c r="E542" s="16" t="s">
        <v>50</v>
      </c>
      <c r="F542" s="16" t="s">
        <v>51</v>
      </c>
      <c r="G542" s="16" t="s">
        <v>591</v>
      </c>
      <c r="H542" s="34" t="str">
        <f t="shared" si="35"/>
        <v>F8</v>
      </c>
      <c r="I542" s="34" t="str">
        <f>IFERROR(INDEX(数据分类!B:B,MATCH(数据!H542,数据分类!A:A,0)),"Error")</f>
        <v>时钟</v>
      </c>
      <c r="J542" s="34" t="str">
        <f>IFERROR(_xlfn.IFS(INDEX(数据分类!E:E,MATCH(数据!H542,数据分类!A:A,0))=3456,N542&amp;M542,INDEX(数据分类!E:E,MATCH(数据!H542,数据分类!A:A,0))=34,M542,INDEX(数据分类!E:E,MATCH(数据!H542,数据分类!A:A,0))=56,N542,INDEX(数据分类!E:E,MATCH(数据!H542,数据分类!A:A,0))="-","-"),"Error")</f>
        <v>-</v>
      </c>
      <c r="K542" s="34" t="str">
        <f t="shared" si="34"/>
        <v>-</v>
      </c>
      <c r="L542" s="4" t="str">
        <f>IFERROR(INDEX(字典msg!B:B,MATCH(D542,字典msg!A:A,0)),"Error")</f>
        <v>正常</v>
      </c>
      <c r="M542" s="4" t="str">
        <f>IFERROR(_xlfn.IFS(H542="9",INDEX(字典1_34!C:C,MATCH(MID(F542,5,2),字典1_34!B:B,0)),H542="B00",INDEX(字典1_34!D:D,MATCH(MID(F542,5,2),字典1_34!B:B,0)),H542="B20",INDEX(字典1_34!E:E,MATCH(MID(F542,5,2),字典1_34!B:B,0)),H542="B48",INDEX(字典1_34!G:G,MATCH(MID(F542,5,2),字典1_34!B:B,0)),LEFT(H542,1)="B",INDEX(字典1_34!F:F,MATCH(MID(F542,5,2),字典1_34!B:B,0))),"-")</f>
        <v>-</v>
      </c>
      <c r="N542" s="4" t="str">
        <f>IFERROR(_xlfn.IFS(H542="9",INDEX(字典1_56!C:C,MATCH(MID(F542,7,2),字典1_56!B:B,0)),LEFT(H542,1)="B",INDEX(字典1_56!D:D,MATCH(MID(F542,7,2),字典1_56!B:B,0)),H542="C_B",INDEX(字典1_56!F:F,MATCH(MID(F542,7,2),字典1_56!B:B,0)),H542="C",INDEX(字典1_56!E:E,MATCH(MID(F542,7,2),字典1_56!B:B,0))),"-")</f>
        <v>-</v>
      </c>
      <c r="O542" s="4" t="str">
        <f>IFERROR(INDEX(字典1_78!C:C,MATCH(RIGHT(F542,2),字典1_78!B:B,0)),"Error")</f>
        <v>时钟</v>
      </c>
      <c r="P542" s="5">
        <f t="shared" si="32"/>
        <v>42.383000000000003</v>
      </c>
      <c r="Q542" s="5">
        <f t="shared" si="33"/>
        <v>0.10000000000000142</v>
      </c>
      <c r="R542" s="5" t="str">
        <f>IF(H544="C_B",INDEX(音色一览表!A:A,MATCH(MID(F542,5,2)&amp;MID(F543,5,2)&amp;MID(F544,7,2),音色一览表!H:H,0))&amp;" "&amp;INDEX(音色一览表!G:G,MATCH(MID(F542,5,2)&amp;MID(F543,5,2)&amp;MID(F544,7,2),音色一览表!H:H,0)),"")</f>
        <v/>
      </c>
      <c r="S542" s="17"/>
      <c r="T542" s="17"/>
    </row>
    <row r="543" spans="1:20" ht="18" hidden="1" customHeight="1" x14ac:dyDescent="0.2">
      <c r="A543" s="16">
        <v>541</v>
      </c>
      <c r="B543" s="16">
        <v>1</v>
      </c>
      <c r="C543" s="10"/>
      <c r="D543" s="16" t="s">
        <v>49</v>
      </c>
      <c r="E543" s="16" t="s">
        <v>50</v>
      </c>
      <c r="F543" s="16" t="s">
        <v>51</v>
      </c>
      <c r="G543" s="16" t="s">
        <v>592</v>
      </c>
      <c r="H543" s="34" t="str">
        <f t="shared" si="35"/>
        <v>F8</v>
      </c>
      <c r="I543" s="34" t="str">
        <f>IFERROR(INDEX(数据分类!B:B,MATCH(数据!H543,数据分类!A:A,0)),"Error")</f>
        <v>时钟</v>
      </c>
      <c r="J543" s="34" t="str">
        <f>IFERROR(_xlfn.IFS(INDEX(数据分类!E:E,MATCH(数据!H543,数据分类!A:A,0))=3456,N543&amp;M543,INDEX(数据分类!E:E,MATCH(数据!H543,数据分类!A:A,0))=34,M543,INDEX(数据分类!E:E,MATCH(数据!H543,数据分类!A:A,0))=56,N543,INDEX(数据分类!E:E,MATCH(数据!H543,数据分类!A:A,0))="-","-"),"Error")</f>
        <v>-</v>
      </c>
      <c r="K543" s="34" t="str">
        <f t="shared" si="34"/>
        <v>-</v>
      </c>
      <c r="L543" s="4" t="str">
        <f>IFERROR(INDEX(字典msg!B:B,MATCH(D543,字典msg!A:A,0)),"Error")</f>
        <v>正常</v>
      </c>
      <c r="M543" s="4" t="str">
        <f>IFERROR(_xlfn.IFS(H543="9",INDEX(字典1_34!C:C,MATCH(MID(F543,5,2),字典1_34!B:B,0)),H543="B00",INDEX(字典1_34!D:D,MATCH(MID(F543,5,2),字典1_34!B:B,0)),H543="B20",INDEX(字典1_34!E:E,MATCH(MID(F543,5,2),字典1_34!B:B,0)),H543="B48",INDEX(字典1_34!G:G,MATCH(MID(F543,5,2),字典1_34!B:B,0)),LEFT(H543,1)="B",INDEX(字典1_34!F:F,MATCH(MID(F543,5,2),字典1_34!B:B,0))),"-")</f>
        <v>-</v>
      </c>
      <c r="N543" s="4" t="str">
        <f>IFERROR(_xlfn.IFS(H543="9",INDEX(字典1_56!C:C,MATCH(MID(F543,7,2),字典1_56!B:B,0)),LEFT(H543,1)="B",INDEX(字典1_56!D:D,MATCH(MID(F543,7,2),字典1_56!B:B,0)),H543="C_B",INDEX(字典1_56!F:F,MATCH(MID(F543,7,2),字典1_56!B:B,0)),H543="C",INDEX(字典1_56!E:E,MATCH(MID(F543,7,2),字典1_56!B:B,0))),"-")</f>
        <v>-</v>
      </c>
      <c r="O543" s="4" t="str">
        <f>IFERROR(INDEX(字典1_78!C:C,MATCH(RIGHT(F543,2),字典1_78!B:B,0)),"Error")</f>
        <v>时钟</v>
      </c>
      <c r="P543" s="5">
        <f t="shared" si="32"/>
        <v>42.503</v>
      </c>
      <c r="Q543" s="5">
        <f t="shared" si="33"/>
        <v>0.11999999999999744</v>
      </c>
      <c r="R543" s="5" t="str">
        <f>IF(H545="C_B",INDEX(音色一览表!A:A,MATCH(MID(F543,5,2)&amp;MID(F544,5,2)&amp;MID(F545,7,2),音色一览表!H:H,0))&amp;" "&amp;INDEX(音色一览表!G:G,MATCH(MID(F543,5,2)&amp;MID(F544,5,2)&amp;MID(F545,7,2),音色一览表!H:H,0)),"")</f>
        <v/>
      </c>
      <c r="S543" s="17"/>
      <c r="T543" s="17"/>
    </row>
    <row r="544" spans="1:20" ht="18" hidden="1" customHeight="1" x14ac:dyDescent="0.2">
      <c r="A544" s="16">
        <v>542</v>
      </c>
      <c r="B544" s="16">
        <v>1</v>
      </c>
      <c r="C544" s="10"/>
      <c r="D544" s="16" t="s">
        <v>49</v>
      </c>
      <c r="E544" s="16" t="s">
        <v>50</v>
      </c>
      <c r="F544" s="16" t="s">
        <v>51</v>
      </c>
      <c r="G544" s="16" t="s">
        <v>593</v>
      </c>
      <c r="H544" s="34" t="str">
        <f t="shared" si="35"/>
        <v>F8</v>
      </c>
      <c r="I544" s="34" t="str">
        <f>IFERROR(INDEX(数据分类!B:B,MATCH(数据!H544,数据分类!A:A,0)),"Error")</f>
        <v>时钟</v>
      </c>
      <c r="J544" s="34" t="str">
        <f>IFERROR(_xlfn.IFS(INDEX(数据分类!E:E,MATCH(数据!H544,数据分类!A:A,0))=3456,N544&amp;M544,INDEX(数据分类!E:E,MATCH(数据!H544,数据分类!A:A,0))=34,M544,INDEX(数据分类!E:E,MATCH(数据!H544,数据分类!A:A,0))=56,N544,INDEX(数据分类!E:E,MATCH(数据!H544,数据分类!A:A,0))="-","-"),"Error")</f>
        <v>-</v>
      </c>
      <c r="K544" s="34" t="str">
        <f t="shared" si="34"/>
        <v>-</v>
      </c>
      <c r="L544" s="4" t="str">
        <f>IFERROR(INDEX(字典msg!B:B,MATCH(D544,字典msg!A:A,0)),"Error")</f>
        <v>正常</v>
      </c>
      <c r="M544" s="4" t="str">
        <f>IFERROR(_xlfn.IFS(H544="9",INDEX(字典1_34!C:C,MATCH(MID(F544,5,2),字典1_34!B:B,0)),H544="B00",INDEX(字典1_34!D:D,MATCH(MID(F544,5,2),字典1_34!B:B,0)),H544="B20",INDEX(字典1_34!E:E,MATCH(MID(F544,5,2),字典1_34!B:B,0)),H544="B48",INDEX(字典1_34!G:G,MATCH(MID(F544,5,2),字典1_34!B:B,0)),LEFT(H544,1)="B",INDEX(字典1_34!F:F,MATCH(MID(F544,5,2),字典1_34!B:B,0))),"-")</f>
        <v>-</v>
      </c>
      <c r="N544" s="4" t="str">
        <f>IFERROR(_xlfn.IFS(H544="9",INDEX(字典1_56!C:C,MATCH(MID(F544,7,2),字典1_56!B:B,0)),LEFT(H544,1)="B",INDEX(字典1_56!D:D,MATCH(MID(F544,7,2),字典1_56!B:B,0)),H544="C_B",INDEX(字典1_56!F:F,MATCH(MID(F544,7,2),字典1_56!B:B,0)),H544="C",INDEX(字典1_56!E:E,MATCH(MID(F544,7,2),字典1_56!B:B,0))),"-")</f>
        <v>-</v>
      </c>
      <c r="O544" s="4" t="str">
        <f>IFERROR(INDEX(字典1_78!C:C,MATCH(RIGHT(F544,2),字典1_78!B:B,0)),"Error")</f>
        <v>时钟</v>
      </c>
      <c r="P544" s="5">
        <f t="shared" si="32"/>
        <v>42.613</v>
      </c>
      <c r="Q544" s="5">
        <f t="shared" si="33"/>
        <v>0.10999999999999943</v>
      </c>
      <c r="R544" s="5" t="str">
        <f>IF(H546="C_B",INDEX(音色一览表!A:A,MATCH(MID(F544,5,2)&amp;MID(F545,5,2)&amp;MID(F546,7,2),音色一览表!H:H,0))&amp;" "&amp;INDEX(音色一览表!G:G,MATCH(MID(F544,5,2)&amp;MID(F545,5,2)&amp;MID(F546,7,2),音色一览表!H:H,0)),"")</f>
        <v/>
      </c>
      <c r="S544" s="17"/>
      <c r="T544" s="17"/>
    </row>
    <row r="545" spans="1:20" ht="18" hidden="1" customHeight="1" x14ac:dyDescent="0.2">
      <c r="A545" s="16">
        <v>543</v>
      </c>
      <c r="B545" s="16">
        <v>1</v>
      </c>
      <c r="C545" s="10"/>
      <c r="D545" s="16" t="s">
        <v>49</v>
      </c>
      <c r="E545" s="16" t="s">
        <v>50</v>
      </c>
      <c r="F545" s="16" t="s">
        <v>51</v>
      </c>
      <c r="G545" s="16" t="s">
        <v>594</v>
      </c>
      <c r="H545" s="34" t="str">
        <f t="shared" si="35"/>
        <v>F8</v>
      </c>
      <c r="I545" s="34" t="str">
        <f>IFERROR(INDEX(数据分类!B:B,MATCH(数据!H545,数据分类!A:A,0)),"Error")</f>
        <v>时钟</v>
      </c>
      <c r="J545" s="34" t="str">
        <f>IFERROR(_xlfn.IFS(INDEX(数据分类!E:E,MATCH(数据!H545,数据分类!A:A,0))=3456,N545&amp;M545,INDEX(数据分类!E:E,MATCH(数据!H545,数据分类!A:A,0))=34,M545,INDEX(数据分类!E:E,MATCH(数据!H545,数据分类!A:A,0))=56,N545,INDEX(数据分类!E:E,MATCH(数据!H545,数据分类!A:A,0))="-","-"),"Error")</f>
        <v>-</v>
      </c>
      <c r="K545" s="34" t="str">
        <f t="shared" si="34"/>
        <v>-</v>
      </c>
      <c r="L545" s="4" t="str">
        <f>IFERROR(INDEX(字典msg!B:B,MATCH(D545,字典msg!A:A,0)),"Error")</f>
        <v>正常</v>
      </c>
      <c r="M545" s="4" t="str">
        <f>IFERROR(_xlfn.IFS(H545="9",INDEX(字典1_34!C:C,MATCH(MID(F545,5,2),字典1_34!B:B,0)),H545="B00",INDEX(字典1_34!D:D,MATCH(MID(F545,5,2),字典1_34!B:B,0)),H545="B20",INDEX(字典1_34!E:E,MATCH(MID(F545,5,2),字典1_34!B:B,0)),H545="B48",INDEX(字典1_34!G:G,MATCH(MID(F545,5,2),字典1_34!B:B,0)),LEFT(H545,1)="B",INDEX(字典1_34!F:F,MATCH(MID(F545,5,2),字典1_34!B:B,0))),"-")</f>
        <v>-</v>
      </c>
      <c r="N545" s="4" t="str">
        <f>IFERROR(_xlfn.IFS(H545="9",INDEX(字典1_56!C:C,MATCH(MID(F545,7,2),字典1_56!B:B,0)),LEFT(H545,1)="B",INDEX(字典1_56!D:D,MATCH(MID(F545,7,2),字典1_56!B:B,0)),H545="C_B",INDEX(字典1_56!F:F,MATCH(MID(F545,7,2),字典1_56!B:B,0)),H545="C",INDEX(字典1_56!E:E,MATCH(MID(F545,7,2),字典1_56!B:B,0))),"-")</f>
        <v>-</v>
      </c>
      <c r="O545" s="4" t="str">
        <f>IFERROR(INDEX(字典1_78!C:C,MATCH(RIGHT(F545,2),字典1_78!B:B,0)),"Error")</f>
        <v>时钟</v>
      </c>
      <c r="P545" s="5">
        <f t="shared" si="32"/>
        <v>42.73</v>
      </c>
      <c r="Q545" s="5">
        <f t="shared" si="33"/>
        <v>0.11699999999999733</v>
      </c>
      <c r="R545" s="5" t="str">
        <f>IF(H547="C_B",INDEX(音色一览表!A:A,MATCH(MID(F545,5,2)&amp;MID(F546,5,2)&amp;MID(F547,7,2),音色一览表!H:H,0))&amp;" "&amp;INDEX(音色一览表!G:G,MATCH(MID(F545,5,2)&amp;MID(F546,5,2)&amp;MID(F547,7,2),音色一览表!H:H,0)),"")</f>
        <v/>
      </c>
      <c r="S545" s="17"/>
      <c r="T545" s="17"/>
    </row>
    <row r="546" spans="1:20" ht="18" hidden="1" customHeight="1" x14ac:dyDescent="0.2">
      <c r="A546" s="16">
        <v>544</v>
      </c>
      <c r="B546" s="16">
        <v>1</v>
      </c>
      <c r="C546" s="10"/>
      <c r="D546" s="16" t="s">
        <v>49</v>
      </c>
      <c r="E546" s="16" t="s">
        <v>50</v>
      </c>
      <c r="F546" s="16" t="s">
        <v>51</v>
      </c>
      <c r="G546" s="16" t="s">
        <v>595</v>
      </c>
      <c r="H546" s="34" t="str">
        <f t="shared" si="35"/>
        <v>F8</v>
      </c>
      <c r="I546" s="34" t="str">
        <f>IFERROR(INDEX(数据分类!B:B,MATCH(数据!H546,数据分类!A:A,0)),"Error")</f>
        <v>时钟</v>
      </c>
      <c r="J546" s="34" t="str">
        <f>IFERROR(_xlfn.IFS(INDEX(数据分类!E:E,MATCH(数据!H546,数据分类!A:A,0))=3456,N546&amp;M546,INDEX(数据分类!E:E,MATCH(数据!H546,数据分类!A:A,0))=34,M546,INDEX(数据分类!E:E,MATCH(数据!H546,数据分类!A:A,0))=56,N546,INDEX(数据分类!E:E,MATCH(数据!H546,数据分类!A:A,0))="-","-"),"Error")</f>
        <v>-</v>
      </c>
      <c r="K546" s="34" t="str">
        <f t="shared" si="34"/>
        <v>-</v>
      </c>
      <c r="L546" s="4" t="str">
        <f>IFERROR(INDEX(字典msg!B:B,MATCH(D546,字典msg!A:A,0)),"Error")</f>
        <v>正常</v>
      </c>
      <c r="M546" s="4" t="str">
        <f>IFERROR(_xlfn.IFS(H546="9",INDEX(字典1_34!C:C,MATCH(MID(F546,5,2),字典1_34!B:B,0)),H546="B00",INDEX(字典1_34!D:D,MATCH(MID(F546,5,2),字典1_34!B:B,0)),H546="B20",INDEX(字典1_34!E:E,MATCH(MID(F546,5,2),字典1_34!B:B,0)),H546="B48",INDEX(字典1_34!G:G,MATCH(MID(F546,5,2),字典1_34!B:B,0)),LEFT(H546,1)="B",INDEX(字典1_34!F:F,MATCH(MID(F546,5,2),字典1_34!B:B,0))),"-")</f>
        <v>-</v>
      </c>
      <c r="N546" s="4" t="str">
        <f>IFERROR(_xlfn.IFS(H546="9",INDEX(字典1_56!C:C,MATCH(MID(F546,7,2),字典1_56!B:B,0)),LEFT(H546,1)="B",INDEX(字典1_56!D:D,MATCH(MID(F546,7,2),字典1_56!B:B,0)),H546="C_B",INDEX(字典1_56!F:F,MATCH(MID(F546,7,2),字典1_56!B:B,0)),H546="C",INDEX(字典1_56!E:E,MATCH(MID(F546,7,2),字典1_56!B:B,0))),"-")</f>
        <v>-</v>
      </c>
      <c r="O546" s="4" t="str">
        <f>IFERROR(INDEX(字典1_78!C:C,MATCH(RIGHT(F546,2),字典1_78!B:B,0)),"Error")</f>
        <v>时钟</v>
      </c>
      <c r="P546" s="5">
        <f t="shared" si="32"/>
        <v>42.84</v>
      </c>
      <c r="Q546" s="5">
        <f t="shared" si="33"/>
        <v>0.11000000000000654</v>
      </c>
      <c r="R546" s="5" t="str">
        <f>IF(H548="C_B",INDEX(音色一览表!A:A,MATCH(MID(F546,5,2)&amp;MID(F547,5,2)&amp;MID(F548,7,2),音色一览表!H:H,0))&amp;" "&amp;INDEX(音色一览表!G:G,MATCH(MID(F546,5,2)&amp;MID(F547,5,2)&amp;MID(F548,7,2),音色一览表!H:H,0)),"")</f>
        <v/>
      </c>
      <c r="S546" s="17"/>
      <c r="T546" s="17"/>
    </row>
    <row r="547" spans="1:20" ht="18" hidden="1" customHeight="1" x14ac:dyDescent="0.2">
      <c r="A547" s="16">
        <v>545</v>
      </c>
      <c r="B547" s="16">
        <v>1</v>
      </c>
      <c r="C547" s="10"/>
      <c r="D547" s="16" t="s">
        <v>49</v>
      </c>
      <c r="E547" s="16" t="s">
        <v>50</v>
      </c>
      <c r="F547" s="16" t="s">
        <v>51</v>
      </c>
      <c r="G547" s="16" t="s">
        <v>596</v>
      </c>
      <c r="H547" s="34" t="str">
        <f t="shared" si="35"/>
        <v>F8</v>
      </c>
      <c r="I547" s="34" t="str">
        <f>IFERROR(INDEX(数据分类!B:B,MATCH(数据!H547,数据分类!A:A,0)),"Error")</f>
        <v>时钟</v>
      </c>
      <c r="J547" s="34" t="str">
        <f>IFERROR(_xlfn.IFS(INDEX(数据分类!E:E,MATCH(数据!H547,数据分类!A:A,0))=3456,N547&amp;M547,INDEX(数据分类!E:E,MATCH(数据!H547,数据分类!A:A,0))=34,M547,INDEX(数据分类!E:E,MATCH(数据!H547,数据分类!A:A,0))=56,N547,INDEX(数据分类!E:E,MATCH(数据!H547,数据分类!A:A,0))="-","-"),"Error")</f>
        <v>-</v>
      </c>
      <c r="K547" s="34" t="str">
        <f t="shared" si="34"/>
        <v>-</v>
      </c>
      <c r="L547" s="4" t="str">
        <f>IFERROR(INDEX(字典msg!B:B,MATCH(D547,字典msg!A:A,0)),"Error")</f>
        <v>正常</v>
      </c>
      <c r="M547" s="4" t="str">
        <f>IFERROR(_xlfn.IFS(H547="9",INDEX(字典1_34!C:C,MATCH(MID(F547,5,2),字典1_34!B:B,0)),H547="B00",INDEX(字典1_34!D:D,MATCH(MID(F547,5,2),字典1_34!B:B,0)),H547="B20",INDEX(字典1_34!E:E,MATCH(MID(F547,5,2),字典1_34!B:B,0)),H547="B48",INDEX(字典1_34!G:G,MATCH(MID(F547,5,2),字典1_34!B:B,0)),LEFT(H547,1)="B",INDEX(字典1_34!F:F,MATCH(MID(F547,5,2),字典1_34!B:B,0))),"-")</f>
        <v>-</v>
      </c>
      <c r="N547" s="4" t="str">
        <f>IFERROR(_xlfn.IFS(H547="9",INDEX(字典1_56!C:C,MATCH(MID(F547,7,2),字典1_56!B:B,0)),LEFT(H547,1)="B",INDEX(字典1_56!D:D,MATCH(MID(F547,7,2),字典1_56!B:B,0)),H547="C_B",INDEX(字典1_56!F:F,MATCH(MID(F547,7,2),字典1_56!B:B,0)),H547="C",INDEX(字典1_56!E:E,MATCH(MID(F547,7,2),字典1_56!B:B,0))),"-")</f>
        <v>-</v>
      </c>
      <c r="O547" s="4" t="str">
        <f>IFERROR(INDEX(字典1_78!C:C,MATCH(RIGHT(F547,2),字典1_78!B:B,0)),"Error")</f>
        <v>时钟</v>
      </c>
      <c r="P547" s="5">
        <f t="shared" si="32"/>
        <v>42.96</v>
      </c>
      <c r="Q547" s="5">
        <f t="shared" si="33"/>
        <v>0.11999999999999744</v>
      </c>
      <c r="R547" s="5" t="str">
        <f>IF(H549="C_B",INDEX(音色一览表!A:A,MATCH(MID(F547,5,2)&amp;MID(F548,5,2)&amp;MID(F549,7,2),音色一览表!H:H,0))&amp;" "&amp;INDEX(音色一览表!G:G,MATCH(MID(F547,5,2)&amp;MID(F548,5,2)&amp;MID(F549,7,2),音色一览表!H:H,0)),"")</f>
        <v/>
      </c>
      <c r="S547" s="17"/>
      <c r="T547" s="17"/>
    </row>
    <row r="548" spans="1:20" ht="18" hidden="1" customHeight="1" x14ac:dyDescent="0.2">
      <c r="A548" s="16">
        <v>546</v>
      </c>
      <c r="B548" s="16">
        <v>1</v>
      </c>
      <c r="C548" s="10"/>
      <c r="D548" s="16" t="s">
        <v>49</v>
      </c>
      <c r="E548" s="16" t="s">
        <v>50</v>
      </c>
      <c r="F548" s="16" t="s">
        <v>51</v>
      </c>
      <c r="G548" s="16" t="s">
        <v>597</v>
      </c>
      <c r="H548" s="34" t="str">
        <f t="shared" si="35"/>
        <v>F8</v>
      </c>
      <c r="I548" s="34" t="str">
        <f>IFERROR(INDEX(数据分类!B:B,MATCH(数据!H548,数据分类!A:A,0)),"Error")</f>
        <v>时钟</v>
      </c>
      <c r="J548" s="34" t="str">
        <f>IFERROR(_xlfn.IFS(INDEX(数据分类!E:E,MATCH(数据!H548,数据分类!A:A,0))=3456,N548&amp;M548,INDEX(数据分类!E:E,MATCH(数据!H548,数据分类!A:A,0))=34,M548,INDEX(数据分类!E:E,MATCH(数据!H548,数据分类!A:A,0))=56,N548,INDEX(数据分类!E:E,MATCH(数据!H548,数据分类!A:A,0))="-","-"),"Error")</f>
        <v>-</v>
      </c>
      <c r="K548" s="34" t="str">
        <f t="shared" si="34"/>
        <v>-</v>
      </c>
      <c r="L548" s="4" t="str">
        <f>IFERROR(INDEX(字典msg!B:B,MATCH(D548,字典msg!A:A,0)),"Error")</f>
        <v>正常</v>
      </c>
      <c r="M548" s="4" t="str">
        <f>IFERROR(_xlfn.IFS(H548="9",INDEX(字典1_34!C:C,MATCH(MID(F548,5,2),字典1_34!B:B,0)),H548="B00",INDEX(字典1_34!D:D,MATCH(MID(F548,5,2),字典1_34!B:B,0)),H548="B20",INDEX(字典1_34!E:E,MATCH(MID(F548,5,2),字典1_34!B:B,0)),H548="B48",INDEX(字典1_34!G:G,MATCH(MID(F548,5,2),字典1_34!B:B,0)),LEFT(H548,1)="B",INDEX(字典1_34!F:F,MATCH(MID(F548,5,2),字典1_34!B:B,0))),"-")</f>
        <v>-</v>
      </c>
      <c r="N548" s="4" t="str">
        <f>IFERROR(_xlfn.IFS(H548="9",INDEX(字典1_56!C:C,MATCH(MID(F548,7,2),字典1_56!B:B,0)),LEFT(H548,1)="B",INDEX(字典1_56!D:D,MATCH(MID(F548,7,2),字典1_56!B:B,0)),H548="C_B",INDEX(字典1_56!F:F,MATCH(MID(F548,7,2),字典1_56!B:B,0)),H548="C",INDEX(字典1_56!E:E,MATCH(MID(F548,7,2),字典1_56!B:B,0))),"-")</f>
        <v>-</v>
      </c>
      <c r="O548" s="4" t="str">
        <f>IFERROR(INDEX(字典1_78!C:C,MATCH(RIGHT(F548,2),字典1_78!B:B,0)),"Error")</f>
        <v>时钟</v>
      </c>
      <c r="P548" s="5">
        <f t="shared" si="32"/>
        <v>43.08</v>
      </c>
      <c r="Q548" s="5">
        <f t="shared" si="33"/>
        <v>0.11999999999999744</v>
      </c>
      <c r="R548" s="5" t="str">
        <f>IF(H550="C_B",INDEX(音色一览表!A:A,MATCH(MID(F548,5,2)&amp;MID(F549,5,2)&amp;MID(F550,7,2),音色一览表!H:H,0))&amp;" "&amp;INDEX(音色一览表!G:G,MATCH(MID(F548,5,2)&amp;MID(F549,5,2)&amp;MID(F550,7,2),音色一览表!H:H,0)),"")</f>
        <v/>
      </c>
      <c r="S548" s="17"/>
      <c r="T548" s="17"/>
    </row>
    <row r="549" spans="1:20" ht="18" hidden="1" customHeight="1" x14ac:dyDescent="0.2">
      <c r="A549" s="16">
        <v>547</v>
      </c>
      <c r="B549" s="16">
        <v>1</v>
      </c>
      <c r="C549" s="10"/>
      <c r="D549" s="16" t="s">
        <v>49</v>
      </c>
      <c r="E549" s="16" t="s">
        <v>50</v>
      </c>
      <c r="F549" s="16" t="s">
        <v>51</v>
      </c>
      <c r="G549" s="16" t="s">
        <v>598</v>
      </c>
      <c r="H549" s="34" t="str">
        <f t="shared" si="35"/>
        <v>F8</v>
      </c>
      <c r="I549" s="34" t="str">
        <f>IFERROR(INDEX(数据分类!B:B,MATCH(数据!H549,数据分类!A:A,0)),"Error")</f>
        <v>时钟</v>
      </c>
      <c r="J549" s="34" t="str">
        <f>IFERROR(_xlfn.IFS(INDEX(数据分类!E:E,MATCH(数据!H549,数据分类!A:A,0))=3456,N549&amp;M549,INDEX(数据分类!E:E,MATCH(数据!H549,数据分类!A:A,0))=34,M549,INDEX(数据分类!E:E,MATCH(数据!H549,数据分类!A:A,0))=56,N549,INDEX(数据分类!E:E,MATCH(数据!H549,数据分类!A:A,0))="-","-"),"Error")</f>
        <v>-</v>
      </c>
      <c r="K549" s="34" t="str">
        <f t="shared" si="34"/>
        <v>-</v>
      </c>
      <c r="L549" s="4" t="str">
        <f>IFERROR(INDEX(字典msg!B:B,MATCH(D549,字典msg!A:A,0)),"Error")</f>
        <v>正常</v>
      </c>
      <c r="M549" s="4" t="str">
        <f>IFERROR(_xlfn.IFS(H549="9",INDEX(字典1_34!C:C,MATCH(MID(F549,5,2),字典1_34!B:B,0)),H549="B00",INDEX(字典1_34!D:D,MATCH(MID(F549,5,2),字典1_34!B:B,0)),H549="B20",INDEX(字典1_34!E:E,MATCH(MID(F549,5,2),字典1_34!B:B,0)),H549="B48",INDEX(字典1_34!G:G,MATCH(MID(F549,5,2),字典1_34!B:B,0)),LEFT(H549,1)="B",INDEX(字典1_34!F:F,MATCH(MID(F549,5,2),字典1_34!B:B,0))),"-")</f>
        <v>-</v>
      </c>
      <c r="N549" s="4" t="str">
        <f>IFERROR(_xlfn.IFS(H549="9",INDEX(字典1_56!C:C,MATCH(MID(F549,7,2),字典1_56!B:B,0)),LEFT(H549,1)="B",INDEX(字典1_56!D:D,MATCH(MID(F549,7,2),字典1_56!B:B,0)),H549="C_B",INDEX(字典1_56!F:F,MATCH(MID(F549,7,2),字典1_56!B:B,0)),H549="C",INDEX(字典1_56!E:E,MATCH(MID(F549,7,2),字典1_56!B:B,0))),"-")</f>
        <v>-</v>
      </c>
      <c r="O549" s="4" t="str">
        <f>IFERROR(INDEX(字典1_78!C:C,MATCH(RIGHT(F549,2),字典1_78!B:B,0)),"Error")</f>
        <v>时钟</v>
      </c>
      <c r="P549" s="5">
        <f t="shared" si="32"/>
        <v>43.19</v>
      </c>
      <c r="Q549" s="5">
        <f t="shared" si="33"/>
        <v>0.10999999999999943</v>
      </c>
      <c r="R549" s="5" t="str">
        <f>IF(H551="C_B",INDEX(音色一览表!A:A,MATCH(MID(F549,5,2)&amp;MID(F550,5,2)&amp;MID(F551,7,2),音色一览表!H:H,0))&amp;" "&amp;INDEX(音色一览表!G:G,MATCH(MID(F549,5,2)&amp;MID(F550,5,2)&amp;MID(F551,7,2),音色一览表!H:H,0)),"")</f>
        <v/>
      </c>
      <c r="S549" s="17"/>
      <c r="T549" s="17"/>
    </row>
    <row r="550" spans="1:20" ht="18" hidden="1" customHeight="1" x14ac:dyDescent="0.2">
      <c r="A550" s="16">
        <v>548</v>
      </c>
      <c r="B550" s="16">
        <v>1</v>
      </c>
      <c r="C550" s="10"/>
      <c r="D550" s="16" t="s">
        <v>49</v>
      </c>
      <c r="E550" s="16" t="s">
        <v>50</v>
      </c>
      <c r="F550" s="16" t="s">
        <v>166</v>
      </c>
      <c r="G550" s="16" t="s">
        <v>599</v>
      </c>
      <c r="H550" s="34" t="str">
        <f t="shared" si="35"/>
        <v>9</v>
      </c>
      <c r="I550" s="34" t="str">
        <f>IFERROR(INDEX(数据分类!B:B,MATCH(数据!H550,数据分类!A:A,0)),"Error")</f>
        <v>音符打开</v>
      </c>
      <c r="J550" s="34" t="str">
        <f>IFERROR(_xlfn.IFS(INDEX(数据分类!E:E,MATCH(数据!H550,数据分类!A:A,0))=3456,N550&amp;M550,INDEX(数据分类!E:E,MATCH(数据!H550,数据分类!A:A,0))=34,M550,INDEX(数据分类!E:E,MATCH(数据!H550,数据分类!A:A,0))=56,N550,INDEX(数据分类!E:E,MATCH(数据!H550,数据分类!A:A,0))="-","-"),"Error")</f>
        <v>C3键松开</v>
      </c>
      <c r="K550" s="34">
        <f t="shared" si="34"/>
        <v>1</v>
      </c>
      <c r="L550" s="4" t="str">
        <f>IFERROR(INDEX(字典msg!B:B,MATCH(D550,字典msg!A:A,0)),"Error")</f>
        <v>正常</v>
      </c>
      <c r="M550" s="4" t="str">
        <f>IFERROR(_xlfn.IFS(H550="9",INDEX(字典1_34!C:C,MATCH(MID(F550,5,2),字典1_34!B:B,0)),H550="B00",INDEX(字典1_34!D:D,MATCH(MID(F550,5,2),字典1_34!B:B,0)),H550="B20",INDEX(字典1_34!E:E,MATCH(MID(F550,5,2),字典1_34!B:B,0)),H550="B48",INDEX(字典1_34!G:G,MATCH(MID(F550,5,2),字典1_34!B:B,0)),LEFT(H550,1)="B",INDEX(字典1_34!F:F,MATCH(MID(F550,5,2),字典1_34!B:B,0))),"-")</f>
        <v>松开</v>
      </c>
      <c r="N550" s="4" t="str">
        <f>IFERROR(_xlfn.IFS(H550="9",INDEX(字典1_56!C:C,MATCH(MID(F550,7,2),字典1_56!B:B,0)),LEFT(H550,1)="B",INDEX(字典1_56!D:D,MATCH(MID(F550,7,2),字典1_56!B:B,0)),H550="C_B",INDEX(字典1_56!F:F,MATCH(MID(F550,7,2),字典1_56!B:B,0)),H550="C",INDEX(字典1_56!E:E,MATCH(MID(F550,7,2),字典1_56!B:B,0))),"-")</f>
        <v>C3键</v>
      </c>
      <c r="O550" s="4" t="str">
        <f>IFERROR(INDEX(字典1_78!C:C,MATCH(RIGHT(F550,2),字典1_78!B:B,0)),"Error")</f>
        <v>音符打开(#01)</v>
      </c>
      <c r="P550" s="5">
        <f t="shared" si="32"/>
        <v>43.31</v>
      </c>
      <c r="Q550" s="5">
        <f t="shared" si="33"/>
        <v>0.12000000000000455</v>
      </c>
      <c r="R550" s="5" t="str">
        <f>IF(H552="C_B",INDEX(音色一览表!A:A,MATCH(MID(F550,5,2)&amp;MID(F551,5,2)&amp;MID(F552,7,2),音色一览表!H:H,0))&amp;" "&amp;INDEX(音色一览表!G:G,MATCH(MID(F550,5,2)&amp;MID(F551,5,2)&amp;MID(F552,7,2),音色一览表!H:H,0)),"")</f>
        <v/>
      </c>
      <c r="S550" s="17"/>
      <c r="T550" s="17"/>
    </row>
    <row r="551" spans="1:20" ht="18" hidden="1" customHeight="1" x14ac:dyDescent="0.2">
      <c r="A551" s="16">
        <v>549</v>
      </c>
      <c r="B551" s="16">
        <v>1</v>
      </c>
      <c r="C551" s="10"/>
      <c r="D551" s="16" t="s">
        <v>49</v>
      </c>
      <c r="E551" s="16" t="s">
        <v>50</v>
      </c>
      <c r="F551" s="16" t="s">
        <v>51</v>
      </c>
      <c r="G551" s="16" t="s">
        <v>600</v>
      </c>
      <c r="H551" s="34" t="str">
        <f t="shared" si="35"/>
        <v>F8</v>
      </c>
      <c r="I551" s="34" t="str">
        <f>IFERROR(INDEX(数据分类!B:B,MATCH(数据!H551,数据分类!A:A,0)),"Error")</f>
        <v>时钟</v>
      </c>
      <c r="J551" s="34" t="str">
        <f>IFERROR(_xlfn.IFS(INDEX(数据分类!E:E,MATCH(数据!H551,数据分类!A:A,0))=3456,N551&amp;M551,INDEX(数据分类!E:E,MATCH(数据!H551,数据分类!A:A,0))=34,M551,INDEX(数据分类!E:E,MATCH(数据!H551,数据分类!A:A,0))=56,N551,INDEX(数据分类!E:E,MATCH(数据!H551,数据分类!A:A,0))="-","-"),"Error")</f>
        <v>-</v>
      </c>
      <c r="K551" s="34" t="str">
        <f t="shared" si="34"/>
        <v>-</v>
      </c>
      <c r="L551" s="4" t="str">
        <f>IFERROR(INDEX(字典msg!B:B,MATCH(D551,字典msg!A:A,0)),"Error")</f>
        <v>正常</v>
      </c>
      <c r="M551" s="4" t="str">
        <f>IFERROR(_xlfn.IFS(H551="9",INDEX(字典1_34!C:C,MATCH(MID(F551,5,2),字典1_34!B:B,0)),H551="B00",INDEX(字典1_34!D:D,MATCH(MID(F551,5,2),字典1_34!B:B,0)),H551="B20",INDEX(字典1_34!E:E,MATCH(MID(F551,5,2),字典1_34!B:B,0)),H551="B48",INDEX(字典1_34!G:G,MATCH(MID(F551,5,2),字典1_34!B:B,0)),LEFT(H551,1)="B",INDEX(字典1_34!F:F,MATCH(MID(F551,5,2),字典1_34!B:B,0))),"-")</f>
        <v>-</v>
      </c>
      <c r="N551" s="4" t="str">
        <f>IFERROR(_xlfn.IFS(H551="9",INDEX(字典1_56!C:C,MATCH(MID(F551,7,2),字典1_56!B:B,0)),LEFT(H551,1)="B",INDEX(字典1_56!D:D,MATCH(MID(F551,7,2),字典1_56!B:B,0)),H551="C_B",INDEX(字典1_56!F:F,MATCH(MID(F551,7,2),字典1_56!B:B,0)),H551="C",INDEX(字典1_56!E:E,MATCH(MID(F551,7,2),字典1_56!B:B,0))),"-")</f>
        <v>-</v>
      </c>
      <c r="O551" s="4" t="str">
        <f>IFERROR(INDEX(字典1_78!C:C,MATCH(RIGHT(F551,2),字典1_78!B:B,0)),"Error")</f>
        <v>时钟</v>
      </c>
      <c r="P551" s="5">
        <f t="shared" si="32"/>
        <v>43.42</v>
      </c>
      <c r="Q551" s="5">
        <f t="shared" si="33"/>
        <v>0.10999999999999943</v>
      </c>
      <c r="R551" s="5" t="str">
        <f>IF(H553="C_B",INDEX(音色一览表!A:A,MATCH(MID(F551,5,2)&amp;MID(F552,5,2)&amp;MID(F553,7,2),音色一览表!H:H,0))&amp;" "&amp;INDEX(音色一览表!G:G,MATCH(MID(F551,5,2)&amp;MID(F552,5,2)&amp;MID(F553,7,2),音色一览表!H:H,0)),"")</f>
        <v/>
      </c>
      <c r="S551" s="17"/>
      <c r="T551" s="17"/>
    </row>
    <row r="552" spans="1:20" ht="18" hidden="1" customHeight="1" x14ac:dyDescent="0.2">
      <c r="A552" s="16">
        <v>550</v>
      </c>
      <c r="B552" s="16">
        <v>1</v>
      </c>
      <c r="C552" s="10"/>
      <c r="D552" s="16" t="s">
        <v>49</v>
      </c>
      <c r="E552" s="16" t="s">
        <v>50</v>
      </c>
      <c r="F552" s="16" t="s">
        <v>59</v>
      </c>
      <c r="G552" s="16" t="s">
        <v>601</v>
      </c>
      <c r="H552" s="34" t="str">
        <f t="shared" si="35"/>
        <v>FE</v>
      </c>
      <c r="I552" s="34" t="str">
        <f>IFERROR(INDEX(数据分类!B:B,MATCH(数据!H552,数据分类!A:A,0)),"Error")</f>
        <v>主动传感</v>
      </c>
      <c r="J552" s="34" t="str">
        <f>IFERROR(_xlfn.IFS(INDEX(数据分类!E:E,MATCH(数据!H552,数据分类!A:A,0))=3456,N552&amp;M552,INDEX(数据分类!E:E,MATCH(数据!H552,数据分类!A:A,0))=34,M552,INDEX(数据分类!E:E,MATCH(数据!H552,数据分类!A:A,0))=56,N552,INDEX(数据分类!E:E,MATCH(数据!H552,数据分类!A:A,0))="-","-"),"Error")</f>
        <v>-</v>
      </c>
      <c r="K552" s="34" t="str">
        <f t="shared" si="34"/>
        <v>-</v>
      </c>
      <c r="L552" s="4" t="str">
        <f>IFERROR(INDEX(字典msg!B:B,MATCH(D552,字典msg!A:A,0)),"Error")</f>
        <v>正常</v>
      </c>
      <c r="M552" s="4" t="str">
        <f>IFERROR(_xlfn.IFS(H552="9",INDEX(字典1_34!C:C,MATCH(MID(F552,5,2),字典1_34!B:B,0)),H552="B00",INDEX(字典1_34!D:D,MATCH(MID(F552,5,2),字典1_34!B:B,0)),H552="B20",INDEX(字典1_34!E:E,MATCH(MID(F552,5,2),字典1_34!B:B,0)),H552="B48",INDEX(字典1_34!G:G,MATCH(MID(F552,5,2),字典1_34!B:B,0)),LEFT(H552,1)="B",INDEX(字典1_34!F:F,MATCH(MID(F552,5,2),字典1_34!B:B,0))),"-")</f>
        <v>-</v>
      </c>
      <c r="N552" s="4" t="str">
        <f>IFERROR(_xlfn.IFS(H552="9",INDEX(字典1_56!C:C,MATCH(MID(F552,7,2),字典1_56!B:B,0)),LEFT(H552,1)="B",INDEX(字典1_56!D:D,MATCH(MID(F552,7,2),字典1_56!B:B,0)),H552="C_B",INDEX(字典1_56!F:F,MATCH(MID(F552,7,2),字典1_56!B:B,0)),H552="C",INDEX(字典1_56!E:E,MATCH(MID(F552,7,2),字典1_56!B:B,0))),"-")</f>
        <v>-</v>
      </c>
      <c r="O552" s="4" t="str">
        <f>IFERROR(INDEX(字典1_78!C:C,MATCH(RIGHT(F552,2),字典1_78!B:B,0)),"Error")</f>
        <v>主动传感</v>
      </c>
      <c r="P552" s="5">
        <f t="shared" si="32"/>
        <v>43.53</v>
      </c>
      <c r="Q552" s="5">
        <f t="shared" si="33"/>
        <v>0.10999999999999943</v>
      </c>
      <c r="R552" s="5" t="str">
        <f>IF(H554="C_B",INDEX(音色一览表!A:A,MATCH(MID(F552,5,2)&amp;MID(F553,5,2)&amp;MID(F554,7,2),音色一览表!H:H,0))&amp;" "&amp;INDEX(音色一览表!G:G,MATCH(MID(F552,5,2)&amp;MID(F553,5,2)&amp;MID(F554,7,2),音色一览表!H:H,0)),"")</f>
        <v/>
      </c>
      <c r="S552" s="17"/>
      <c r="T552" s="17"/>
    </row>
    <row r="553" spans="1:20" ht="18" hidden="1" customHeight="1" x14ac:dyDescent="0.2">
      <c r="A553" s="16">
        <v>551</v>
      </c>
      <c r="B553" s="16">
        <v>1</v>
      </c>
      <c r="C553" s="10"/>
      <c r="D553" s="16" t="s">
        <v>49</v>
      </c>
      <c r="E553" s="16" t="s">
        <v>50</v>
      </c>
      <c r="F553" s="16" t="s">
        <v>51</v>
      </c>
      <c r="G553" s="16" t="s">
        <v>602</v>
      </c>
      <c r="H553" s="34" t="str">
        <f t="shared" si="35"/>
        <v>F8</v>
      </c>
      <c r="I553" s="34" t="str">
        <f>IFERROR(INDEX(数据分类!B:B,MATCH(数据!H553,数据分类!A:A,0)),"Error")</f>
        <v>时钟</v>
      </c>
      <c r="J553" s="34" t="str">
        <f>IFERROR(_xlfn.IFS(INDEX(数据分类!E:E,MATCH(数据!H553,数据分类!A:A,0))=3456,N553&amp;M553,INDEX(数据分类!E:E,MATCH(数据!H553,数据分类!A:A,0))=34,M553,INDEX(数据分类!E:E,MATCH(数据!H553,数据分类!A:A,0))=56,N553,INDEX(数据分类!E:E,MATCH(数据!H553,数据分类!A:A,0))="-","-"),"Error")</f>
        <v>-</v>
      </c>
      <c r="K553" s="34" t="str">
        <f t="shared" si="34"/>
        <v>-</v>
      </c>
      <c r="L553" s="4" t="str">
        <f>IFERROR(INDEX(字典msg!B:B,MATCH(D553,字典msg!A:A,0)),"Error")</f>
        <v>正常</v>
      </c>
      <c r="M553" s="4" t="str">
        <f>IFERROR(_xlfn.IFS(H553="9",INDEX(字典1_34!C:C,MATCH(MID(F553,5,2),字典1_34!B:B,0)),H553="B00",INDEX(字典1_34!D:D,MATCH(MID(F553,5,2),字典1_34!B:B,0)),H553="B20",INDEX(字典1_34!E:E,MATCH(MID(F553,5,2),字典1_34!B:B,0)),H553="B48",INDEX(字典1_34!G:G,MATCH(MID(F553,5,2),字典1_34!B:B,0)),LEFT(H553,1)="B",INDEX(字典1_34!F:F,MATCH(MID(F553,5,2),字典1_34!B:B,0))),"-")</f>
        <v>-</v>
      </c>
      <c r="N553" s="4" t="str">
        <f>IFERROR(_xlfn.IFS(H553="9",INDEX(字典1_56!C:C,MATCH(MID(F553,7,2),字典1_56!B:B,0)),LEFT(H553,1)="B",INDEX(字典1_56!D:D,MATCH(MID(F553,7,2),字典1_56!B:B,0)),H553="C_B",INDEX(字典1_56!F:F,MATCH(MID(F553,7,2),字典1_56!B:B,0)),H553="C",INDEX(字典1_56!E:E,MATCH(MID(F553,7,2),字典1_56!B:B,0))),"-")</f>
        <v>-</v>
      </c>
      <c r="O553" s="4" t="str">
        <f>IFERROR(INDEX(字典1_78!C:C,MATCH(RIGHT(F553,2),字典1_78!B:B,0)),"Error")</f>
        <v>时钟</v>
      </c>
      <c r="P553" s="5">
        <f t="shared" si="32"/>
        <v>43.64</v>
      </c>
      <c r="Q553" s="5">
        <f t="shared" si="33"/>
        <v>0.10999999999999943</v>
      </c>
      <c r="R553" s="5" t="str">
        <f>IF(H555="C_B",INDEX(音色一览表!A:A,MATCH(MID(F553,5,2)&amp;MID(F554,5,2)&amp;MID(F555,7,2),音色一览表!H:H,0))&amp;" "&amp;INDEX(音色一览表!G:G,MATCH(MID(F553,5,2)&amp;MID(F554,5,2)&amp;MID(F555,7,2),音色一览表!H:H,0)),"")</f>
        <v/>
      </c>
      <c r="S553" s="17"/>
      <c r="T553" s="17"/>
    </row>
    <row r="554" spans="1:20" ht="18" hidden="1" customHeight="1" x14ac:dyDescent="0.2">
      <c r="A554" s="16">
        <v>552</v>
      </c>
      <c r="B554" s="16">
        <v>1</v>
      </c>
      <c r="C554" s="10"/>
      <c r="D554" s="16" t="s">
        <v>49</v>
      </c>
      <c r="E554" s="16" t="s">
        <v>50</v>
      </c>
      <c r="F554" s="16" t="s">
        <v>51</v>
      </c>
      <c r="G554" s="16" t="s">
        <v>603</v>
      </c>
      <c r="H554" s="34" t="str">
        <f t="shared" si="35"/>
        <v>F8</v>
      </c>
      <c r="I554" s="34" t="str">
        <f>IFERROR(INDEX(数据分类!B:B,MATCH(数据!H554,数据分类!A:A,0)),"Error")</f>
        <v>时钟</v>
      </c>
      <c r="J554" s="34" t="str">
        <f>IFERROR(_xlfn.IFS(INDEX(数据分类!E:E,MATCH(数据!H554,数据分类!A:A,0))=3456,N554&amp;M554,INDEX(数据分类!E:E,MATCH(数据!H554,数据分类!A:A,0))=34,M554,INDEX(数据分类!E:E,MATCH(数据!H554,数据分类!A:A,0))=56,N554,INDEX(数据分类!E:E,MATCH(数据!H554,数据分类!A:A,0))="-","-"),"Error")</f>
        <v>-</v>
      </c>
      <c r="K554" s="34" t="str">
        <f t="shared" si="34"/>
        <v>-</v>
      </c>
      <c r="L554" s="4" t="str">
        <f>IFERROR(INDEX(字典msg!B:B,MATCH(D554,字典msg!A:A,0)),"Error")</f>
        <v>正常</v>
      </c>
      <c r="M554" s="4" t="str">
        <f>IFERROR(_xlfn.IFS(H554="9",INDEX(字典1_34!C:C,MATCH(MID(F554,5,2),字典1_34!B:B,0)),H554="B00",INDEX(字典1_34!D:D,MATCH(MID(F554,5,2),字典1_34!B:B,0)),H554="B20",INDEX(字典1_34!E:E,MATCH(MID(F554,5,2),字典1_34!B:B,0)),H554="B48",INDEX(字典1_34!G:G,MATCH(MID(F554,5,2),字典1_34!B:B,0)),LEFT(H554,1)="B",INDEX(字典1_34!F:F,MATCH(MID(F554,5,2),字典1_34!B:B,0))),"-")</f>
        <v>-</v>
      </c>
      <c r="N554" s="4" t="str">
        <f>IFERROR(_xlfn.IFS(H554="9",INDEX(字典1_56!C:C,MATCH(MID(F554,7,2),字典1_56!B:B,0)),LEFT(H554,1)="B",INDEX(字典1_56!D:D,MATCH(MID(F554,7,2),字典1_56!B:B,0)),H554="C_B",INDEX(字典1_56!F:F,MATCH(MID(F554,7,2),字典1_56!B:B,0)),H554="C",INDEX(字典1_56!E:E,MATCH(MID(F554,7,2),字典1_56!B:B,0))),"-")</f>
        <v>-</v>
      </c>
      <c r="O554" s="4" t="str">
        <f>IFERROR(INDEX(字典1_78!C:C,MATCH(RIGHT(F554,2),字典1_78!B:B,0)),"Error")</f>
        <v>时钟</v>
      </c>
      <c r="P554" s="5">
        <f t="shared" si="32"/>
        <v>43.767000000000003</v>
      </c>
      <c r="Q554" s="5">
        <f t="shared" si="33"/>
        <v>0.12700000000000244</v>
      </c>
      <c r="R554" s="5" t="str">
        <f>IF(H556="C_B",INDEX(音色一览表!A:A,MATCH(MID(F554,5,2)&amp;MID(F555,5,2)&amp;MID(F556,7,2),音色一览表!H:H,0))&amp;" "&amp;INDEX(音色一览表!G:G,MATCH(MID(F554,5,2)&amp;MID(F555,5,2)&amp;MID(F556,7,2),音色一览表!H:H,0)),"")</f>
        <v/>
      </c>
      <c r="S554" s="17"/>
      <c r="T554" s="17"/>
    </row>
    <row r="555" spans="1:20" ht="18" hidden="1" customHeight="1" x14ac:dyDescent="0.2">
      <c r="A555" s="16">
        <v>553</v>
      </c>
      <c r="B555" s="16">
        <v>1</v>
      </c>
      <c r="C555" s="10"/>
      <c r="D555" s="16" t="s">
        <v>49</v>
      </c>
      <c r="E555" s="16" t="s">
        <v>50</v>
      </c>
      <c r="F555" s="16" t="s">
        <v>51</v>
      </c>
      <c r="G555" s="16" t="s">
        <v>604</v>
      </c>
      <c r="H555" s="34" t="str">
        <f t="shared" si="35"/>
        <v>F8</v>
      </c>
      <c r="I555" s="34" t="str">
        <f>IFERROR(INDEX(数据分类!B:B,MATCH(数据!H555,数据分类!A:A,0)),"Error")</f>
        <v>时钟</v>
      </c>
      <c r="J555" s="34" t="str">
        <f>IFERROR(_xlfn.IFS(INDEX(数据分类!E:E,MATCH(数据!H555,数据分类!A:A,0))=3456,N555&amp;M555,INDEX(数据分类!E:E,MATCH(数据!H555,数据分类!A:A,0))=34,M555,INDEX(数据分类!E:E,MATCH(数据!H555,数据分类!A:A,0))=56,N555,INDEX(数据分类!E:E,MATCH(数据!H555,数据分类!A:A,0))="-","-"),"Error")</f>
        <v>-</v>
      </c>
      <c r="K555" s="34" t="str">
        <f t="shared" si="34"/>
        <v>-</v>
      </c>
      <c r="L555" s="4" t="str">
        <f>IFERROR(INDEX(字典msg!B:B,MATCH(D555,字典msg!A:A,0)),"Error")</f>
        <v>正常</v>
      </c>
      <c r="M555" s="4" t="str">
        <f>IFERROR(_xlfn.IFS(H555="9",INDEX(字典1_34!C:C,MATCH(MID(F555,5,2),字典1_34!B:B,0)),H555="B00",INDEX(字典1_34!D:D,MATCH(MID(F555,5,2),字典1_34!B:B,0)),H555="B20",INDEX(字典1_34!E:E,MATCH(MID(F555,5,2),字典1_34!B:B,0)),H555="B48",INDEX(字典1_34!G:G,MATCH(MID(F555,5,2),字典1_34!B:B,0)),LEFT(H555,1)="B",INDEX(字典1_34!F:F,MATCH(MID(F555,5,2),字典1_34!B:B,0))),"-")</f>
        <v>-</v>
      </c>
      <c r="N555" s="4" t="str">
        <f>IFERROR(_xlfn.IFS(H555="9",INDEX(字典1_56!C:C,MATCH(MID(F555,7,2),字典1_56!B:B,0)),LEFT(H555,1)="B",INDEX(字典1_56!D:D,MATCH(MID(F555,7,2),字典1_56!B:B,0)),H555="C_B",INDEX(字典1_56!F:F,MATCH(MID(F555,7,2),字典1_56!B:B,0)),H555="C",INDEX(字典1_56!E:E,MATCH(MID(F555,7,2),字典1_56!B:B,0))),"-")</f>
        <v>-</v>
      </c>
      <c r="O555" s="4" t="str">
        <f>IFERROR(INDEX(字典1_78!C:C,MATCH(RIGHT(F555,2),字典1_78!B:B,0)),"Error")</f>
        <v>时钟</v>
      </c>
      <c r="P555" s="5">
        <f t="shared" si="32"/>
        <v>43.877000000000002</v>
      </c>
      <c r="Q555" s="5">
        <f t="shared" si="33"/>
        <v>0.10999999999999943</v>
      </c>
      <c r="R555" s="5" t="str">
        <f>IF(H557="C_B",INDEX(音色一览表!A:A,MATCH(MID(F555,5,2)&amp;MID(F556,5,2)&amp;MID(F557,7,2),音色一览表!H:H,0))&amp;" "&amp;INDEX(音色一览表!G:G,MATCH(MID(F555,5,2)&amp;MID(F556,5,2)&amp;MID(F557,7,2),音色一览表!H:H,0)),"")</f>
        <v/>
      </c>
      <c r="S555" s="17"/>
      <c r="T555" s="17"/>
    </row>
    <row r="556" spans="1:20" ht="18" hidden="1" customHeight="1" x14ac:dyDescent="0.2">
      <c r="A556" s="16">
        <v>554</v>
      </c>
      <c r="B556" s="16">
        <v>1</v>
      </c>
      <c r="C556" s="10"/>
      <c r="D556" s="16" t="s">
        <v>49</v>
      </c>
      <c r="E556" s="16" t="s">
        <v>50</v>
      </c>
      <c r="F556" s="16" t="s">
        <v>51</v>
      </c>
      <c r="G556" s="16" t="s">
        <v>605</v>
      </c>
      <c r="H556" s="34" t="str">
        <f t="shared" si="35"/>
        <v>F8</v>
      </c>
      <c r="I556" s="34" t="str">
        <f>IFERROR(INDEX(数据分类!B:B,MATCH(数据!H556,数据分类!A:A,0)),"Error")</f>
        <v>时钟</v>
      </c>
      <c r="J556" s="34" t="str">
        <f>IFERROR(_xlfn.IFS(INDEX(数据分类!E:E,MATCH(数据!H556,数据分类!A:A,0))=3456,N556&amp;M556,INDEX(数据分类!E:E,MATCH(数据!H556,数据分类!A:A,0))=34,M556,INDEX(数据分类!E:E,MATCH(数据!H556,数据分类!A:A,0))=56,N556,INDEX(数据分类!E:E,MATCH(数据!H556,数据分类!A:A,0))="-","-"),"Error")</f>
        <v>-</v>
      </c>
      <c r="K556" s="34" t="str">
        <f t="shared" si="34"/>
        <v>-</v>
      </c>
      <c r="L556" s="4" t="str">
        <f>IFERROR(INDEX(字典msg!B:B,MATCH(D556,字典msg!A:A,0)),"Error")</f>
        <v>正常</v>
      </c>
      <c r="M556" s="4" t="str">
        <f>IFERROR(_xlfn.IFS(H556="9",INDEX(字典1_34!C:C,MATCH(MID(F556,5,2),字典1_34!B:B,0)),H556="B00",INDEX(字典1_34!D:D,MATCH(MID(F556,5,2),字典1_34!B:B,0)),H556="B20",INDEX(字典1_34!E:E,MATCH(MID(F556,5,2),字典1_34!B:B,0)),H556="B48",INDEX(字典1_34!G:G,MATCH(MID(F556,5,2),字典1_34!B:B,0)),LEFT(H556,1)="B",INDEX(字典1_34!F:F,MATCH(MID(F556,5,2),字典1_34!B:B,0))),"-")</f>
        <v>-</v>
      </c>
      <c r="N556" s="4" t="str">
        <f>IFERROR(_xlfn.IFS(H556="9",INDEX(字典1_56!C:C,MATCH(MID(F556,7,2),字典1_56!B:B,0)),LEFT(H556,1)="B",INDEX(字典1_56!D:D,MATCH(MID(F556,7,2),字典1_56!B:B,0)),H556="C_B",INDEX(字典1_56!F:F,MATCH(MID(F556,7,2),字典1_56!B:B,0)),H556="C",INDEX(字典1_56!E:E,MATCH(MID(F556,7,2),字典1_56!B:B,0))),"-")</f>
        <v>-</v>
      </c>
      <c r="O556" s="4" t="str">
        <f>IFERROR(INDEX(字典1_78!C:C,MATCH(RIGHT(F556,2),字典1_78!B:B,0)),"Error")</f>
        <v>时钟</v>
      </c>
      <c r="P556" s="5">
        <f t="shared" si="32"/>
        <v>43.997</v>
      </c>
      <c r="Q556" s="5">
        <f t="shared" si="33"/>
        <v>0.11999999999999744</v>
      </c>
      <c r="R556" s="5" t="str">
        <f>IF(H558="C_B",INDEX(音色一览表!A:A,MATCH(MID(F556,5,2)&amp;MID(F557,5,2)&amp;MID(F558,7,2),音色一览表!H:H,0))&amp;" "&amp;INDEX(音色一览表!G:G,MATCH(MID(F556,5,2)&amp;MID(F557,5,2)&amp;MID(F558,7,2),音色一览表!H:H,0)),"")</f>
        <v/>
      </c>
      <c r="S556" s="17"/>
      <c r="T556" s="17"/>
    </row>
    <row r="557" spans="1:20" ht="18" hidden="1" customHeight="1" x14ac:dyDescent="0.2">
      <c r="A557" s="16">
        <v>555</v>
      </c>
      <c r="B557" s="16">
        <v>1</v>
      </c>
      <c r="C557" s="10"/>
      <c r="D557" s="16" t="s">
        <v>49</v>
      </c>
      <c r="E557" s="16" t="s">
        <v>50</v>
      </c>
      <c r="F557" s="16" t="s">
        <v>51</v>
      </c>
      <c r="G557" s="16" t="s">
        <v>606</v>
      </c>
      <c r="H557" s="34" t="str">
        <f t="shared" si="35"/>
        <v>F8</v>
      </c>
      <c r="I557" s="34" t="str">
        <f>IFERROR(INDEX(数据分类!B:B,MATCH(数据!H557,数据分类!A:A,0)),"Error")</f>
        <v>时钟</v>
      </c>
      <c r="J557" s="34" t="str">
        <f>IFERROR(_xlfn.IFS(INDEX(数据分类!E:E,MATCH(数据!H557,数据分类!A:A,0))=3456,N557&amp;M557,INDEX(数据分类!E:E,MATCH(数据!H557,数据分类!A:A,0))=34,M557,INDEX(数据分类!E:E,MATCH(数据!H557,数据分类!A:A,0))=56,N557,INDEX(数据分类!E:E,MATCH(数据!H557,数据分类!A:A,0))="-","-"),"Error")</f>
        <v>-</v>
      </c>
      <c r="K557" s="34" t="str">
        <f t="shared" si="34"/>
        <v>-</v>
      </c>
      <c r="L557" s="4" t="str">
        <f>IFERROR(INDEX(字典msg!B:B,MATCH(D557,字典msg!A:A,0)),"Error")</f>
        <v>正常</v>
      </c>
      <c r="M557" s="4" t="str">
        <f>IFERROR(_xlfn.IFS(H557="9",INDEX(字典1_34!C:C,MATCH(MID(F557,5,2),字典1_34!B:B,0)),H557="B00",INDEX(字典1_34!D:D,MATCH(MID(F557,5,2),字典1_34!B:B,0)),H557="B20",INDEX(字典1_34!E:E,MATCH(MID(F557,5,2),字典1_34!B:B,0)),H557="B48",INDEX(字典1_34!G:G,MATCH(MID(F557,5,2),字典1_34!B:B,0)),LEFT(H557,1)="B",INDEX(字典1_34!F:F,MATCH(MID(F557,5,2),字典1_34!B:B,0))),"-")</f>
        <v>-</v>
      </c>
      <c r="N557" s="4" t="str">
        <f>IFERROR(_xlfn.IFS(H557="9",INDEX(字典1_56!C:C,MATCH(MID(F557,7,2),字典1_56!B:B,0)),LEFT(H557,1)="B",INDEX(字典1_56!D:D,MATCH(MID(F557,7,2),字典1_56!B:B,0)),H557="C_B",INDEX(字典1_56!F:F,MATCH(MID(F557,7,2),字典1_56!B:B,0)),H557="C",INDEX(字典1_56!E:E,MATCH(MID(F557,7,2),字典1_56!B:B,0))),"-")</f>
        <v>-</v>
      </c>
      <c r="O557" s="4" t="str">
        <f>IFERROR(INDEX(字典1_78!C:C,MATCH(RIGHT(F557,2),字典1_78!B:B,0)),"Error")</f>
        <v>时钟</v>
      </c>
      <c r="P557" s="5">
        <f t="shared" si="32"/>
        <v>44.106999999999999</v>
      </c>
      <c r="Q557" s="5">
        <f t="shared" si="33"/>
        <v>0.10999999999999943</v>
      </c>
      <c r="R557" s="5" t="str">
        <f>IF(H559="C_B",INDEX(音色一览表!A:A,MATCH(MID(F557,5,2)&amp;MID(F558,5,2)&amp;MID(F559,7,2),音色一览表!H:H,0))&amp;" "&amp;INDEX(音色一览表!G:G,MATCH(MID(F557,5,2)&amp;MID(F558,5,2)&amp;MID(F559,7,2),音色一览表!H:H,0)),"")</f>
        <v/>
      </c>
      <c r="S557" s="17"/>
      <c r="T557" s="17"/>
    </row>
    <row r="558" spans="1:20" ht="18" hidden="1" customHeight="1" x14ac:dyDescent="0.2">
      <c r="A558" s="16">
        <v>556</v>
      </c>
      <c r="B558" s="16">
        <v>1</v>
      </c>
      <c r="C558" s="10"/>
      <c r="D558" s="16" t="s">
        <v>49</v>
      </c>
      <c r="E558" s="16" t="s">
        <v>50</v>
      </c>
      <c r="F558" s="16" t="s">
        <v>51</v>
      </c>
      <c r="G558" s="16" t="s">
        <v>607</v>
      </c>
      <c r="H558" s="34" t="str">
        <f t="shared" si="35"/>
        <v>F8</v>
      </c>
      <c r="I558" s="34" t="str">
        <f>IFERROR(INDEX(数据分类!B:B,MATCH(数据!H558,数据分类!A:A,0)),"Error")</f>
        <v>时钟</v>
      </c>
      <c r="J558" s="34" t="str">
        <f>IFERROR(_xlfn.IFS(INDEX(数据分类!E:E,MATCH(数据!H558,数据分类!A:A,0))=3456,N558&amp;M558,INDEX(数据分类!E:E,MATCH(数据!H558,数据分类!A:A,0))=34,M558,INDEX(数据分类!E:E,MATCH(数据!H558,数据分类!A:A,0))=56,N558,INDEX(数据分类!E:E,MATCH(数据!H558,数据分类!A:A,0))="-","-"),"Error")</f>
        <v>-</v>
      </c>
      <c r="K558" s="34" t="str">
        <f t="shared" si="34"/>
        <v>-</v>
      </c>
      <c r="L558" s="4" t="str">
        <f>IFERROR(INDEX(字典msg!B:B,MATCH(D558,字典msg!A:A,0)),"Error")</f>
        <v>正常</v>
      </c>
      <c r="M558" s="4" t="str">
        <f>IFERROR(_xlfn.IFS(H558="9",INDEX(字典1_34!C:C,MATCH(MID(F558,5,2),字典1_34!B:B,0)),H558="B00",INDEX(字典1_34!D:D,MATCH(MID(F558,5,2),字典1_34!B:B,0)),H558="B20",INDEX(字典1_34!E:E,MATCH(MID(F558,5,2),字典1_34!B:B,0)),H558="B48",INDEX(字典1_34!G:G,MATCH(MID(F558,5,2),字典1_34!B:B,0)),LEFT(H558,1)="B",INDEX(字典1_34!F:F,MATCH(MID(F558,5,2),字典1_34!B:B,0))),"-")</f>
        <v>-</v>
      </c>
      <c r="N558" s="4" t="str">
        <f>IFERROR(_xlfn.IFS(H558="9",INDEX(字典1_56!C:C,MATCH(MID(F558,7,2),字典1_56!B:B,0)),LEFT(H558,1)="B",INDEX(字典1_56!D:D,MATCH(MID(F558,7,2),字典1_56!B:B,0)),H558="C_B",INDEX(字典1_56!F:F,MATCH(MID(F558,7,2),字典1_56!B:B,0)),H558="C",INDEX(字典1_56!E:E,MATCH(MID(F558,7,2),字典1_56!B:B,0))),"-")</f>
        <v>-</v>
      </c>
      <c r="O558" s="4" t="str">
        <f>IFERROR(INDEX(字典1_78!C:C,MATCH(RIGHT(F558,2),字典1_78!B:B,0)),"Error")</f>
        <v>时钟</v>
      </c>
      <c r="P558" s="5">
        <f t="shared" si="32"/>
        <v>44.231000000000002</v>
      </c>
      <c r="Q558" s="5">
        <f t="shared" si="33"/>
        <v>0.12400000000000233</v>
      </c>
      <c r="R558" s="5" t="str">
        <f>IF(H560="C_B",INDEX(音色一览表!A:A,MATCH(MID(F558,5,2)&amp;MID(F559,5,2)&amp;MID(F560,7,2),音色一览表!H:H,0))&amp;" "&amp;INDEX(音色一览表!G:G,MATCH(MID(F558,5,2)&amp;MID(F559,5,2)&amp;MID(F560,7,2),音色一览表!H:H,0)),"")</f>
        <v/>
      </c>
      <c r="S558" s="17"/>
      <c r="T558" s="17"/>
    </row>
    <row r="559" spans="1:20" ht="18" hidden="1" customHeight="1" x14ac:dyDescent="0.2">
      <c r="A559" s="16">
        <v>557</v>
      </c>
      <c r="B559" s="16">
        <v>1</v>
      </c>
      <c r="C559" s="10"/>
      <c r="D559" s="16" t="s">
        <v>49</v>
      </c>
      <c r="E559" s="16" t="s">
        <v>50</v>
      </c>
      <c r="F559" s="16" t="s">
        <v>51</v>
      </c>
      <c r="G559" s="16" t="s">
        <v>608</v>
      </c>
      <c r="H559" s="34" t="str">
        <f t="shared" si="35"/>
        <v>F8</v>
      </c>
      <c r="I559" s="34" t="str">
        <f>IFERROR(INDEX(数据分类!B:B,MATCH(数据!H559,数据分类!A:A,0)),"Error")</f>
        <v>时钟</v>
      </c>
      <c r="J559" s="34" t="str">
        <f>IFERROR(_xlfn.IFS(INDEX(数据分类!E:E,MATCH(数据!H559,数据分类!A:A,0))=3456,N559&amp;M559,INDEX(数据分类!E:E,MATCH(数据!H559,数据分类!A:A,0))=34,M559,INDEX(数据分类!E:E,MATCH(数据!H559,数据分类!A:A,0))=56,N559,INDEX(数据分类!E:E,MATCH(数据!H559,数据分类!A:A,0))="-","-"),"Error")</f>
        <v>-</v>
      </c>
      <c r="K559" s="34" t="str">
        <f t="shared" si="34"/>
        <v>-</v>
      </c>
      <c r="L559" s="4" t="str">
        <f>IFERROR(INDEX(字典msg!B:B,MATCH(D559,字典msg!A:A,0)),"Error")</f>
        <v>正常</v>
      </c>
      <c r="M559" s="4" t="str">
        <f>IFERROR(_xlfn.IFS(H559="9",INDEX(字典1_34!C:C,MATCH(MID(F559,5,2),字典1_34!B:B,0)),H559="B00",INDEX(字典1_34!D:D,MATCH(MID(F559,5,2),字典1_34!B:B,0)),H559="B20",INDEX(字典1_34!E:E,MATCH(MID(F559,5,2),字典1_34!B:B,0)),H559="B48",INDEX(字典1_34!G:G,MATCH(MID(F559,5,2),字典1_34!B:B,0)),LEFT(H559,1)="B",INDEX(字典1_34!F:F,MATCH(MID(F559,5,2),字典1_34!B:B,0))),"-")</f>
        <v>-</v>
      </c>
      <c r="N559" s="4" t="str">
        <f>IFERROR(_xlfn.IFS(H559="9",INDEX(字典1_56!C:C,MATCH(MID(F559,7,2),字典1_56!B:B,0)),LEFT(H559,1)="B",INDEX(字典1_56!D:D,MATCH(MID(F559,7,2),字典1_56!B:B,0)),H559="C_B",INDEX(字典1_56!F:F,MATCH(MID(F559,7,2),字典1_56!B:B,0)),H559="C",INDEX(字典1_56!E:E,MATCH(MID(F559,7,2),字典1_56!B:B,0))),"-")</f>
        <v>-</v>
      </c>
      <c r="O559" s="4" t="str">
        <f>IFERROR(INDEX(字典1_78!C:C,MATCH(RIGHT(F559,2),字典1_78!B:B,0)),"Error")</f>
        <v>时钟</v>
      </c>
      <c r="P559" s="5">
        <f t="shared" si="32"/>
        <v>44.345999999999997</v>
      </c>
      <c r="Q559" s="5">
        <f t="shared" si="33"/>
        <v>0.11499999999999488</v>
      </c>
      <c r="R559" s="5" t="str">
        <f>IF(H561="C_B",INDEX(音色一览表!A:A,MATCH(MID(F559,5,2)&amp;MID(F560,5,2)&amp;MID(F561,7,2),音色一览表!H:H,0))&amp;" "&amp;INDEX(音色一览表!G:G,MATCH(MID(F559,5,2)&amp;MID(F560,5,2)&amp;MID(F561,7,2),音色一览表!H:H,0)),"")</f>
        <v/>
      </c>
      <c r="S559" s="17"/>
      <c r="T559" s="17"/>
    </row>
    <row r="560" spans="1:20" ht="18" hidden="1" customHeight="1" x14ac:dyDescent="0.2">
      <c r="A560" s="16">
        <v>558</v>
      </c>
      <c r="B560" s="16">
        <v>1</v>
      </c>
      <c r="C560" s="10"/>
      <c r="D560" s="16" t="s">
        <v>49</v>
      </c>
      <c r="E560" s="16" t="s">
        <v>50</v>
      </c>
      <c r="F560" s="16" t="s">
        <v>51</v>
      </c>
      <c r="G560" s="16" t="s">
        <v>609</v>
      </c>
      <c r="H560" s="34" t="str">
        <f t="shared" si="35"/>
        <v>F8</v>
      </c>
      <c r="I560" s="34" t="str">
        <f>IFERROR(INDEX(数据分类!B:B,MATCH(数据!H560,数据分类!A:A,0)),"Error")</f>
        <v>时钟</v>
      </c>
      <c r="J560" s="34" t="str">
        <f>IFERROR(_xlfn.IFS(INDEX(数据分类!E:E,MATCH(数据!H560,数据分类!A:A,0))=3456,N560&amp;M560,INDEX(数据分类!E:E,MATCH(数据!H560,数据分类!A:A,0))=34,M560,INDEX(数据分类!E:E,MATCH(数据!H560,数据分类!A:A,0))=56,N560,INDEX(数据分类!E:E,MATCH(数据!H560,数据分类!A:A,0))="-","-"),"Error")</f>
        <v>-</v>
      </c>
      <c r="K560" s="34" t="str">
        <f t="shared" si="34"/>
        <v>-</v>
      </c>
      <c r="L560" s="4" t="str">
        <f>IFERROR(INDEX(字典msg!B:B,MATCH(D560,字典msg!A:A,0)),"Error")</f>
        <v>正常</v>
      </c>
      <c r="M560" s="4" t="str">
        <f>IFERROR(_xlfn.IFS(H560="9",INDEX(字典1_34!C:C,MATCH(MID(F560,5,2),字典1_34!B:B,0)),H560="B00",INDEX(字典1_34!D:D,MATCH(MID(F560,5,2),字典1_34!B:B,0)),H560="B20",INDEX(字典1_34!E:E,MATCH(MID(F560,5,2),字典1_34!B:B,0)),H560="B48",INDEX(字典1_34!G:G,MATCH(MID(F560,5,2),字典1_34!B:B,0)),LEFT(H560,1)="B",INDEX(字典1_34!F:F,MATCH(MID(F560,5,2),字典1_34!B:B,0))),"-")</f>
        <v>-</v>
      </c>
      <c r="N560" s="4" t="str">
        <f>IFERROR(_xlfn.IFS(H560="9",INDEX(字典1_56!C:C,MATCH(MID(F560,7,2),字典1_56!B:B,0)),LEFT(H560,1)="B",INDEX(字典1_56!D:D,MATCH(MID(F560,7,2),字典1_56!B:B,0)),H560="C_B",INDEX(字典1_56!F:F,MATCH(MID(F560,7,2),字典1_56!B:B,0)),H560="C",INDEX(字典1_56!E:E,MATCH(MID(F560,7,2),字典1_56!B:B,0))),"-")</f>
        <v>-</v>
      </c>
      <c r="O560" s="4" t="str">
        <f>IFERROR(INDEX(字典1_78!C:C,MATCH(RIGHT(F560,2),字典1_78!B:B,0)),"Error")</f>
        <v>时钟</v>
      </c>
      <c r="P560" s="5">
        <f t="shared" si="32"/>
        <v>44.456000000000003</v>
      </c>
      <c r="Q560" s="5">
        <f t="shared" si="33"/>
        <v>0.11000000000000654</v>
      </c>
      <c r="R560" s="5" t="str">
        <f>IF(H562="C_B",INDEX(音色一览表!A:A,MATCH(MID(F560,5,2)&amp;MID(F561,5,2)&amp;MID(F562,7,2),音色一览表!H:H,0))&amp;" "&amp;INDEX(音色一览表!G:G,MATCH(MID(F560,5,2)&amp;MID(F561,5,2)&amp;MID(F562,7,2),音色一览表!H:H,0)),"")</f>
        <v/>
      </c>
      <c r="S560" s="17"/>
      <c r="T560" s="17"/>
    </row>
    <row r="561" spans="1:20" ht="18" hidden="1" customHeight="1" x14ac:dyDescent="0.2">
      <c r="A561" s="16">
        <v>559</v>
      </c>
      <c r="B561" s="16">
        <v>1</v>
      </c>
      <c r="C561" s="10"/>
      <c r="D561" s="16" t="s">
        <v>49</v>
      </c>
      <c r="E561" s="16" t="s">
        <v>50</v>
      </c>
      <c r="F561" s="16" t="s">
        <v>51</v>
      </c>
      <c r="G561" s="16" t="s">
        <v>610</v>
      </c>
      <c r="H561" s="34" t="str">
        <f t="shared" si="35"/>
        <v>F8</v>
      </c>
      <c r="I561" s="34" t="str">
        <f>IFERROR(INDEX(数据分类!B:B,MATCH(数据!H561,数据分类!A:A,0)),"Error")</f>
        <v>时钟</v>
      </c>
      <c r="J561" s="34" t="str">
        <f>IFERROR(_xlfn.IFS(INDEX(数据分类!E:E,MATCH(数据!H561,数据分类!A:A,0))=3456,N561&amp;M561,INDEX(数据分类!E:E,MATCH(数据!H561,数据分类!A:A,0))=34,M561,INDEX(数据分类!E:E,MATCH(数据!H561,数据分类!A:A,0))=56,N561,INDEX(数据分类!E:E,MATCH(数据!H561,数据分类!A:A,0))="-","-"),"Error")</f>
        <v>-</v>
      </c>
      <c r="K561" s="34" t="str">
        <f t="shared" si="34"/>
        <v>-</v>
      </c>
      <c r="L561" s="4" t="str">
        <f>IFERROR(INDEX(字典msg!B:B,MATCH(D561,字典msg!A:A,0)),"Error")</f>
        <v>正常</v>
      </c>
      <c r="M561" s="4" t="str">
        <f>IFERROR(_xlfn.IFS(H561="9",INDEX(字典1_34!C:C,MATCH(MID(F561,5,2),字典1_34!B:B,0)),H561="B00",INDEX(字典1_34!D:D,MATCH(MID(F561,5,2),字典1_34!B:B,0)),H561="B20",INDEX(字典1_34!E:E,MATCH(MID(F561,5,2),字典1_34!B:B,0)),H561="B48",INDEX(字典1_34!G:G,MATCH(MID(F561,5,2),字典1_34!B:B,0)),LEFT(H561,1)="B",INDEX(字典1_34!F:F,MATCH(MID(F561,5,2),字典1_34!B:B,0))),"-")</f>
        <v>-</v>
      </c>
      <c r="N561" s="4" t="str">
        <f>IFERROR(_xlfn.IFS(H561="9",INDEX(字典1_56!C:C,MATCH(MID(F561,7,2),字典1_56!B:B,0)),LEFT(H561,1)="B",INDEX(字典1_56!D:D,MATCH(MID(F561,7,2),字典1_56!B:B,0)),H561="C_B",INDEX(字典1_56!F:F,MATCH(MID(F561,7,2),字典1_56!B:B,0)),H561="C",INDEX(字典1_56!E:E,MATCH(MID(F561,7,2),字典1_56!B:B,0))),"-")</f>
        <v>-</v>
      </c>
      <c r="O561" s="4" t="str">
        <f>IFERROR(INDEX(字典1_78!C:C,MATCH(RIGHT(F561,2),字典1_78!B:B,0)),"Error")</f>
        <v>时钟</v>
      </c>
      <c r="P561" s="5">
        <f t="shared" si="32"/>
        <v>44.576000000000001</v>
      </c>
      <c r="Q561" s="5">
        <f t="shared" si="33"/>
        <v>0.11999999999999744</v>
      </c>
      <c r="R561" s="5" t="str">
        <f>IF(H563="C_B",INDEX(音色一览表!A:A,MATCH(MID(F561,5,2)&amp;MID(F562,5,2)&amp;MID(F563,7,2),音色一览表!H:H,0))&amp;" "&amp;INDEX(音色一览表!G:G,MATCH(MID(F561,5,2)&amp;MID(F562,5,2)&amp;MID(F563,7,2),音色一览表!H:H,0)),"")</f>
        <v/>
      </c>
      <c r="S561" s="17"/>
      <c r="T561" s="17"/>
    </row>
    <row r="562" spans="1:20" ht="18" hidden="1" customHeight="1" x14ac:dyDescent="0.2">
      <c r="A562" s="16">
        <v>560</v>
      </c>
      <c r="B562" s="16">
        <v>1</v>
      </c>
      <c r="C562" s="10"/>
      <c r="D562" s="16" t="s">
        <v>49</v>
      </c>
      <c r="E562" s="16" t="s">
        <v>50</v>
      </c>
      <c r="F562" s="16" t="s">
        <v>59</v>
      </c>
      <c r="G562" s="16" t="s">
        <v>611</v>
      </c>
      <c r="H562" s="34" t="str">
        <f t="shared" si="35"/>
        <v>FE</v>
      </c>
      <c r="I562" s="34" t="str">
        <f>IFERROR(INDEX(数据分类!B:B,MATCH(数据!H562,数据分类!A:A,0)),"Error")</f>
        <v>主动传感</v>
      </c>
      <c r="J562" s="34" t="str">
        <f>IFERROR(_xlfn.IFS(INDEX(数据分类!E:E,MATCH(数据!H562,数据分类!A:A,0))=3456,N562&amp;M562,INDEX(数据分类!E:E,MATCH(数据!H562,数据分类!A:A,0))=34,M562,INDEX(数据分类!E:E,MATCH(数据!H562,数据分类!A:A,0))=56,N562,INDEX(数据分类!E:E,MATCH(数据!H562,数据分类!A:A,0))="-","-"),"Error")</f>
        <v>-</v>
      </c>
      <c r="K562" s="34" t="str">
        <f t="shared" si="34"/>
        <v>-</v>
      </c>
      <c r="L562" s="4" t="str">
        <f>IFERROR(INDEX(字典msg!B:B,MATCH(D562,字典msg!A:A,0)),"Error")</f>
        <v>正常</v>
      </c>
      <c r="M562" s="4" t="str">
        <f>IFERROR(_xlfn.IFS(H562="9",INDEX(字典1_34!C:C,MATCH(MID(F562,5,2),字典1_34!B:B,0)),H562="B00",INDEX(字典1_34!D:D,MATCH(MID(F562,5,2),字典1_34!B:B,0)),H562="B20",INDEX(字典1_34!E:E,MATCH(MID(F562,5,2),字典1_34!B:B,0)),H562="B48",INDEX(字典1_34!G:G,MATCH(MID(F562,5,2),字典1_34!B:B,0)),LEFT(H562,1)="B",INDEX(字典1_34!F:F,MATCH(MID(F562,5,2),字典1_34!B:B,0))),"-")</f>
        <v>-</v>
      </c>
      <c r="N562" s="4" t="str">
        <f>IFERROR(_xlfn.IFS(H562="9",INDEX(字典1_56!C:C,MATCH(MID(F562,7,2),字典1_56!B:B,0)),LEFT(H562,1)="B",INDEX(字典1_56!D:D,MATCH(MID(F562,7,2),字典1_56!B:B,0)),H562="C_B",INDEX(字典1_56!F:F,MATCH(MID(F562,7,2),字典1_56!B:B,0)),H562="C",INDEX(字典1_56!E:E,MATCH(MID(F562,7,2),字典1_56!B:B,0))),"-")</f>
        <v>-</v>
      </c>
      <c r="O562" s="4" t="str">
        <f>IFERROR(INDEX(字典1_78!C:C,MATCH(RIGHT(F562,2),字典1_78!B:B,0)),"Error")</f>
        <v>主动传感</v>
      </c>
      <c r="P562" s="5">
        <f t="shared" si="32"/>
        <v>44.695999999999998</v>
      </c>
      <c r="Q562" s="5">
        <f t="shared" si="33"/>
        <v>0.11999999999999744</v>
      </c>
      <c r="R562" s="5" t="str">
        <f>IF(H564="C_B",INDEX(音色一览表!A:A,MATCH(MID(F562,5,2)&amp;MID(F563,5,2)&amp;MID(F564,7,2),音色一览表!H:H,0))&amp;" "&amp;INDEX(音色一览表!G:G,MATCH(MID(F562,5,2)&amp;MID(F563,5,2)&amp;MID(F564,7,2),音色一览表!H:H,0)),"")</f>
        <v/>
      </c>
      <c r="S562" s="17"/>
      <c r="T562" s="17"/>
    </row>
    <row r="563" spans="1:20" ht="18" hidden="1" customHeight="1" x14ac:dyDescent="0.2">
      <c r="A563" s="16">
        <v>561</v>
      </c>
      <c r="B563" s="16">
        <v>1</v>
      </c>
      <c r="C563" s="10"/>
      <c r="D563" s="16" t="s">
        <v>49</v>
      </c>
      <c r="E563" s="16" t="s">
        <v>50</v>
      </c>
      <c r="F563" s="16" t="s">
        <v>612</v>
      </c>
      <c r="G563" s="16" t="s">
        <v>613</v>
      </c>
      <c r="H563" s="34" t="str">
        <f t="shared" si="35"/>
        <v>9</v>
      </c>
      <c r="I563" s="34" t="str">
        <f>IFERROR(INDEX(数据分类!B:B,MATCH(数据!H563,数据分类!A:A,0)),"Error")</f>
        <v>音符打开</v>
      </c>
      <c r="J563" s="34" t="str">
        <f>IFERROR(_xlfn.IFS(INDEX(数据分类!E:E,MATCH(数据!H563,数据分类!A:A,0))=3456,N563&amp;M563,INDEX(数据分类!E:E,MATCH(数据!H563,数据分类!A:A,0))=34,M563,INDEX(数据分类!E:E,MATCH(数据!H563,数据分类!A:A,0))=56,N563,INDEX(数据分类!E:E,MATCH(数据!H563,数据分类!A:A,0))="-","-"),"Error")</f>
        <v>D3键按下(力度099)</v>
      </c>
      <c r="K563" s="34">
        <f t="shared" si="34"/>
        <v>1</v>
      </c>
      <c r="L563" s="4" t="str">
        <f>IFERROR(INDEX(字典msg!B:B,MATCH(D563,字典msg!A:A,0)),"Error")</f>
        <v>正常</v>
      </c>
      <c r="M563" s="4" t="str">
        <f>IFERROR(_xlfn.IFS(H563="9",INDEX(字典1_34!C:C,MATCH(MID(F563,5,2),字典1_34!B:B,0)),H563="B00",INDEX(字典1_34!D:D,MATCH(MID(F563,5,2),字典1_34!B:B,0)),H563="B20",INDEX(字典1_34!E:E,MATCH(MID(F563,5,2),字典1_34!B:B,0)),H563="B48",INDEX(字典1_34!G:G,MATCH(MID(F563,5,2),字典1_34!B:B,0)),LEFT(H563,1)="B",INDEX(字典1_34!F:F,MATCH(MID(F563,5,2),字典1_34!B:B,0))),"-")</f>
        <v>按下(力度099)</v>
      </c>
      <c r="N563" s="4" t="str">
        <f>IFERROR(_xlfn.IFS(H563="9",INDEX(字典1_56!C:C,MATCH(MID(F563,7,2),字典1_56!B:B,0)),LEFT(H563,1)="B",INDEX(字典1_56!D:D,MATCH(MID(F563,7,2),字典1_56!B:B,0)),H563="C_B",INDEX(字典1_56!F:F,MATCH(MID(F563,7,2),字典1_56!B:B,0)),H563="C",INDEX(字典1_56!E:E,MATCH(MID(F563,7,2),字典1_56!B:B,0))),"-")</f>
        <v>D3键</v>
      </c>
      <c r="O563" s="4" t="str">
        <f>IFERROR(INDEX(字典1_78!C:C,MATCH(RIGHT(F563,2),字典1_78!B:B,0)),"Error")</f>
        <v>音符打开(#01)</v>
      </c>
      <c r="P563" s="5">
        <f t="shared" si="32"/>
        <v>44.813000000000002</v>
      </c>
      <c r="Q563" s="5">
        <f t="shared" si="33"/>
        <v>0.11700000000000443</v>
      </c>
      <c r="R563" s="5" t="str">
        <f>IF(H565="C_B",INDEX(音色一览表!A:A,MATCH(MID(F563,5,2)&amp;MID(F564,5,2)&amp;MID(F565,7,2),音色一览表!H:H,0))&amp;" "&amp;INDEX(音色一览表!G:G,MATCH(MID(F563,5,2)&amp;MID(F564,5,2)&amp;MID(F565,7,2),音色一览表!H:H,0)),"")</f>
        <v/>
      </c>
      <c r="S563" s="17"/>
      <c r="T563" s="17"/>
    </row>
    <row r="564" spans="1:20" ht="18" hidden="1" customHeight="1" x14ac:dyDescent="0.2">
      <c r="A564" s="16">
        <v>562</v>
      </c>
      <c r="B564" s="16">
        <v>1</v>
      </c>
      <c r="C564" s="10"/>
      <c r="D564" s="16" t="s">
        <v>49</v>
      </c>
      <c r="E564" s="16" t="s">
        <v>50</v>
      </c>
      <c r="F564" s="16" t="s">
        <v>51</v>
      </c>
      <c r="G564" s="16" t="s">
        <v>614</v>
      </c>
      <c r="H564" s="34" t="str">
        <f t="shared" si="35"/>
        <v>F8</v>
      </c>
      <c r="I564" s="34" t="str">
        <f>IFERROR(INDEX(数据分类!B:B,MATCH(数据!H564,数据分类!A:A,0)),"Error")</f>
        <v>时钟</v>
      </c>
      <c r="J564" s="34" t="str">
        <f>IFERROR(_xlfn.IFS(INDEX(数据分类!E:E,MATCH(数据!H564,数据分类!A:A,0))=3456,N564&amp;M564,INDEX(数据分类!E:E,MATCH(数据!H564,数据分类!A:A,0))=34,M564,INDEX(数据分类!E:E,MATCH(数据!H564,数据分类!A:A,0))=56,N564,INDEX(数据分类!E:E,MATCH(数据!H564,数据分类!A:A,0))="-","-"),"Error")</f>
        <v>-</v>
      </c>
      <c r="K564" s="34" t="str">
        <f t="shared" si="34"/>
        <v>-</v>
      </c>
      <c r="L564" s="4" t="str">
        <f>IFERROR(INDEX(字典msg!B:B,MATCH(D564,字典msg!A:A,0)),"Error")</f>
        <v>正常</v>
      </c>
      <c r="M564" s="4" t="str">
        <f>IFERROR(_xlfn.IFS(H564="9",INDEX(字典1_34!C:C,MATCH(MID(F564,5,2),字典1_34!B:B,0)),H564="B00",INDEX(字典1_34!D:D,MATCH(MID(F564,5,2),字典1_34!B:B,0)),H564="B20",INDEX(字典1_34!E:E,MATCH(MID(F564,5,2),字典1_34!B:B,0)),H564="B48",INDEX(字典1_34!G:G,MATCH(MID(F564,5,2),字典1_34!B:B,0)),LEFT(H564,1)="B",INDEX(字典1_34!F:F,MATCH(MID(F564,5,2),字典1_34!B:B,0))),"-")</f>
        <v>-</v>
      </c>
      <c r="N564" s="4" t="str">
        <f>IFERROR(_xlfn.IFS(H564="9",INDEX(字典1_56!C:C,MATCH(MID(F564,7,2),字典1_56!B:B,0)),LEFT(H564,1)="B",INDEX(字典1_56!D:D,MATCH(MID(F564,7,2),字典1_56!B:B,0)),H564="C_B",INDEX(字典1_56!F:F,MATCH(MID(F564,7,2),字典1_56!B:B,0)),H564="C",INDEX(字典1_56!E:E,MATCH(MID(F564,7,2),字典1_56!B:B,0))),"-")</f>
        <v>-</v>
      </c>
      <c r="O564" s="4" t="str">
        <f>IFERROR(INDEX(字典1_78!C:C,MATCH(RIGHT(F564,2),字典1_78!B:B,0)),"Error")</f>
        <v>时钟</v>
      </c>
      <c r="P564" s="5">
        <f t="shared" si="32"/>
        <v>44.923000000000002</v>
      </c>
      <c r="Q564" s="5">
        <f t="shared" si="33"/>
        <v>0.10999999999999943</v>
      </c>
      <c r="R564" s="5" t="str">
        <f>IF(H566="C_B",INDEX(音色一览表!A:A,MATCH(MID(F564,5,2)&amp;MID(F565,5,2)&amp;MID(F566,7,2),音色一览表!H:H,0))&amp;" "&amp;INDEX(音色一览表!G:G,MATCH(MID(F564,5,2)&amp;MID(F565,5,2)&amp;MID(F566,7,2),音色一览表!H:H,0)),"")</f>
        <v/>
      </c>
      <c r="S564" s="17"/>
      <c r="T564" s="17"/>
    </row>
    <row r="565" spans="1:20" ht="18" hidden="1" customHeight="1" x14ac:dyDescent="0.2">
      <c r="A565" s="16">
        <v>563</v>
      </c>
      <c r="B565" s="16">
        <v>1</v>
      </c>
      <c r="C565" s="10"/>
      <c r="D565" s="16" t="s">
        <v>49</v>
      </c>
      <c r="E565" s="16" t="s">
        <v>50</v>
      </c>
      <c r="F565" s="16" t="s">
        <v>51</v>
      </c>
      <c r="G565" s="16" t="s">
        <v>615</v>
      </c>
      <c r="H565" s="34" t="str">
        <f t="shared" si="35"/>
        <v>F8</v>
      </c>
      <c r="I565" s="34" t="str">
        <f>IFERROR(INDEX(数据分类!B:B,MATCH(数据!H565,数据分类!A:A,0)),"Error")</f>
        <v>时钟</v>
      </c>
      <c r="J565" s="34" t="str">
        <f>IFERROR(_xlfn.IFS(INDEX(数据分类!E:E,MATCH(数据!H565,数据分类!A:A,0))=3456,N565&amp;M565,INDEX(数据分类!E:E,MATCH(数据!H565,数据分类!A:A,0))=34,M565,INDEX(数据分类!E:E,MATCH(数据!H565,数据分类!A:A,0))=56,N565,INDEX(数据分类!E:E,MATCH(数据!H565,数据分类!A:A,0))="-","-"),"Error")</f>
        <v>-</v>
      </c>
      <c r="K565" s="34" t="str">
        <f t="shared" si="34"/>
        <v>-</v>
      </c>
      <c r="L565" s="4" t="str">
        <f>IFERROR(INDEX(字典msg!B:B,MATCH(D565,字典msg!A:A,0)),"Error")</f>
        <v>正常</v>
      </c>
      <c r="M565" s="4" t="str">
        <f>IFERROR(_xlfn.IFS(H565="9",INDEX(字典1_34!C:C,MATCH(MID(F565,5,2),字典1_34!B:B,0)),H565="B00",INDEX(字典1_34!D:D,MATCH(MID(F565,5,2),字典1_34!B:B,0)),H565="B20",INDEX(字典1_34!E:E,MATCH(MID(F565,5,2),字典1_34!B:B,0)),H565="B48",INDEX(字典1_34!G:G,MATCH(MID(F565,5,2),字典1_34!B:B,0)),LEFT(H565,1)="B",INDEX(字典1_34!F:F,MATCH(MID(F565,5,2),字典1_34!B:B,0))),"-")</f>
        <v>-</v>
      </c>
      <c r="N565" s="4" t="str">
        <f>IFERROR(_xlfn.IFS(H565="9",INDEX(字典1_56!C:C,MATCH(MID(F565,7,2),字典1_56!B:B,0)),LEFT(H565,1)="B",INDEX(字典1_56!D:D,MATCH(MID(F565,7,2),字典1_56!B:B,0)),H565="C_B",INDEX(字典1_56!F:F,MATCH(MID(F565,7,2),字典1_56!B:B,0)),H565="C",INDEX(字典1_56!E:E,MATCH(MID(F565,7,2),字典1_56!B:B,0))),"-")</f>
        <v>-</v>
      </c>
      <c r="O565" s="4" t="str">
        <f>IFERROR(INDEX(字典1_78!C:C,MATCH(RIGHT(F565,2),字典1_78!B:B,0)),"Error")</f>
        <v>时钟</v>
      </c>
      <c r="P565" s="5">
        <f t="shared" si="32"/>
        <v>45.052999999999997</v>
      </c>
      <c r="Q565" s="5">
        <f t="shared" si="33"/>
        <v>0.12999999999999545</v>
      </c>
      <c r="R565" s="5" t="str">
        <f>IF(H567="C_B",INDEX(音色一览表!A:A,MATCH(MID(F565,5,2)&amp;MID(F566,5,2)&amp;MID(F567,7,2),音色一览表!H:H,0))&amp;" "&amp;INDEX(音色一览表!G:G,MATCH(MID(F565,5,2)&amp;MID(F566,5,2)&amp;MID(F567,7,2),音色一览表!H:H,0)),"")</f>
        <v/>
      </c>
      <c r="S565" s="17"/>
      <c r="T565" s="17"/>
    </row>
    <row r="566" spans="1:20" ht="18" hidden="1" customHeight="1" x14ac:dyDescent="0.2">
      <c r="A566" s="16">
        <v>564</v>
      </c>
      <c r="B566" s="16">
        <v>1</v>
      </c>
      <c r="C566" s="10"/>
      <c r="D566" s="16" t="s">
        <v>49</v>
      </c>
      <c r="E566" s="16" t="s">
        <v>50</v>
      </c>
      <c r="F566" s="16" t="s">
        <v>51</v>
      </c>
      <c r="G566" s="16" t="s">
        <v>616</v>
      </c>
      <c r="H566" s="34" t="str">
        <f t="shared" si="35"/>
        <v>F8</v>
      </c>
      <c r="I566" s="34" t="str">
        <f>IFERROR(INDEX(数据分类!B:B,MATCH(数据!H566,数据分类!A:A,0)),"Error")</f>
        <v>时钟</v>
      </c>
      <c r="J566" s="34" t="str">
        <f>IFERROR(_xlfn.IFS(INDEX(数据分类!E:E,MATCH(数据!H566,数据分类!A:A,0))=3456,N566&amp;M566,INDEX(数据分类!E:E,MATCH(数据!H566,数据分类!A:A,0))=34,M566,INDEX(数据分类!E:E,MATCH(数据!H566,数据分类!A:A,0))=56,N566,INDEX(数据分类!E:E,MATCH(数据!H566,数据分类!A:A,0))="-","-"),"Error")</f>
        <v>-</v>
      </c>
      <c r="K566" s="34" t="str">
        <f t="shared" si="34"/>
        <v>-</v>
      </c>
      <c r="L566" s="4" t="str">
        <f>IFERROR(INDEX(字典msg!B:B,MATCH(D566,字典msg!A:A,0)),"Error")</f>
        <v>正常</v>
      </c>
      <c r="M566" s="4" t="str">
        <f>IFERROR(_xlfn.IFS(H566="9",INDEX(字典1_34!C:C,MATCH(MID(F566,5,2),字典1_34!B:B,0)),H566="B00",INDEX(字典1_34!D:D,MATCH(MID(F566,5,2),字典1_34!B:B,0)),H566="B20",INDEX(字典1_34!E:E,MATCH(MID(F566,5,2),字典1_34!B:B,0)),H566="B48",INDEX(字典1_34!G:G,MATCH(MID(F566,5,2),字典1_34!B:B,0)),LEFT(H566,1)="B",INDEX(字典1_34!F:F,MATCH(MID(F566,5,2),字典1_34!B:B,0))),"-")</f>
        <v>-</v>
      </c>
      <c r="N566" s="4" t="str">
        <f>IFERROR(_xlfn.IFS(H566="9",INDEX(字典1_56!C:C,MATCH(MID(F566,7,2),字典1_56!B:B,0)),LEFT(H566,1)="B",INDEX(字典1_56!D:D,MATCH(MID(F566,7,2),字典1_56!B:B,0)),H566="C_B",INDEX(字典1_56!F:F,MATCH(MID(F566,7,2),字典1_56!B:B,0)),H566="C",INDEX(字典1_56!E:E,MATCH(MID(F566,7,2),字典1_56!B:B,0))),"-")</f>
        <v>-</v>
      </c>
      <c r="O566" s="4" t="str">
        <f>IFERROR(INDEX(字典1_78!C:C,MATCH(RIGHT(F566,2),字典1_78!B:B,0)),"Error")</f>
        <v>时钟</v>
      </c>
      <c r="P566" s="5">
        <f t="shared" si="32"/>
        <v>45.173000000000002</v>
      </c>
      <c r="Q566" s="5">
        <f t="shared" si="33"/>
        <v>0.12000000000000455</v>
      </c>
      <c r="R566" s="5" t="str">
        <f>IF(H568="C_B",INDEX(音色一览表!A:A,MATCH(MID(F566,5,2)&amp;MID(F567,5,2)&amp;MID(F568,7,2),音色一览表!H:H,0))&amp;" "&amp;INDEX(音色一览表!G:G,MATCH(MID(F566,5,2)&amp;MID(F567,5,2)&amp;MID(F568,7,2),音色一览表!H:H,0)),"")</f>
        <v/>
      </c>
      <c r="S566" s="17"/>
      <c r="T566" s="17"/>
    </row>
    <row r="567" spans="1:20" ht="18" hidden="1" customHeight="1" x14ac:dyDescent="0.2">
      <c r="A567" s="16">
        <v>565</v>
      </c>
      <c r="B567" s="16">
        <v>1</v>
      </c>
      <c r="C567" s="10"/>
      <c r="D567" s="16" t="s">
        <v>49</v>
      </c>
      <c r="E567" s="16" t="s">
        <v>50</v>
      </c>
      <c r="F567" s="16" t="s">
        <v>51</v>
      </c>
      <c r="G567" s="16" t="s">
        <v>617</v>
      </c>
      <c r="H567" s="34" t="str">
        <f t="shared" si="35"/>
        <v>F8</v>
      </c>
      <c r="I567" s="34" t="str">
        <f>IFERROR(INDEX(数据分类!B:B,MATCH(数据!H567,数据分类!A:A,0)),"Error")</f>
        <v>时钟</v>
      </c>
      <c r="J567" s="34" t="str">
        <f>IFERROR(_xlfn.IFS(INDEX(数据分类!E:E,MATCH(数据!H567,数据分类!A:A,0))=3456,N567&amp;M567,INDEX(数据分类!E:E,MATCH(数据!H567,数据分类!A:A,0))=34,M567,INDEX(数据分类!E:E,MATCH(数据!H567,数据分类!A:A,0))=56,N567,INDEX(数据分类!E:E,MATCH(数据!H567,数据分类!A:A,0))="-","-"),"Error")</f>
        <v>-</v>
      </c>
      <c r="K567" s="34" t="str">
        <f t="shared" si="34"/>
        <v>-</v>
      </c>
      <c r="L567" s="4" t="str">
        <f>IFERROR(INDEX(字典msg!B:B,MATCH(D567,字典msg!A:A,0)),"Error")</f>
        <v>正常</v>
      </c>
      <c r="M567" s="4" t="str">
        <f>IFERROR(_xlfn.IFS(H567="9",INDEX(字典1_34!C:C,MATCH(MID(F567,5,2),字典1_34!B:B,0)),H567="B00",INDEX(字典1_34!D:D,MATCH(MID(F567,5,2),字典1_34!B:B,0)),H567="B20",INDEX(字典1_34!E:E,MATCH(MID(F567,5,2),字典1_34!B:B,0)),H567="B48",INDEX(字典1_34!G:G,MATCH(MID(F567,5,2),字典1_34!B:B,0)),LEFT(H567,1)="B",INDEX(字典1_34!F:F,MATCH(MID(F567,5,2),字典1_34!B:B,0))),"-")</f>
        <v>-</v>
      </c>
      <c r="N567" s="4" t="str">
        <f>IFERROR(_xlfn.IFS(H567="9",INDEX(字典1_56!C:C,MATCH(MID(F567,7,2),字典1_56!B:B,0)),LEFT(H567,1)="B",INDEX(字典1_56!D:D,MATCH(MID(F567,7,2),字典1_56!B:B,0)),H567="C_B",INDEX(字典1_56!F:F,MATCH(MID(F567,7,2),字典1_56!B:B,0)),H567="C",INDEX(字典1_56!E:E,MATCH(MID(F567,7,2),字典1_56!B:B,0))),"-")</f>
        <v>-</v>
      </c>
      <c r="O567" s="4" t="str">
        <f>IFERROR(INDEX(字典1_78!C:C,MATCH(RIGHT(F567,2),字典1_78!B:B,0)),"Error")</f>
        <v>时钟</v>
      </c>
      <c r="P567" s="5">
        <f t="shared" si="32"/>
        <v>45.283999999999999</v>
      </c>
      <c r="Q567" s="5">
        <f t="shared" si="33"/>
        <v>0.1109999999999971</v>
      </c>
      <c r="R567" s="5" t="str">
        <f>IF(H569="C_B",INDEX(音色一览表!A:A,MATCH(MID(F567,5,2)&amp;MID(F568,5,2)&amp;MID(F569,7,2),音色一览表!H:H,0))&amp;" "&amp;INDEX(音色一览表!G:G,MATCH(MID(F567,5,2)&amp;MID(F568,5,2)&amp;MID(F569,7,2),音色一览表!H:H,0)),"")</f>
        <v/>
      </c>
      <c r="S567" s="17"/>
      <c r="T567" s="17"/>
    </row>
    <row r="568" spans="1:20" ht="18" hidden="1" customHeight="1" x14ac:dyDescent="0.2">
      <c r="A568" s="16">
        <v>566</v>
      </c>
      <c r="B568" s="16">
        <v>1</v>
      </c>
      <c r="C568" s="10"/>
      <c r="D568" s="16" t="s">
        <v>49</v>
      </c>
      <c r="E568" s="16" t="s">
        <v>50</v>
      </c>
      <c r="F568" s="16" t="s">
        <v>51</v>
      </c>
      <c r="G568" s="16" t="s">
        <v>618</v>
      </c>
      <c r="H568" s="34" t="str">
        <f t="shared" si="35"/>
        <v>F8</v>
      </c>
      <c r="I568" s="34" t="str">
        <f>IFERROR(INDEX(数据分类!B:B,MATCH(数据!H568,数据分类!A:A,0)),"Error")</f>
        <v>时钟</v>
      </c>
      <c r="J568" s="34" t="str">
        <f>IFERROR(_xlfn.IFS(INDEX(数据分类!E:E,MATCH(数据!H568,数据分类!A:A,0))=3456,N568&amp;M568,INDEX(数据分类!E:E,MATCH(数据!H568,数据分类!A:A,0))=34,M568,INDEX(数据分类!E:E,MATCH(数据!H568,数据分类!A:A,0))=56,N568,INDEX(数据分类!E:E,MATCH(数据!H568,数据分类!A:A,0))="-","-"),"Error")</f>
        <v>-</v>
      </c>
      <c r="K568" s="34" t="str">
        <f t="shared" si="34"/>
        <v>-</v>
      </c>
      <c r="L568" s="4" t="str">
        <f>IFERROR(INDEX(字典msg!B:B,MATCH(D568,字典msg!A:A,0)),"Error")</f>
        <v>正常</v>
      </c>
      <c r="M568" s="4" t="str">
        <f>IFERROR(_xlfn.IFS(H568="9",INDEX(字典1_34!C:C,MATCH(MID(F568,5,2),字典1_34!B:B,0)),H568="B00",INDEX(字典1_34!D:D,MATCH(MID(F568,5,2),字典1_34!B:B,0)),H568="B20",INDEX(字典1_34!E:E,MATCH(MID(F568,5,2),字典1_34!B:B,0)),H568="B48",INDEX(字典1_34!G:G,MATCH(MID(F568,5,2),字典1_34!B:B,0)),LEFT(H568,1)="B",INDEX(字典1_34!F:F,MATCH(MID(F568,5,2),字典1_34!B:B,0))),"-")</f>
        <v>-</v>
      </c>
      <c r="N568" s="4" t="str">
        <f>IFERROR(_xlfn.IFS(H568="9",INDEX(字典1_56!C:C,MATCH(MID(F568,7,2),字典1_56!B:B,0)),LEFT(H568,1)="B",INDEX(字典1_56!D:D,MATCH(MID(F568,7,2),字典1_56!B:B,0)),H568="C_B",INDEX(字典1_56!F:F,MATCH(MID(F568,7,2),字典1_56!B:B,0)),H568="C",INDEX(字典1_56!E:E,MATCH(MID(F568,7,2),字典1_56!B:B,0))),"-")</f>
        <v>-</v>
      </c>
      <c r="O568" s="4" t="str">
        <f>IFERROR(INDEX(字典1_78!C:C,MATCH(RIGHT(F568,2),字典1_78!B:B,0)),"Error")</f>
        <v>时钟</v>
      </c>
      <c r="P568" s="5">
        <f t="shared" si="32"/>
        <v>45.404000000000003</v>
      </c>
      <c r="Q568" s="5">
        <f t="shared" si="33"/>
        <v>0.12000000000000455</v>
      </c>
      <c r="R568" s="5" t="str">
        <f>IF(H570="C_B",INDEX(音色一览表!A:A,MATCH(MID(F568,5,2)&amp;MID(F569,5,2)&amp;MID(F570,7,2),音色一览表!H:H,0))&amp;" "&amp;INDEX(音色一览表!G:G,MATCH(MID(F568,5,2)&amp;MID(F569,5,2)&amp;MID(F570,7,2),音色一览表!H:H,0)),"")</f>
        <v/>
      </c>
      <c r="S568" s="17"/>
      <c r="T568" s="17"/>
    </row>
    <row r="569" spans="1:20" ht="18" hidden="1" customHeight="1" x14ac:dyDescent="0.2">
      <c r="A569" s="16">
        <v>567</v>
      </c>
      <c r="B569" s="16">
        <v>1</v>
      </c>
      <c r="C569" s="10"/>
      <c r="D569" s="16" t="s">
        <v>49</v>
      </c>
      <c r="E569" s="16" t="s">
        <v>50</v>
      </c>
      <c r="F569" s="16" t="s">
        <v>51</v>
      </c>
      <c r="G569" s="16" t="s">
        <v>619</v>
      </c>
      <c r="H569" s="34" t="str">
        <f t="shared" si="35"/>
        <v>F8</v>
      </c>
      <c r="I569" s="34" t="str">
        <f>IFERROR(INDEX(数据分类!B:B,MATCH(数据!H569,数据分类!A:A,0)),"Error")</f>
        <v>时钟</v>
      </c>
      <c r="J569" s="34" t="str">
        <f>IFERROR(_xlfn.IFS(INDEX(数据分类!E:E,MATCH(数据!H569,数据分类!A:A,0))=3456,N569&amp;M569,INDEX(数据分类!E:E,MATCH(数据!H569,数据分类!A:A,0))=34,M569,INDEX(数据分类!E:E,MATCH(数据!H569,数据分类!A:A,0))=56,N569,INDEX(数据分类!E:E,MATCH(数据!H569,数据分类!A:A,0))="-","-"),"Error")</f>
        <v>-</v>
      </c>
      <c r="K569" s="34" t="str">
        <f t="shared" si="34"/>
        <v>-</v>
      </c>
      <c r="L569" s="4" t="str">
        <f>IFERROR(INDEX(字典msg!B:B,MATCH(D569,字典msg!A:A,0)),"Error")</f>
        <v>正常</v>
      </c>
      <c r="M569" s="4" t="str">
        <f>IFERROR(_xlfn.IFS(H569="9",INDEX(字典1_34!C:C,MATCH(MID(F569,5,2),字典1_34!B:B,0)),H569="B00",INDEX(字典1_34!D:D,MATCH(MID(F569,5,2),字典1_34!B:B,0)),H569="B20",INDEX(字典1_34!E:E,MATCH(MID(F569,5,2),字典1_34!B:B,0)),H569="B48",INDEX(字典1_34!G:G,MATCH(MID(F569,5,2),字典1_34!B:B,0)),LEFT(H569,1)="B",INDEX(字典1_34!F:F,MATCH(MID(F569,5,2),字典1_34!B:B,0))),"-")</f>
        <v>-</v>
      </c>
      <c r="N569" s="4" t="str">
        <f>IFERROR(_xlfn.IFS(H569="9",INDEX(字典1_56!C:C,MATCH(MID(F569,7,2),字典1_56!B:B,0)),LEFT(H569,1)="B",INDEX(字典1_56!D:D,MATCH(MID(F569,7,2),字典1_56!B:B,0)),H569="C_B",INDEX(字典1_56!F:F,MATCH(MID(F569,7,2),字典1_56!B:B,0)),H569="C",INDEX(字典1_56!E:E,MATCH(MID(F569,7,2),字典1_56!B:B,0))),"-")</f>
        <v>-</v>
      </c>
      <c r="O569" s="4" t="str">
        <f>IFERROR(INDEX(字典1_78!C:C,MATCH(RIGHT(F569,2),字典1_78!B:B,0)),"Error")</f>
        <v>时钟</v>
      </c>
      <c r="P569" s="5">
        <f t="shared" si="32"/>
        <v>45.524000000000001</v>
      </c>
      <c r="Q569" s="5">
        <f t="shared" si="33"/>
        <v>0.11999999999999744</v>
      </c>
      <c r="R569" s="5" t="str">
        <f>IF(H571="C_B",INDEX(音色一览表!A:A,MATCH(MID(F569,5,2)&amp;MID(F570,5,2)&amp;MID(F571,7,2),音色一览表!H:H,0))&amp;" "&amp;INDEX(音色一览表!G:G,MATCH(MID(F569,5,2)&amp;MID(F570,5,2)&amp;MID(F571,7,2),音色一览表!H:H,0)),"")</f>
        <v/>
      </c>
      <c r="S569" s="17"/>
      <c r="T569" s="17"/>
    </row>
    <row r="570" spans="1:20" ht="18" hidden="1" customHeight="1" x14ac:dyDescent="0.2">
      <c r="A570" s="16">
        <v>568</v>
      </c>
      <c r="B570" s="16">
        <v>1</v>
      </c>
      <c r="C570" s="10"/>
      <c r="D570" s="16" t="s">
        <v>49</v>
      </c>
      <c r="E570" s="16" t="s">
        <v>50</v>
      </c>
      <c r="F570" s="16" t="s">
        <v>51</v>
      </c>
      <c r="G570" s="16" t="s">
        <v>620</v>
      </c>
      <c r="H570" s="34" t="str">
        <f t="shared" si="35"/>
        <v>F8</v>
      </c>
      <c r="I570" s="34" t="str">
        <f>IFERROR(INDEX(数据分类!B:B,MATCH(数据!H570,数据分类!A:A,0)),"Error")</f>
        <v>时钟</v>
      </c>
      <c r="J570" s="34" t="str">
        <f>IFERROR(_xlfn.IFS(INDEX(数据分类!E:E,MATCH(数据!H570,数据分类!A:A,0))=3456,N570&amp;M570,INDEX(数据分类!E:E,MATCH(数据!H570,数据分类!A:A,0))=34,M570,INDEX(数据分类!E:E,MATCH(数据!H570,数据分类!A:A,0))=56,N570,INDEX(数据分类!E:E,MATCH(数据!H570,数据分类!A:A,0))="-","-"),"Error")</f>
        <v>-</v>
      </c>
      <c r="K570" s="34" t="str">
        <f t="shared" si="34"/>
        <v>-</v>
      </c>
      <c r="L570" s="4" t="str">
        <f>IFERROR(INDEX(字典msg!B:B,MATCH(D570,字典msg!A:A,0)),"Error")</f>
        <v>正常</v>
      </c>
      <c r="M570" s="4" t="str">
        <f>IFERROR(_xlfn.IFS(H570="9",INDEX(字典1_34!C:C,MATCH(MID(F570,5,2),字典1_34!B:B,0)),H570="B00",INDEX(字典1_34!D:D,MATCH(MID(F570,5,2),字典1_34!B:B,0)),H570="B20",INDEX(字典1_34!E:E,MATCH(MID(F570,5,2),字典1_34!B:B,0)),H570="B48",INDEX(字典1_34!G:G,MATCH(MID(F570,5,2),字典1_34!B:B,0)),LEFT(H570,1)="B",INDEX(字典1_34!F:F,MATCH(MID(F570,5,2),字典1_34!B:B,0))),"-")</f>
        <v>-</v>
      </c>
      <c r="N570" s="4" t="str">
        <f>IFERROR(_xlfn.IFS(H570="9",INDEX(字典1_56!C:C,MATCH(MID(F570,7,2),字典1_56!B:B,0)),LEFT(H570,1)="B",INDEX(字典1_56!D:D,MATCH(MID(F570,7,2),字典1_56!B:B,0)),H570="C_B",INDEX(字典1_56!F:F,MATCH(MID(F570,7,2),字典1_56!B:B,0)),H570="C",INDEX(字典1_56!E:E,MATCH(MID(F570,7,2),字典1_56!B:B,0))),"-")</f>
        <v>-</v>
      </c>
      <c r="O570" s="4" t="str">
        <f>IFERROR(INDEX(字典1_78!C:C,MATCH(RIGHT(F570,2),字典1_78!B:B,0)),"Error")</f>
        <v>时钟</v>
      </c>
      <c r="P570" s="5">
        <f t="shared" si="32"/>
        <v>45.634</v>
      </c>
      <c r="Q570" s="5">
        <f t="shared" si="33"/>
        <v>0.10999999999999943</v>
      </c>
      <c r="R570" s="5" t="str">
        <f>IF(H572="C_B",INDEX(音色一览表!A:A,MATCH(MID(F570,5,2)&amp;MID(F571,5,2)&amp;MID(F572,7,2),音色一览表!H:H,0))&amp;" "&amp;INDEX(音色一览表!G:G,MATCH(MID(F570,5,2)&amp;MID(F571,5,2)&amp;MID(F572,7,2),音色一览表!H:H,0)),"")</f>
        <v/>
      </c>
      <c r="S570" s="17"/>
      <c r="T570" s="17"/>
    </row>
    <row r="571" spans="1:20" ht="18" hidden="1" customHeight="1" x14ac:dyDescent="0.2">
      <c r="A571" s="16">
        <v>569</v>
      </c>
      <c r="B571" s="16">
        <v>1</v>
      </c>
      <c r="C571" s="10"/>
      <c r="D571" s="16" t="s">
        <v>49</v>
      </c>
      <c r="E571" s="16" t="s">
        <v>50</v>
      </c>
      <c r="F571" s="16" t="s">
        <v>51</v>
      </c>
      <c r="G571" s="16" t="s">
        <v>621</v>
      </c>
      <c r="H571" s="34" t="str">
        <f t="shared" si="35"/>
        <v>F8</v>
      </c>
      <c r="I571" s="34" t="str">
        <f>IFERROR(INDEX(数据分类!B:B,MATCH(数据!H571,数据分类!A:A,0)),"Error")</f>
        <v>时钟</v>
      </c>
      <c r="J571" s="34" t="str">
        <f>IFERROR(_xlfn.IFS(INDEX(数据分类!E:E,MATCH(数据!H571,数据分类!A:A,0))=3456,N571&amp;M571,INDEX(数据分类!E:E,MATCH(数据!H571,数据分类!A:A,0))=34,M571,INDEX(数据分类!E:E,MATCH(数据!H571,数据分类!A:A,0))=56,N571,INDEX(数据分类!E:E,MATCH(数据!H571,数据分类!A:A,0))="-","-"),"Error")</f>
        <v>-</v>
      </c>
      <c r="K571" s="34" t="str">
        <f t="shared" si="34"/>
        <v>-</v>
      </c>
      <c r="L571" s="4" t="str">
        <f>IFERROR(INDEX(字典msg!B:B,MATCH(D571,字典msg!A:A,0)),"Error")</f>
        <v>正常</v>
      </c>
      <c r="M571" s="4" t="str">
        <f>IFERROR(_xlfn.IFS(H571="9",INDEX(字典1_34!C:C,MATCH(MID(F571,5,2),字典1_34!B:B,0)),H571="B00",INDEX(字典1_34!D:D,MATCH(MID(F571,5,2),字典1_34!B:B,0)),H571="B20",INDEX(字典1_34!E:E,MATCH(MID(F571,5,2),字典1_34!B:B,0)),H571="B48",INDEX(字典1_34!G:G,MATCH(MID(F571,5,2),字典1_34!B:B,0)),LEFT(H571,1)="B",INDEX(字典1_34!F:F,MATCH(MID(F571,5,2),字典1_34!B:B,0))),"-")</f>
        <v>-</v>
      </c>
      <c r="N571" s="4" t="str">
        <f>IFERROR(_xlfn.IFS(H571="9",INDEX(字典1_56!C:C,MATCH(MID(F571,7,2),字典1_56!B:B,0)),LEFT(H571,1)="B",INDEX(字典1_56!D:D,MATCH(MID(F571,7,2),字典1_56!B:B,0)),H571="C_B",INDEX(字典1_56!F:F,MATCH(MID(F571,7,2),字典1_56!B:B,0)),H571="C",INDEX(字典1_56!E:E,MATCH(MID(F571,7,2),字典1_56!B:B,0))),"-")</f>
        <v>-</v>
      </c>
      <c r="O571" s="4" t="str">
        <f>IFERROR(INDEX(字典1_78!C:C,MATCH(RIGHT(F571,2),字典1_78!B:B,0)),"Error")</f>
        <v>时钟</v>
      </c>
      <c r="P571" s="5">
        <f t="shared" si="32"/>
        <v>45.758000000000003</v>
      </c>
      <c r="Q571" s="5">
        <f t="shared" si="33"/>
        <v>0.12400000000000233</v>
      </c>
      <c r="R571" s="5" t="str">
        <f>IF(H573="C_B",INDEX(音色一览表!A:A,MATCH(MID(F571,5,2)&amp;MID(F572,5,2)&amp;MID(F573,7,2),音色一览表!H:H,0))&amp;" "&amp;INDEX(音色一览表!G:G,MATCH(MID(F571,5,2)&amp;MID(F572,5,2)&amp;MID(F573,7,2),音色一览表!H:H,0)),"")</f>
        <v/>
      </c>
      <c r="S571" s="17"/>
      <c r="T571" s="17"/>
    </row>
    <row r="572" spans="1:20" ht="18" hidden="1" customHeight="1" x14ac:dyDescent="0.2">
      <c r="A572" s="16">
        <v>570</v>
      </c>
      <c r="B572" s="16">
        <v>1</v>
      </c>
      <c r="C572" s="10"/>
      <c r="D572" s="16" t="s">
        <v>49</v>
      </c>
      <c r="E572" s="16" t="s">
        <v>50</v>
      </c>
      <c r="F572" s="16" t="s">
        <v>51</v>
      </c>
      <c r="G572" s="16" t="s">
        <v>622</v>
      </c>
      <c r="H572" s="34" t="str">
        <f t="shared" si="35"/>
        <v>F8</v>
      </c>
      <c r="I572" s="34" t="str">
        <f>IFERROR(INDEX(数据分类!B:B,MATCH(数据!H572,数据分类!A:A,0)),"Error")</f>
        <v>时钟</v>
      </c>
      <c r="J572" s="34" t="str">
        <f>IFERROR(_xlfn.IFS(INDEX(数据分类!E:E,MATCH(数据!H572,数据分类!A:A,0))=3456,N572&amp;M572,INDEX(数据分类!E:E,MATCH(数据!H572,数据分类!A:A,0))=34,M572,INDEX(数据分类!E:E,MATCH(数据!H572,数据分类!A:A,0))=56,N572,INDEX(数据分类!E:E,MATCH(数据!H572,数据分类!A:A,0))="-","-"),"Error")</f>
        <v>-</v>
      </c>
      <c r="K572" s="34" t="str">
        <f t="shared" si="34"/>
        <v>-</v>
      </c>
      <c r="L572" s="4" t="str">
        <f>IFERROR(INDEX(字典msg!B:B,MATCH(D572,字典msg!A:A,0)),"Error")</f>
        <v>正常</v>
      </c>
      <c r="M572" s="4" t="str">
        <f>IFERROR(_xlfn.IFS(H572="9",INDEX(字典1_34!C:C,MATCH(MID(F572,5,2),字典1_34!B:B,0)),H572="B00",INDEX(字典1_34!D:D,MATCH(MID(F572,5,2),字典1_34!B:B,0)),H572="B20",INDEX(字典1_34!E:E,MATCH(MID(F572,5,2),字典1_34!B:B,0)),H572="B48",INDEX(字典1_34!G:G,MATCH(MID(F572,5,2),字典1_34!B:B,0)),LEFT(H572,1)="B",INDEX(字典1_34!F:F,MATCH(MID(F572,5,2),字典1_34!B:B,0))),"-")</f>
        <v>-</v>
      </c>
      <c r="N572" s="4" t="str">
        <f>IFERROR(_xlfn.IFS(H572="9",INDEX(字典1_56!C:C,MATCH(MID(F572,7,2),字典1_56!B:B,0)),LEFT(H572,1)="B",INDEX(字典1_56!D:D,MATCH(MID(F572,7,2),字典1_56!B:B,0)),H572="C_B",INDEX(字典1_56!F:F,MATCH(MID(F572,7,2),字典1_56!B:B,0)),H572="C",INDEX(字典1_56!E:E,MATCH(MID(F572,7,2),字典1_56!B:B,0))),"-")</f>
        <v>-</v>
      </c>
      <c r="O572" s="4" t="str">
        <f>IFERROR(INDEX(字典1_78!C:C,MATCH(RIGHT(F572,2),字典1_78!B:B,0)),"Error")</f>
        <v>时钟</v>
      </c>
      <c r="P572" s="5">
        <f t="shared" si="32"/>
        <v>45.872</v>
      </c>
      <c r="Q572" s="5">
        <f t="shared" si="33"/>
        <v>0.11399999999999721</v>
      </c>
      <c r="R572" s="5" t="str">
        <f>IF(H574="C_B",INDEX(音色一览表!A:A,MATCH(MID(F572,5,2)&amp;MID(F573,5,2)&amp;MID(F574,7,2),音色一览表!H:H,0))&amp;" "&amp;INDEX(音色一览表!G:G,MATCH(MID(F572,5,2)&amp;MID(F573,5,2)&amp;MID(F574,7,2),音色一览表!H:H,0)),"")</f>
        <v/>
      </c>
      <c r="S572" s="17"/>
      <c r="T572" s="17"/>
    </row>
    <row r="573" spans="1:20" ht="18" hidden="1" customHeight="1" x14ac:dyDescent="0.2">
      <c r="A573" s="16">
        <v>571</v>
      </c>
      <c r="B573" s="16">
        <v>1</v>
      </c>
      <c r="C573" s="10"/>
      <c r="D573" s="16" t="s">
        <v>49</v>
      </c>
      <c r="E573" s="16" t="s">
        <v>50</v>
      </c>
      <c r="F573" s="16" t="s">
        <v>59</v>
      </c>
      <c r="G573" s="16" t="s">
        <v>623</v>
      </c>
      <c r="H573" s="34" t="str">
        <f t="shared" si="35"/>
        <v>FE</v>
      </c>
      <c r="I573" s="34" t="str">
        <f>IFERROR(INDEX(数据分类!B:B,MATCH(数据!H573,数据分类!A:A,0)),"Error")</f>
        <v>主动传感</v>
      </c>
      <c r="J573" s="34" t="str">
        <f>IFERROR(_xlfn.IFS(INDEX(数据分类!E:E,MATCH(数据!H573,数据分类!A:A,0))=3456,N573&amp;M573,INDEX(数据分类!E:E,MATCH(数据!H573,数据分类!A:A,0))=34,M573,INDEX(数据分类!E:E,MATCH(数据!H573,数据分类!A:A,0))=56,N573,INDEX(数据分类!E:E,MATCH(数据!H573,数据分类!A:A,0))="-","-"),"Error")</f>
        <v>-</v>
      </c>
      <c r="K573" s="34" t="str">
        <f t="shared" si="34"/>
        <v>-</v>
      </c>
      <c r="L573" s="4" t="str">
        <f>IFERROR(INDEX(字典msg!B:B,MATCH(D573,字典msg!A:A,0)),"Error")</f>
        <v>正常</v>
      </c>
      <c r="M573" s="4" t="str">
        <f>IFERROR(_xlfn.IFS(H573="9",INDEX(字典1_34!C:C,MATCH(MID(F573,5,2),字典1_34!B:B,0)),H573="B00",INDEX(字典1_34!D:D,MATCH(MID(F573,5,2),字典1_34!B:B,0)),H573="B20",INDEX(字典1_34!E:E,MATCH(MID(F573,5,2),字典1_34!B:B,0)),H573="B48",INDEX(字典1_34!G:G,MATCH(MID(F573,5,2),字典1_34!B:B,0)),LEFT(H573,1)="B",INDEX(字典1_34!F:F,MATCH(MID(F573,5,2),字典1_34!B:B,0))),"-")</f>
        <v>-</v>
      </c>
      <c r="N573" s="4" t="str">
        <f>IFERROR(_xlfn.IFS(H573="9",INDEX(字典1_56!C:C,MATCH(MID(F573,7,2),字典1_56!B:B,0)),LEFT(H573,1)="B",INDEX(字典1_56!D:D,MATCH(MID(F573,7,2),字典1_56!B:B,0)),H573="C_B",INDEX(字典1_56!F:F,MATCH(MID(F573,7,2),字典1_56!B:B,0)),H573="C",INDEX(字典1_56!E:E,MATCH(MID(F573,7,2),字典1_56!B:B,0))),"-")</f>
        <v>-</v>
      </c>
      <c r="O573" s="4" t="str">
        <f>IFERROR(INDEX(字典1_78!C:C,MATCH(RIGHT(F573,2),字典1_78!B:B,0)),"Error")</f>
        <v>主动传感</v>
      </c>
      <c r="P573" s="5">
        <f t="shared" si="32"/>
        <v>45.991999999999997</v>
      </c>
      <c r="Q573" s="5">
        <f t="shared" si="33"/>
        <v>0.11999999999999744</v>
      </c>
      <c r="R573" s="5" t="str">
        <f>IF(H575="C_B",INDEX(音色一览表!A:A,MATCH(MID(F573,5,2)&amp;MID(F574,5,2)&amp;MID(F575,7,2),音色一览表!H:H,0))&amp;" "&amp;INDEX(音色一览表!G:G,MATCH(MID(F573,5,2)&amp;MID(F574,5,2)&amp;MID(F575,7,2),音色一览表!H:H,0)),"")</f>
        <v/>
      </c>
      <c r="S573" s="17"/>
      <c r="T573" s="17"/>
    </row>
    <row r="574" spans="1:20" ht="18" hidden="1" customHeight="1" x14ac:dyDescent="0.2">
      <c r="A574" s="16">
        <v>572</v>
      </c>
      <c r="B574" s="16">
        <v>1</v>
      </c>
      <c r="C574" s="10"/>
      <c r="D574" s="16" t="s">
        <v>49</v>
      </c>
      <c r="E574" s="16" t="s">
        <v>50</v>
      </c>
      <c r="F574" s="16" t="s">
        <v>51</v>
      </c>
      <c r="G574" s="16" t="s">
        <v>624</v>
      </c>
      <c r="H574" s="34" t="str">
        <f t="shared" si="35"/>
        <v>F8</v>
      </c>
      <c r="I574" s="34" t="str">
        <f>IFERROR(INDEX(数据分类!B:B,MATCH(数据!H574,数据分类!A:A,0)),"Error")</f>
        <v>时钟</v>
      </c>
      <c r="J574" s="34" t="str">
        <f>IFERROR(_xlfn.IFS(INDEX(数据分类!E:E,MATCH(数据!H574,数据分类!A:A,0))=3456,N574&amp;M574,INDEX(数据分类!E:E,MATCH(数据!H574,数据分类!A:A,0))=34,M574,INDEX(数据分类!E:E,MATCH(数据!H574,数据分类!A:A,0))=56,N574,INDEX(数据分类!E:E,MATCH(数据!H574,数据分类!A:A,0))="-","-"),"Error")</f>
        <v>-</v>
      </c>
      <c r="K574" s="34" t="str">
        <f t="shared" si="34"/>
        <v>-</v>
      </c>
      <c r="L574" s="4" t="str">
        <f>IFERROR(INDEX(字典msg!B:B,MATCH(D574,字典msg!A:A,0)),"Error")</f>
        <v>正常</v>
      </c>
      <c r="M574" s="4" t="str">
        <f>IFERROR(_xlfn.IFS(H574="9",INDEX(字典1_34!C:C,MATCH(MID(F574,5,2),字典1_34!B:B,0)),H574="B00",INDEX(字典1_34!D:D,MATCH(MID(F574,5,2),字典1_34!B:B,0)),H574="B20",INDEX(字典1_34!E:E,MATCH(MID(F574,5,2),字典1_34!B:B,0)),H574="B48",INDEX(字典1_34!G:G,MATCH(MID(F574,5,2),字典1_34!B:B,0)),LEFT(H574,1)="B",INDEX(字典1_34!F:F,MATCH(MID(F574,5,2),字典1_34!B:B,0))),"-")</f>
        <v>-</v>
      </c>
      <c r="N574" s="4" t="str">
        <f>IFERROR(_xlfn.IFS(H574="9",INDEX(字典1_56!C:C,MATCH(MID(F574,7,2),字典1_56!B:B,0)),LEFT(H574,1)="B",INDEX(字典1_56!D:D,MATCH(MID(F574,7,2),字典1_56!B:B,0)),H574="C_B",INDEX(字典1_56!F:F,MATCH(MID(F574,7,2),字典1_56!B:B,0)),H574="C",INDEX(字典1_56!E:E,MATCH(MID(F574,7,2),字典1_56!B:B,0))),"-")</f>
        <v>-</v>
      </c>
      <c r="O574" s="4" t="str">
        <f>IFERROR(INDEX(字典1_78!C:C,MATCH(RIGHT(F574,2),字典1_78!B:B,0)),"Error")</f>
        <v>时钟</v>
      </c>
      <c r="P574" s="5">
        <f t="shared" si="32"/>
        <v>46.112000000000002</v>
      </c>
      <c r="Q574" s="5">
        <f t="shared" si="33"/>
        <v>0.12000000000000455</v>
      </c>
      <c r="R574" s="5" t="str">
        <f>IF(H576="C_B",INDEX(音色一览表!A:A,MATCH(MID(F574,5,2)&amp;MID(F575,5,2)&amp;MID(F576,7,2),音色一览表!H:H,0))&amp;" "&amp;INDEX(音色一览表!G:G,MATCH(MID(F574,5,2)&amp;MID(F575,5,2)&amp;MID(F576,7,2),音色一览表!H:H,0)),"")</f>
        <v/>
      </c>
      <c r="S574" s="17"/>
      <c r="T574" s="17"/>
    </row>
    <row r="575" spans="1:20" ht="18" hidden="1" customHeight="1" x14ac:dyDescent="0.2">
      <c r="A575" s="16">
        <v>573</v>
      </c>
      <c r="B575" s="16">
        <v>1</v>
      </c>
      <c r="C575" s="10"/>
      <c r="D575" s="16" t="s">
        <v>49</v>
      </c>
      <c r="E575" s="16" t="s">
        <v>50</v>
      </c>
      <c r="F575" s="16" t="s">
        <v>51</v>
      </c>
      <c r="G575" s="16" t="s">
        <v>625</v>
      </c>
      <c r="H575" s="34" t="str">
        <f t="shared" si="35"/>
        <v>F8</v>
      </c>
      <c r="I575" s="34" t="str">
        <f>IFERROR(INDEX(数据分类!B:B,MATCH(数据!H575,数据分类!A:A,0)),"Error")</f>
        <v>时钟</v>
      </c>
      <c r="J575" s="34" t="str">
        <f>IFERROR(_xlfn.IFS(INDEX(数据分类!E:E,MATCH(数据!H575,数据分类!A:A,0))=3456,N575&amp;M575,INDEX(数据分类!E:E,MATCH(数据!H575,数据分类!A:A,0))=34,M575,INDEX(数据分类!E:E,MATCH(数据!H575,数据分类!A:A,0))=56,N575,INDEX(数据分类!E:E,MATCH(数据!H575,数据分类!A:A,0))="-","-"),"Error")</f>
        <v>-</v>
      </c>
      <c r="K575" s="34" t="str">
        <f t="shared" si="34"/>
        <v>-</v>
      </c>
      <c r="L575" s="4" t="str">
        <f>IFERROR(INDEX(字典msg!B:B,MATCH(D575,字典msg!A:A,0)),"Error")</f>
        <v>正常</v>
      </c>
      <c r="M575" s="4" t="str">
        <f>IFERROR(_xlfn.IFS(H575="9",INDEX(字典1_34!C:C,MATCH(MID(F575,5,2),字典1_34!B:B,0)),H575="B00",INDEX(字典1_34!D:D,MATCH(MID(F575,5,2),字典1_34!B:B,0)),H575="B20",INDEX(字典1_34!E:E,MATCH(MID(F575,5,2),字典1_34!B:B,0)),H575="B48",INDEX(字典1_34!G:G,MATCH(MID(F575,5,2),字典1_34!B:B,0)),LEFT(H575,1)="B",INDEX(字典1_34!F:F,MATCH(MID(F575,5,2),字典1_34!B:B,0))),"-")</f>
        <v>-</v>
      </c>
      <c r="N575" s="4" t="str">
        <f>IFERROR(_xlfn.IFS(H575="9",INDEX(字典1_56!C:C,MATCH(MID(F575,7,2),字典1_56!B:B,0)),LEFT(H575,1)="B",INDEX(字典1_56!D:D,MATCH(MID(F575,7,2),字典1_56!B:B,0)),H575="C_B",INDEX(字典1_56!F:F,MATCH(MID(F575,7,2),字典1_56!B:B,0)),H575="C",INDEX(字典1_56!E:E,MATCH(MID(F575,7,2),字典1_56!B:B,0))),"-")</f>
        <v>-</v>
      </c>
      <c r="O575" s="4" t="str">
        <f>IFERROR(INDEX(字典1_78!C:C,MATCH(RIGHT(F575,2),字典1_78!B:B,0)),"Error")</f>
        <v>时钟</v>
      </c>
      <c r="P575" s="5">
        <f t="shared" si="32"/>
        <v>46.231999999999999</v>
      </c>
      <c r="Q575" s="5">
        <f t="shared" si="33"/>
        <v>0.11999999999999744</v>
      </c>
      <c r="R575" s="5" t="str">
        <f>IF(H577="C_B",INDEX(音色一览表!A:A,MATCH(MID(F575,5,2)&amp;MID(F576,5,2)&amp;MID(F577,7,2),音色一览表!H:H,0))&amp;" "&amp;INDEX(音色一览表!G:G,MATCH(MID(F575,5,2)&amp;MID(F576,5,2)&amp;MID(F577,7,2),音色一览表!H:H,0)),"")</f>
        <v/>
      </c>
      <c r="S575" s="17"/>
      <c r="T575" s="17"/>
    </row>
    <row r="576" spans="1:20" ht="18" hidden="1" customHeight="1" x14ac:dyDescent="0.2">
      <c r="A576" s="16">
        <v>574</v>
      </c>
      <c r="B576" s="16">
        <v>1</v>
      </c>
      <c r="C576" s="10"/>
      <c r="D576" s="16" t="s">
        <v>49</v>
      </c>
      <c r="E576" s="16" t="s">
        <v>50</v>
      </c>
      <c r="F576" s="16" t="s">
        <v>174</v>
      </c>
      <c r="G576" s="16" t="s">
        <v>626</v>
      </c>
      <c r="H576" s="34" t="str">
        <f t="shared" si="35"/>
        <v>9</v>
      </c>
      <c r="I576" s="34" t="str">
        <f>IFERROR(INDEX(数据分类!B:B,MATCH(数据!H576,数据分类!A:A,0)),"Error")</f>
        <v>音符打开</v>
      </c>
      <c r="J576" s="34" t="str">
        <f>IFERROR(_xlfn.IFS(INDEX(数据分类!E:E,MATCH(数据!H576,数据分类!A:A,0))=3456,N576&amp;M576,INDEX(数据分类!E:E,MATCH(数据!H576,数据分类!A:A,0))=34,M576,INDEX(数据分类!E:E,MATCH(数据!H576,数据分类!A:A,0))=56,N576,INDEX(数据分类!E:E,MATCH(数据!H576,数据分类!A:A,0))="-","-"),"Error")</f>
        <v>D3键松开</v>
      </c>
      <c r="K576" s="34">
        <f t="shared" si="34"/>
        <v>1</v>
      </c>
      <c r="L576" s="4" t="str">
        <f>IFERROR(INDEX(字典msg!B:B,MATCH(D576,字典msg!A:A,0)),"Error")</f>
        <v>正常</v>
      </c>
      <c r="M576" s="4" t="str">
        <f>IFERROR(_xlfn.IFS(H576="9",INDEX(字典1_34!C:C,MATCH(MID(F576,5,2),字典1_34!B:B,0)),H576="B00",INDEX(字典1_34!D:D,MATCH(MID(F576,5,2),字典1_34!B:B,0)),H576="B20",INDEX(字典1_34!E:E,MATCH(MID(F576,5,2),字典1_34!B:B,0)),H576="B48",INDEX(字典1_34!G:G,MATCH(MID(F576,5,2),字典1_34!B:B,0)),LEFT(H576,1)="B",INDEX(字典1_34!F:F,MATCH(MID(F576,5,2),字典1_34!B:B,0))),"-")</f>
        <v>松开</v>
      </c>
      <c r="N576" s="4" t="str">
        <f>IFERROR(_xlfn.IFS(H576="9",INDEX(字典1_56!C:C,MATCH(MID(F576,7,2),字典1_56!B:B,0)),LEFT(H576,1)="B",INDEX(字典1_56!D:D,MATCH(MID(F576,7,2),字典1_56!B:B,0)),H576="C_B",INDEX(字典1_56!F:F,MATCH(MID(F576,7,2),字典1_56!B:B,0)),H576="C",INDEX(字典1_56!E:E,MATCH(MID(F576,7,2),字典1_56!B:B,0))),"-")</f>
        <v>D3键</v>
      </c>
      <c r="O576" s="4" t="str">
        <f>IFERROR(INDEX(字典1_78!C:C,MATCH(RIGHT(F576,2),字典1_78!B:B,0)),"Error")</f>
        <v>音符打开(#01)</v>
      </c>
      <c r="P576" s="5">
        <f t="shared" si="32"/>
        <v>46.359000000000002</v>
      </c>
      <c r="Q576" s="5">
        <f t="shared" si="33"/>
        <v>0.12700000000000244</v>
      </c>
      <c r="R576" s="5" t="str">
        <f>IF(H578="C_B",INDEX(音色一览表!A:A,MATCH(MID(F576,5,2)&amp;MID(F577,5,2)&amp;MID(F578,7,2),音色一览表!H:H,0))&amp;" "&amp;INDEX(音色一览表!G:G,MATCH(MID(F576,5,2)&amp;MID(F577,5,2)&amp;MID(F578,7,2),音色一览表!H:H,0)),"")</f>
        <v/>
      </c>
      <c r="S576" s="17"/>
      <c r="T576" s="17"/>
    </row>
    <row r="577" spans="1:20" ht="18" hidden="1" customHeight="1" x14ac:dyDescent="0.2">
      <c r="A577" s="16">
        <v>575</v>
      </c>
      <c r="B577" s="16">
        <v>1</v>
      </c>
      <c r="C577" s="10"/>
      <c r="D577" s="16" t="s">
        <v>49</v>
      </c>
      <c r="E577" s="16" t="s">
        <v>50</v>
      </c>
      <c r="F577" s="16" t="s">
        <v>51</v>
      </c>
      <c r="G577" s="16" t="s">
        <v>627</v>
      </c>
      <c r="H577" s="34" t="str">
        <f t="shared" si="35"/>
        <v>F8</v>
      </c>
      <c r="I577" s="34" t="str">
        <f>IFERROR(INDEX(数据分类!B:B,MATCH(数据!H577,数据分类!A:A,0)),"Error")</f>
        <v>时钟</v>
      </c>
      <c r="J577" s="34" t="str">
        <f>IFERROR(_xlfn.IFS(INDEX(数据分类!E:E,MATCH(数据!H577,数据分类!A:A,0))=3456,N577&amp;M577,INDEX(数据分类!E:E,MATCH(数据!H577,数据分类!A:A,0))=34,M577,INDEX(数据分类!E:E,MATCH(数据!H577,数据分类!A:A,0))=56,N577,INDEX(数据分类!E:E,MATCH(数据!H577,数据分类!A:A,0))="-","-"),"Error")</f>
        <v>-</v>
      </c>
      <c r="K577" s="34" t="str">
        <f t="shared" si="34"/>
        <v>-</v>
      </c>
      <c r="L577" s="4" t="str">
        <f>IFERROR(INDEX(字典msg!B:B,MATCH(D577,字典msg!A:A,0)),"Error")</f>
        <v>正常</v>
      </c>
      <c r="M577" s="4" t="str">
        <f>IFERROR(_xlfn.IFS(H577="9",INDEX(字典1_34!C:C,MATCH(MID(F577,5,2),字典1_34!B:B,0)),H577="B00",INDEX(字典1_34!D:D,MATCH(MID(F577,5,2),字典1_34!B:B,0)),H577="B20",INDEX(字典1_34!E:E,MATCH(MID(F577,5,2),字典1_34!B:B,0)),H577="B48",INDEX(字典1_34!G:G,MATCH(MID(F577,5,2),字典1_34!B:B,0)),LEFT(H577,1)="B",INDEX(字典1_34!F:F,MATCH(MID(F577,5,2),字典1_34!B:B,0))),"-")</f>
        <v>-</v>
      </c>
      <c r="N577" s="4" t="str">
        <f>IFERROR(_xlfn.IFS(H577="9",INDEX(字典1_56!C:C,MATCH(MID(F577,7,2),字典1_56!B:B,0)),LEFT(H577,1)="B",INDEX(字典1_56!D:D,MATCH(MID(F577,7,2),字典1_56!B:B,0)),H577="C_B",INDEX(字典1_56!F:F,MATCH(MID(F577,7,2),字典1_56!B:B,0)),H577="C",INDEX(字典1_56!E:E,MATCH(MID(F577,7,2),字典1_56!B:B,0))),"-")</f>
        <v>-</v>
      </c>
      <c r="O577" s="4" t="str">
        <f>IFERROR(INDEX(字典1_78!C:C,MATCH(RIGHT(F577,2),字典1_78!B:B,0)),"Error")</f>
        <v>时钟</v>
      </c>
      <c r="P577" s="5">
        <f t="shared" si="32"/>
        <v>46.478999999999999</v>
      </c>
      <c r="Q577" s="5">
        <f t="shared" si="33"/>
        <v>0.11999999999999744</v>
      </c>
      <c r="R577" s="5" t="str">
        <f>IF(H579="C_B",INDEX(音色一览表!A:A,MATCH(MID(F577,5,2)&amp;MID(F578,5,2)&amp;MID(F579,7,2),音色一览表!H:H,0))&amp;" "&amp;INDEX(音色一览表!G:G,MATCH(MID(F577,5,2)&amp;MID(F578,5,2)&amp;MID(F579,7,2),音色一览表!H:H,0)),"")</f>
        <v/>
      </c>
      <c r="S577" s="17"/>
      <c r="T577" s="17"/>
    </row>
    <row r="578" spans="1:20" ht="18" hidden="1" customHeight="1" x14ac:dyDescent="0.2">
      <c r="A578" s="16">
        <v>576</v>
      </c>
      <c r="B578" s="16">
        <v>1</v>
      </c>
      <c r="C578" s="10"/>
      <c r="D578" s="16" t="s">
        <v>49</v>
      </c>
      <c r="E578" s="16" t="s">
        <v>50</v>
      </c>
      <c r="F578" s="16" t="s">
        <v>51</v>
      </c>
      <c r="G578" s="16" t="s">
        <v>628</v>
      </c>
      <c r="H578" s="34" t="str">
        <f t="shared" si="35"/>
        <v>F8</v>
      </c>
      <c r="I578" s="34" t="str">
        <f>IFERROR(INDEX(数据分类!B:B,MATCH(数据!H578,数据分类!A:A,0)),"Error")</f>
        <v>时钟</v>
      </c>
      <c r="J578" s="34" t="str">
        <f>IFERROR(_xlfn.IFS(INDEX(数据分类!E:E,MATCH(数据!H578,数据分类!A:A,0))=3456,N578&amp;M578,INDEX(数据分类!E:E,MATCH(数据!H578,数据分类!A:A,0))=34,M578,INDEX(数据分类!E:E,MATCH(数据!H578,数据分类!A:A,0))=56,N578,INDEX(数据分类!E:E,MATCH(数据!H578,数据分类!A:A,0))="-","-"),"Error")</f>
        <v>-</v>
      </c>
      <c r="K578" s="34" t="str">
        <f t="shared" si="34"/>
        <v>-</v>
      </c>
      <c r="L578" s="4" t="str">
        <f>IFERROR(INDEX(字典msg!B:B,MATCH(D578,字典msg!A:A,0)),"Error")</f>
        <v>正常</v>
      </c>
      <c r="M578" s="4" t="str">
        <f>IFERROR(_xlfn.IFS(H578="9",INDEX(字典1_34!C:C,MATCH(MID(F578,5,2),字典1_34!B:B,0)),H578="B00",INDEX(字典1_34!D:D,MATCH(MID(F578,5,2),字典1_34!B:B,0)),H578="B20",INDEX(字典1_34!E:E,MATCH(MID(F578,5,2),字典1_34!B:B,0)),H578="B48",INDEX(字典1_34!G:G,MATCH(MID(F578,5,2),字典1_34!B:B,0)),LEFT(H578,1)="B",INDEX(字典1_34!F:F,MATCH(MID(F578,5,2),字典1_34!B:B,0))),"-")</f>
        <v>-</v>
      </c>
      <c r="N578" s="4" t="str">
        <f>IFERROR(_xlfn.IFS(H578="9",INDEX(字典1_56!C:C,MATCH(MID(F578,7,2),字典1_56!B:B,0)),LEFT(H578,1)="B",INDEX(字典1_56!D:D,MATCH(MID(F578,7,2),字典1_56!B:B,0)),H578="C_B",INDEX(字典1_56!F:F,MATCH(MID(F578,7,2),字典1_56!B:B,0)),H578="C",INDEX(字典1_56!E:E,MATCH(MID(F578,7,2),字典1_56!B:B,0))),"-")</f>
        <v>-</v>
      </c>
      <c r="O578" s="4" t="str">
        <f>IFERROR(INDEX(字典1_78!C:C,MATCH(RIGHT(F578,2),字典1_78!B:B,0)),"Error")</f>
        <v>时钟</v>
      </c>
      <c r="P578" s="5">
        <f t="shared" si="32"/>
        <v>46.588999999999999</v>
      </c>
      <c r="Q578" s="5">
        <f t="shared" si="33"/>
        <v>0.10999999999999943</v>
      </c>
      <c r="R578" s="5" t="str">
        <f>IF(H580="C_B",INDEX(音色一览表!A:A,MATCH(MID(F578,5,2)&amp;MID(F579,5,2)&amp;MID(F580,7,2),音色一览表!H:H,0))&amp;" "&amp;INDEX(音色一览表!G:G,MATCH(MID(F578,5,2)&amp;MID(F579,5,2)&amp;MID(F580,7,2),音色一览表!H:H,0)),"")</f>
        <v/>
      </c>
      <c r="S578" s="17"/>
      <c r="T578" s="17"/>
    </row>
    <row r="579" spans="1:20" ht="18" hidden="1" customHeight="1" x14ac:dyDescent="0.2">
      <c r="A579" s="16">
        <v>577</v>
      </c>
      <c r="B579" s="16">
        <v>1</v>
      </c>
      <c r="C579" s="10"/>
      <c r="D579" s="16" t="s">
        <v>49</v>
      </c>
      <c r="E579" s="16" t="s">
        <v>50</v>
      </c>
      <c r="F579" s="16" t="s">
        <v>51</v>
      </c>
      <c r="G579" s="16" t="s">
        <v>629</v>
      </c>
      <c r="H579" s="34" t="str">
        <f t="shared" si="35"/>
        <v>F8</v>
      </c>
      <c r="I579" s="34" t="str">
        <f>IFERROR(INDEX(数据分类!B:B,MATCH(数据!H579,数据分类!A:A,0)),"Error")</f>
        <v>时钟</v>
      </c>
      <c r="J579" s="34" t="str">
        <f>IFERROR(_xlfn.IFS(INDEX(数据分类!E:E,MATCH(数据!H579,数据分类!A:A,0))=3456,N579&amp;M579,INDEX(数据分类!E:E,MATCH(数据!H579,数据分类!A:A,0))=34,M579,INDEX(数据分类!E:E,MATCH(数据!H579,数据分类!A:A,0))=56,N579,INDEX(数据分类!E:E,MATCH(数据!H579,数据分类!A:A,0))="-","-"),"Error")</f>
        <v>-</v>
      </c>
      <c r="K579" s="34" t="str">
        <f t="shared" si="34"/>
        <v>-</v>
      </c>
      <c r="L579" s="4" t="str">
        <f>IFERROR(INDEX(字典msg!B:B,MATCH(D579,字典msg!A:A,0)),"Error")</f>
        <v>正常</v>
      </c>
      <c r="M579" s="4" t="str">
        <f>IFERROR(_xlfn.IFS(H579="9",INDEX(字典1_34!C:C,MATCH(MID(F579,5,2),字典1_34!B:B,0)),H579="B00",INDEX(字典1_34!D:D,MATCH(MID(F579,5,2),字典1_34!B:B,0)),H579="B20",INDEX(字典1_34!E:E,MATCH(MID(F579,5,2),字典1_34!B:B,0)),H579="B48",INDEX(字典1_34!G:G,MATCH(MID(F579,5,2),字典1_34!B:B,0)),LEFT(H579,1)="B",INDEX(字典1_34!F:F,MATCH(MID(F579,5,2),字典1_34!B:B,0))),"-")</f>
        <v>-</v>
      </c>
      <c r="N579" s="4" t="str">
        <f>IFERROR(_xlfn.IFS(H579="9",INDEX(字典1_56!C:C,MATCH(MID(F579,7,2),字典1_56!B:B,0)),LEFT(H579,1)="B",INDEX(字典1_56!D:D,MATCH(MID(F579,7,2),字典1_56!B:B,0)),H579="C_B",INDEX(字典1_56!F:F,MATCH(MID(F579,7,2),字典1_56!B:B,0)),H579="C",INDEX(字典1_56!E:E,MATCH(MID(F579,7,2),字典1_56!B:B,0))),"-")</f>
        <v>-</v>
      </c>
      <c r="O579" s="4" t="str">
        <f>IFERROR(INDEX(字典1_78!C:C,MATCH(RIGHT(F579,2),字典1_78!B:B,0)),"Error")</f>
        <v>时钟</v>
      </c>
      <c r="P579" s="5">
        <f t="shared" ref="P579:P642" si="36">HEX2DEC(RIGHT(G579,6))/1000</f>
        <v>46.709000000000003</v>
      </c>
      <c r="Q579" s="5">
        <f t="shared" ref="Q579:Q642" si="37">IFERROR(IF(B579=B578,P579-P578,0),"")</f>
        <v>0.12000000000000455</v>
      </c>
      <c r="R579" s="5" t="str">
        <f>IF(H581="C_B",INDEX(音色一览表!A:A,MATCH(MID(F579,5,2)&amp;MID(F580,5,2)&amp;MID(F581,7,2),音色一览表!H:H,0))&amp;" "&amp;INDEX(音色一览表!G:G,MATCH(MID(F579,5,2)&amp;MID(F580,5,2)&amp;MID(F581,7,2),音色一览表!H:H,0)),"")</f>
        <v/>
      </c>
      <c r="S579" s="17"/>
      <c r="T579" s="17"/>
    </row>
    <row r="580" spans="1:20" ht="18" hidden="1" customHeight="1" x14ac:dyDescent="0.2">
      <c r="A580" s="16">
        <v>578</v>
      </c>
      <c r="B580" s="16">
        <v>1</v>
      </c>
      <c r="C580" s="10"/>
      <c r="D580" s="16" t="s">
        <v>49</v>
      </c>
      <c r="E580" s="16" t="s">
        <v>50</v>
      </c>
      <c r="F580" s="16" t="s">
        <v>51</v>
      </c>
      <c r="G580" s="16" t="s">
        <v>630</v>
      </c>
      <c r="H580" s="34" t="str">
        <f t="shared" si="35"/>
        <v>F8</v>
      </c>
      <c r="I580" s="34" t="str">
        <f>IFERROR(INDEX(数据分类!B:B,MATCH(数据!H580,数据分类!A:A,0)),"Error")</f>
        <v>时钟</v>
      </c>
      <c r="J580" s="34" t="str">
        <f>IFERROR(_xlfn.IFS(INDEX(数据分类!E:E,MATCH(数据!H580,数据分类!A:A,0))=3456,N580&amp;M580,INDEX(数据分类!E:E,MATCH(数据!H580,数据分类!A:A,0))=34,M580,INDEX(数据分类!E:E,MATCH(数据!H580,数据分类!A:A,0))=56,N580,INDEX(数据分类!E:E,MATCH(数据!H580,数据分类!A:A,0))="-","-"),"Error")</f>
        <v>-</v>
      </c>
      <c r="K580" s="34" t="str">
        <f t="shared" ref="K580:K643" si="38">IF(OR(H580="9",LEFT(H580,1)="B",LEFT(H580,1)="C"),RIGHT(F580,1)+1,"-")</f>
        <v>-</v>
      </c>
      <c r="L580" s="4" t="str">
        <f>IFERROR(INDEX(字典msg!B:B,MATCH(D580,字典msg!A:A,0)),"Error")</f>
        <v>正常</v>
      </c>
      <c r="M580" s="4" t="str">
        <f>IFERROR(_xlfn.IFS(H580="9",INDEX(字典1_34!C:C,MATCH(MID(F580,5,2),字典1_34!B:B,0)),H580="B00",INDEX(字典1_34!D:D,MATCH(MID(F580,5,2),字典1_34!B:B,0)),H580="B20",INDEX(字典1_34!E:E,MATCH(MID(F580,5,2),字典1_34!B:B,0)),H580="B48",INDEX(字典1_34!G:G,MATCH(MID(F580,5,2),字典1_34!B:B,0)),LEFT(H580,1)="B",INDEX(字典1_34!F:F,MATCH(MID(F580,5,2),字典1_34!B:B,0))),"-")</f>
        <v>-</v>
      </c>
      <c r="N580" s="4" t="str">
        <f>IFERROR(_xlfn.IFS(H580="9",INDEX(字典1_56!C:C,MATCH(MID(F580,7,2),字典1_56!B:B,0)),LEFT(H580,1)="B",INDEX(字典1_56!D:D,MATCH(MID(F580,7,2),字典1_56!B:B,0)),H580="C_B",INDEX(字典1_56!F:F,MATCH(MID(F580,7,2),字典1_56!B:B,0)),H580="C",INDEX(字典1_56!E:E,MATCH(MID(F580,7,2),字典1_56!B:B,0))),"-")</f>
        <v>-</v>
      </c>
      <c r="O580" s="4" t="str">
        <f>IFERROR(INDEX(字典1_78!C:C,MATCH(RIGHT(F580,2),字典1_78!B:B,0)),"Error")</f>
        <v>时钟</v>
      </c>
      <c r="P580" s="5">
        <f t="shared" si="36"/>
        <v>46.84</v>
      </c>
      <c r="Q580" s="5">
        <f t="shared" si="37"/>
        <v>0.13100000000000023</v>
      </c>
      <c r="R580" s="5" t="str">
        <f>IF(H582="C_B",INDEX(音色一览表!A:A,MATCH(MID(F580,5,2)&amp;MID(F581,5,2)&amp;MID(F582,7,2),音色一览表!H:H,0))&amp;" "&amp;INDEX(音色一览表!G:G,MATCH(MID(F580,5,2)&amp;MID(F581,5,2)&amp;MID(F582,7,2),音色一览表!H:H,0)),"")</f>
        <v/>
      </c>
      <c r="S580" s="17"/>
      <c r="T580" s="17"/>
    </row>
    <row r="581" spans="1:20" ht="18" hidden="1" customHeight="1" x14ac:dyDescent="0.2">
      <c r="A581" s="16">
        <v>579</v>
      </c>
      <c r="B581" s="16">
        <v>1</v>
      </c>
      <c r="C581" s="10"/>
      <c r="D581" s="16" t="s">
        <v>49</v>
      </c>
      <c r="E581" s="16" t="s">
        <v>50</v>
      </c>
      <c r="F581" s="16" t="s">
        <v>51</v>
      </c>
      <c r="G581" s="16" t="s">
        <v>631</v>
      </c>
      <c r="H581" s="34" t="str">
        <f t="shared" ref="H581:H644" si="39">IFERROR(_xlfn.IFS(MID(F581,9,1)="B",MID(F581,9,1)&amp;MID(F581,7,2),MID(F581,9,1)="F",RIGHT(F581,2),AND(MID(F581,9,1)="C",H579="B00",H580="B20"),"C_B"),MID(F581,9,1))</f>
        <v>F8</v>
      </c>
      <c r="I581" s="34" t="str">
        <f>IFERROR(INDEX(数据分类!B:B,MATCH(数据!H581,数据分类!A:A,0)),"Error")</f>
        <v>时钟</v>
      </c>
      <c r="J581" s="34" t="str">
        <f>IFERROR(_xlfn.IFS(INDEX(数据分类!E:E,MATCH(数据!H581,数据分类!A:A,0))=3456,N581&amp;M581,INDEX(数据分类!E:E,MATCH(数据!H581,数据分类!A:A,0))=34,M581,INDEX(数据分类!E:E,MATCH(数据!H581,数据分类!A:A,0))=56,N581,INDEX(数据分类!E:E,MATCH(数据!H581,数据分类!A:A,0))="-","-"),"Error")</f>
        <v>-</v>
      </c>
      <c r="K581" s="34" t="str">
        <f t="shared" si="38"/>
        <v>-</v>
      </c>
      <c r="L581" s="4" t="str">
        <f>IFERROR(INDEX(字典msg!B:B,MATCH(D581,字典msg!A:A,0)),"Error")</f>
        <v>正常</v>
      </c>
      <c r="M581" s="4" t="str">
        <f>IFERROR(_xlfn.IFS(H581="9",INDEX(字典1_34!C:C,MATCH(MID(F581,5,2),字典1_34!B:B,0)),H581="B00",INDEX(字典1_34!D:D,MATCH(MID(F581,5,2),字典1_34!B:B,0)),H581="B20",INDEX(字典1_34!E:E,MATCH(MID(F581,5,2),字典1_34!B:B,0)),H581="B48",INDEX(字典1_34!G:G,MATCH(MID(F581,5,2),字典1_34!B:B,0)),LEFT(H581,1)="B",INDEX(字典1_34!F:F,MATCH(MID(F581,5,2),字典1_34!B:B,0))),"-")</f>
        <v>-</v>
      </c>
      <c r="N581" s="4" t="str">
        <f>IFERROR(_xlfn.IFS(H581="9",INDEX(字典1_56!C:C,MATCH(MID(F581,7,2),字典1_56!B:B,0)),LEFT(H581,1)="B",INDEX(字典1_56!D:D,MATCH(MID(F581,7,2),字典1_56!B:B,0)),H581="C_B",INDEX(字典1_56!F:F,MATCH(MID(F581,7,2),字典1_56!B:B,0)),H581="C",INDEX(字典1_56!E:E,MATCH(MID(F581,7,2),字典1_56!B:B,0))),"-")</f>
        <v>-</v>
      </c>
      <c r="O581" s="4" t="str">
        <f>IFERROR(INDEX(字典1_78!C:C,MATCH(RIGHT(F581,2),字典1_78!B:B,0)),"Error")</f>
        <v>时钟</v>
      </c>
      <c r="P581" s="5">
        <f t="shared" si="36"/>
        <v>46.97</v>
      </c>
      <c r="Q581" s="5">
        <f t="shared" si="37"/>
        <v>0.12999999999999545</v>
      </c>
      <c r="R581" s="5" t="str">
        <f>IF(H583="C_B",INDEX(音色一览表!A:A,MATCH(MID(F581,5,2)&amp;MID(F582,5,2)&amp;MID(F583,7,2),音色一览表!H:H,0))&amp;" "&amp;INDEX(音色一览表!G:G,MATCH(MID(F581,5,2)&amp;MID(F582,5,2)&amp;MID(F583,7,2),音色一览表!H:H,0)),"")</f>
        <v/>
      </c>
      <c r="S581" s="17"/>
      <c r="T581" s="17"/>
    </row>
    <row r="582" spans="1:20" ht="18" hidden="1" customHeight="1" x14ac:dyDescent="0.2">
      <c r="A582" s="16">
        <v>580</v>
      </c>
      <c r="B582" s="16">
        <v>1</v>
      </c>
      <c r="C582" s="10"/>
      <c r="D582" s="16" t="s">
        <v>49</v>
      </c>
      <c r="E582" s="16" t="s">
        <v>50</v>
      </c>
      <c r="F582" s="16" t="s">
        <v>51</v>
      </c>
      <c r="G582" s="16" t="s">
        <v>632</v>
      </c>
      <c r="H582" s="34" t="str">
        <f t="shared" si="39"/>
        <v>F8</v>
      </c>
      <c r="I582" s="34" t="str">
        <f>IFERROR(INDEX(数据分类!B:B,MATCH(数据!H582,数据分类!A:A,0)),"Error")</f>
        <v>时钟</v>
      </c>
      <c r="J582" s="34" t="str">
        <f>IFERROR(_xlfn.IFS(INDEX(数据分类!E:E,MATCH(数据!H582,数据分类!A:A,0))=3456,N582&amp;M582,INDEX(数据分类!E:E,MATCH(数据!H582,数据分类!A:A,0))=34,M582,INDEX(数据分类!E:E,MATCH(数据!H582,数据分类!A:A,0))=56,N582,INDEX(数据分类!E:E,MATCH(数据!H582,数据分类!A:A,0))="-","-"),"Error")</f>
        <v>-</v>
      </c>
      <c r="K582" s="34" t="str">
        <f t="shared" si="38"/>
        <v>-</v>
      </c>
      <c r="L582" s="4" t="str">
        <f>IFERROR(INDEX(字典msg!B:B,MATCH(D582,字典msg!A:A,0)),"Error")</f>
        <v>正常</v>
      </c>
      <c r="M582" s="4" t="str">
        <f>IFERROR(_xlfn.IFS(H582="9",INDEX(字典1_34!C:C,MATCH(MID(F582,5,2),字典1_34!B:B,0)),H582="B00",INDEX(字典1_34!D:D,MATCH(MID(F582,5,2),字典1_34!B:B,0)),H582="B20",INDEX(字典1_34!E:E,MATCH(MID(F582,5,2),字典1_34!B:B,0)),H582="B48",INDEX(字典1_34!G:G,MATCH(MID(F582,5,2),字典1_34!B:B,0)),LEFT(H582,1)="B",INDEX(字典1_34!F:F,MATCH(MID(F582,5,2),字典1_34!B:B,0))),"-")</f>
        <v>-</v>
      </c>
      <c r="N582" s="4" t="str">
        <f>IFERROR(_xlfn.IFS(H582="9",INDEX(字典1_56!C:C,MATCH(MID(F582,7,2),字典1_56!B:B,0)),LEFT(H582,1)="B",INDEX(字典1_56!D:D,MATCH(MID(F582,7,2),字典1_56!B:B,0)),H582="C_B",INDEX(字典1_56!F:F,MATCH(MID(F582,7,2),字典1_56!B:B,0)),H582="C",INDEX(字典1_56!E:E,MATCH(MID(F582,7,2),字典1_56!B:B,0))),"-")</f>
        <v>-</v>
      </c>
      <c r="O582" s="4" t="str">
        <f>IFERROR(INDEX(字典1_78!C:C,MATCH(RIGHT(F582,2),字典1_78!B:B,0)),"Error")</f>
        <v>时钟</v>
      </c>
      <c r="P582" s="5">
        <f t="shared" si="36"/>
        <v>47.09</v>
      </c>
      <c r="Q582" s="5">
        <f t="shared" si="37"/>
        <v>0.12000000000000455</v>
      </c>
      <c r="R582" s="5" t="str">
        <f>IF(H584="C_B",INDEX(音色一览表!A:A,MATCH(MID(F582,5,2)&amp;MID(F583,5,2)&amp;MID(F584,7,2),音色一览表!H:H,0))&amp;" "&amp;INDEX(音色一览表!G:G,MATCH(MID(F582,5,2)&amp;MID(F583,5,2)&amp;MID(F584,7,2),音色一览表!H:H,0)),"")</f>
        <v/>
      </c>
      <c r="S582" s="17"/>
      <c r="T582" s="17"/>
    </row>
    <row r="583" spans="1:20" ht="18" hidden="1" customHeight="1" x14ac:dyDescent="0.2">
      <c r="A583" s="16">
        <v>581</v>
      </c>
      <c r="B583" s="16">
        <v>1</v>
      </c>
      <c r="C583" s="10"/>
      <c r="D583" s="16" t="s">
        <v>49</v>
      </c>
      <c r="E583" s="16" t="s">
        <v>50</v>
      </c>
      <c r="F583" s="16" t="s">
        <v>51</v>
      </c>
      <c r="G583" s="16" t="s">
        <v>633</v>
      </c>
      <c r="H583" s="34" t="str">
        <f t="shared" si="39"/>
        <v>F8</v>
      </c>
      <c r="I583" s="34" t="str">
        <f>IFERROR(INDEX(数据分类!B:B,MATCH(数据!H583,数据分类!A:A,0)),"Error")</f>
        <v>时钟</v>
      </c>
      <c r="J583" s="34" t="str">
        <f>IFERROR(_xlfn.IFS(INDEX(数据分类!E:E,MATCH(数据!H583,数据分类!A:A,0))=3456,N583&amp;M583,INDEX(数据分类!E:E,MATCH(数据!H583,数据分类!A:A,0))=34,M583,INDEX(数据分类!E:E,MATCH(数据!H583,数据分类!A:A,0))=56,N583,INDEX(数据分类!E:E,MATCH(数据!H583,数据分类!A:A,0))="-","-"),"Error")</f>
        <v>-</v>
      </c>
      <c r="K583" s="34" t="str">
        <f t="shared" si="38"/>
        <v>-</v>
      </c>
      <c r="L583" s="4" t="str">
        <f>IFERROR(INDEX(字典msg!B:B,MATCH(D583,字典msg!A:A,0)),"Error")</f>
        <v>正常</v>
      </c>
      <c r="M583" s="4" t="str">
        <f>IFERROR(_xlfn.IFS(H583="9",INDEX(字典1_34!C:C,MATCH(MID(F583,5,2),字典1_34!B:B,0)),H583="B00",INDEX(字典1_34!D:D,MATCH(MID(F583,5,2),字典1_34!B:B,0)),H583="B20",INDEX(字典1_34!E:E,MATCH(MID(F583,5,2),字典1_34!B:B,0)),H583="B48",INDEX(字典1_34!G:G,MATCH(MID(F583,5,2),字典1_34!B:B,0)),LEFT(H583,1)="B",INDEX(字典1_34!F:F,MATCH(MID(F583,5,2),字典1_34!B:B,0))),"-")</f>
        <v>-</v>
      </c>
      <c r="N583" s="4" t="str">
        <f>IFERROR(_xlfn.IFS(H583="9",INDEX(字典1_56!C:C,MATCH(MID(F583,7,2),字典1_56!B:B,0)),LEFT(H583,1)="B",INDEX(字典1_56!D:D,MATCH(MID(F583,7,2),字典1_56!B:B,0)),H583="C_B",INDEX(字典1_56!F:F,MATCH(MID(F583,7,2),字典1_56!B:B,0)),H583="C",INDEX(字典1_56!E:E,MATCH(MID(F583,7,2),字典1_56!B:B,0))),"-")</f>
        <v>-</v>
      </c>
      <c r="O583" s="4" t="str">
        <f>IFERROR(INDEX(字典1_78!C:C,MATCH(RIGHT(F583,2),字典1_78!B:B,0)),"Error")</f>
        <v>时钟</v>
      </c>
      <c r="P583" s="5">
        <f t="shared" si="36"/>
        <v>47.21</v>
      </c>
      <c r="Q583" s="5">
        <f t="shared" si="37"/>
        <v>0.11999999999999744</v>
      </c>
      <c r="R583" s="5" t="str">
        <f>IF(H585="C_B",INDEX(音色一览表!A:A,MATCH(MID(F583,5,2)&amp;MID(F584,5,2)&amp;MID(F585,7,2),音色一览表!H:H,0))&amp;" "&amp;INDEX(音色一览表!G:G,MATCH(MID(F583,5,2)&amp;MID(F584,5,2)&amp;MID(F585,7,2),音色一览表!H:H,0)),"")</f>
        <v/>
      </c>
      <c r="S583" s="17"/>
      <c r="T583" s="17"/>
    </row>
    <row r="584" spans="1:20" ht="18" hidden="1" customHeight="1" x14ac:dyDescent="0.2">
      <c r="A584" s="16">
        <v>582</v>
      </c>
      <c r="B584" s="16">
        <v>1</v>
      </c>
      <c r="C584" s="10"/>
      <c r="D584" s="16" t="s">
        <v>49</v>
      </c>
      <c r="E584" s="16" t="s">
        <v>50</v>
      </c>
      <c r="F584" s="16" t="s">
        <v>51</v>
      </c>
      <c r="G584" s="16" t="s">
        <v>634</v>
      </c>
      <c r="H584" s="34" t="str">
        <f t="shared" si="39"/>
        <v>F8</v>
      </c>
      <c r="I584" s="34" t="str">
        <f>IFERROR(INDEX(数据分类!B:B,MATCH(数据!H584,数据分类!A:A,0)),"Error")</f>
        <v>时钟</v>
      </c>
      <c r="J584" s="34" t="str">
        <f>IFERROR(_xlfn.IFS(INDEX(数据分类!E:E,MATCH(数据!H584,数据分类!A:A,0))=3456,N584&amp;M584,INDEX(数据分类!E:E,MATCH(数据!H584,数据分类!A:A,0))=34,M584,INDEX(数据分类!E:E,MATCH(数据!H584,数据分类!A:A,0))=56,N584,INDEX(数据分类!E:E,MATCH(数据!H584,数据分类!A:A,0))="-","-"),"Error")</f>
        <v>-</v>
      </c>
      <c r="K584" s="34" t="str">
        <f t="shared" si="38"/>
        <v>-</v>
      </c>
      <c r="L584" s="4" t="str">
        <f>IFERROR(INDEX(字典msg!B:B,MATCH(D584,字典msg!A:A,0)),"Error")</f>
        <v>正常</v>
      </c>
      <c r="M584" s="4" t="str">
        <f>IFERROR(_xlfn.IFS(H584="9",INDEX(字典1_34!C:C,MATCH(MID(F584,5,2),字典1_34!B:B,0)),H584="B00",INDEX(字典1_34!D:D,MATCH(MID(F584,5,2),字典1_34!B:B,0)),H584="B20",INDEX(字典1_34!E:E,MATCH(MID(F584,5,2),字典1_34!B:B,0)),H584="B48",INDEX(字典1_34!G:G,MATCH(MID(F584,5,2),字典1_34!B:B,0)),LEFT(H584,1)="B",INDEX(字典1_34!F:F,MATCH(MID(F584,5,2),字典1_34!B:B,0))),"-")</f>
        <v>-</v>
      </c>
      <c r="N584" s="4" t="str">
        <f>IFERROR(_xlfn.IFS(H584="9",INDEX(字典1_56!C:C,MATCH(MID(F584,7,2),字典1_56!B:B,0)),LEFT(H584,1)="B",INDEX(字典1_56!D:D,MATCH(MID(F584,7,2),字典1_56!B:B,0)),H584="C_B",INDEX(字典1_56!F:F,MATCH(MID(F584,7,2),字典1_56!B:B,0)),H584="C",INDEX(字典1_56!E:E,MATCH(MID(F584,7,2),字典1_56!B:B,0))),"-")</f>
        <v>-</v>
      </c>
      <c r="O584" s="4" t="str">
        <f>IFERROR(INDEX(字典1_78!C:C,MATCH(RIGHT(F584,2),字典1_78!B:B,0)),"Error")</f>
        <v>时钟</v>
      </c>
      <c r="P584" s="5">
        <f t="shared" si="36"/>
        <v>47.33</v>
      </c>
      <c r="Q584" s="5">
        <f t="shared" si="37"/>
        <v>0.11999999999999744</v>
      </c>
      <c r="R584" s="5" t="str">
        <f>IF(H586="C_B",INDEX(音色一览表!A:A,MATCH(MID(F584,5,2)&amp;MID(F585,5,2)&amp;MID(F586,7,2),音色一览表!H:H,0))&amp;" "&amp;INDEX(音色一览表!G:G,MATCH(MID(F584,5,2)&amp;MID(F585,5,2)&amp;MID(F586,7,2),音色一览表!H:H,0)),"")</f>
        <v/>
      </c>
      <c r="S584" s="17"/>
      <c r="T584" s="17"/>
    </row>
    <row r="585" spans="1:20" ht="18" hidden="1" customHeight="1" x14ac:dyDescent="0.2">
      <c r="A585" s="16">
        <v>583</v>
      </c>
      <c r="B585" s="16">
        <v>1</v>
      </c>
      <c r="C585" s="10"/>
      <c r="D585" s="16" t="s">
        <v>49</v>
      </c>
      <c r="E585" s="16" t="s">
        <v>50</v>
      </c>
      <c r="F585" s="16" t="s">
        <v>59</v>
      </c>
      <c r="G585" s="16" t="s">
        <v>635</v>
      </c>
      <c r="H585" s="34" t="str">
        <f t="shared" si="39"/>
        <v>FE</v>
      </c>
      <c r="I585" s="34" t="str">
        <f>IFERROR(INDEX(数据分类!B:B,MATCH(数据!H585,数据分类!A:A,0)),"Error")</f>
        <v>主动传感</v>
      </c>
      <c r="J585" s="34" t="str">
        <f>IFERROR(_xlfn.IFS(INDEX(数据分类!E:E,MATCH(数据!H585,数据分类!A:A,0))=3456,N585&amp;M585,INDEX(数据分类!E:E,MATCH(数据!H585,数据分类!A:A,0))=34,M585,INDEX(数据分类!E:E,MATCH(数据!H585,数据分类!A:A,0))=56,N585,INDEX(数据分类!E:E,MATCH(数据!H585,数据分类!A:A,0))="-","-"),"Error")</f>
        <v>-</v>
      </c>
      <c r="K585" s="34" t="str">
        <f t="shared" si="38"/>
        <v>-</v>
      </c>
      <c r="L585" s="4" t="str">
        <f>IFERROR(INDEX(字典msg!B:B,MATCH(D585,字典msg!A:A,0)),"Error")</f>
        <v>正常</v>
      </c>
      <c r="M585" s="4" t="str">
        <f>IFERROR(_xlfn.IFS(H585="9",INDEX(字典1_34!C:C,MATCH(MID(F585,5,2),字典1_34!B:B,0)),H585="B00",INDEX(字典1_34!D:D,MATCH(MID(F585,5,2),字典1_34!B:B,0)),H585="B20",INDEX(字典1_34!E:E,MATCH(MID(F585,5,2),字典1_34!B:B,0)),H585="B48",INDEX(字典1_34!G:G,MATCH(MID(F585,5,2),字典1_34!B:B,0)),LEFT(H585,1)="B",INDEX(字典1_34!F:F,MATCH(MID(F585,5,2),字典1_34!B:B,0))),"-")</f>
        <v>-</v>
      </c>
      <c r="N585" s="4" t="str">
        <f>IFERROR(_xlfn.IFS(H585="9",INDEX(字典1_56!C:C,MATCH(MID(F585,7,2),字典1_56!B:B,0)),LEFT(H585,1)="B",INDEX(字典1_56!D:D,MATCH(MID(F585,7,2),字典1_56!B:B,0)),H585="C_B",INDEX(字典1_56!F:F,MATCH(MID(F585,7,2),字典1_56!B:B,0)),H585="C",INDEX(字典1_56!E:E,MATCH(MID(F585,7,2),字典1_56!B:B,0))),"-")</f>
        <v>-</v>
      </c>
      <c r="O585" s="4" t="str">
        <f>IFERROR(INDEX(字典1_78!C:C,MATCH(RIGHT(F585,2),字典1_78!B:B,0)),"Error")</f>
        <v>主动传感</v>
      </c>
      <c r="P585" s="5">
        <f t="shared" si="36"/>
        <v>47.45</v>
      </c>
      <c r="Q585" s="5">
        <f t="shared" si="37"/>
        <v>0.12000000000000455</v>
      </c>
      <c r="R585" s="5" t="str">
        <f>IF(H587="C_B",INDEX(音色一览表!A:A,MATCH(MID(F585,5,2)&amp;MID(F586,5,2)&amp;MID(F587,7,2),音色一览表!H:H,0))&amp;" "&amp;INDEX(音色一览表!G:G,MATCH(MID(F585,5,2)&amp;MID(F586,5,2)&amp;MID(F587,7,2),音色一览表!H:H,0)),"")</f>
        <v/>
      </c>
      <c r="S585" s="17"/>
      <c r="T585" s="17"/>
    </row>
    <row r="586" spans="1:20" ht="18" hidden="1" customHeight="1" x14ac:dyDescent="0.2">
      <c r="A586" s="16">
        <v>584</v>
      </c>
      <c r="B586" s="16">
        <v>1</v>
      </c>
      <c r="C586" s="10"/>
      <c r="D586" s="16" t="s">
        <v>49</v>
      </c>
      <c r="E586" s="16" t="s">
        <v>50</v>
      </c>
      <c r="F586" s="16" t="s">
        <v>51</v>
      </c>
      <c r="G586" s="16" t="s">
        <v>636</v>
      </c>
      <c r="H586" s="34" t="str">
        <f t="shared" si="39"/>
        <v>F8</v>
      </c>
      <c r="I586" s="34" t="str">
        <f>IFERROR(INDEX(数据分类!B:B,MATCH(数据!H586,数据分类!A:A,0)),"Error")</f>
        <v>时钟</v>
      </c>
      <c r="J586" s="34" t="str">
        <f>IFERROR(_xlfn.IFS(INDEX(数据分类!E:E,MATCH(数据!H586,数据分类!A:A,0))=3456,N586&amp;M586,INDEX(数据分类!E:E,MATCH(数据!H586,数据分类!A:A,0))=34,M586,INDEX(数据分类!E:E,MATCH(数据!H586,数据分类!A:A,0))=56,N586,INDEX(数据分类!E:E,MATCH(数据!H586,数据分类!A:A,0))="-","-"),"Error")</f>
        <v>-</v>
      </c>
      <c r="K586" s="34" t="str">
        <f t="shared" si="38"/>
        <v>-</v>
      </c>
      <c r="L586" s="4" t="str">
        <f>IFERROR(INDEX(字典msg!B:B,MATCH(D586,字典msg!A:A,0)),"Error")</f>
        <v>正常</v>
      </c>
      <c r="M586" s="4" t="str">
        <f>IFERROR(_xlfn.IFS(H586="9",INDEX(字典1_34!C:C,MATCH(MID(F586,5,2),字典1_34!B:B,0)),H586="B00",INDEX(字典1_34!D:D,MATCH(MID(F586,5,2),字典1_34!B:B,0)),H586="B20",INDEX(字典1_34!E:E,MATCH(MID(F586,5,2),字典1_34!B:B,0)),H586="B48",INDEX(字典1_34!G:G,MATCH(MID(F586,5,2),字典1_34!B:B,0)),LEFT(H586,1)="B",INDEX(字典1_34!F:F,MATCH(MID(F586,5,2),字典1_34!B:B,0))),"-")</f>
        <v>-</v>
      </c>
      <c r="N586" s="4" t="str">
        <f>IFERROR(_xlfn.IFS(H586="9",INDEX(字典1_56!C:C,MATCH(MID(F586,7,2),字典1_56!B:B,0)),LEFT(H586,1)="B",INDEX(字典1_56!D:D,MATCH(MID(F586,7,2),字典1_56!B:B,0)),H586="C_B",INDEX(字典1_56!F:F,MATCH(MID(F586,7,2),字典1_56!B:B,0)),H586="C",INDEX(字典1_56!E:E,MATCH(MID(F586,7,2),字典1_56!B:B,0))),"-")</f>
        <v>-</v>
      </c>
      <c r="O586" s="4" t="str">
        <f>IFERROR(INDEX(字典1_78!C:C,MATCH(RIGHT(F586,2),字典1_78!B:B,0)),"Error")</f>
        <v>时钟</v>
      </c>
      <c r="P586" s="5">
        <f t="shared" si="36"/>
        <v>47.57</v>
      </c>
      <c r="Q586" s="5">
        <f t="shared" si="37"/>
        <v>0.11999999999999744</v>
      </c>
      <c r="R586" s="5" t="str">
        <f>IF(H588="C_B",INDEX(音色一览表!A:A,MATCH(MID(F586,5,2)&amp;MID(F587,5,2)&amp;MID(F588,7,2),音色一览表!H:H,0))&amp;" "&amp;INDEX(音色一览表!G:G,MATCH(MID(F586,5,2)&amp;MID(F587,5,2)&amp;MID(F588,7,2),音色一览表!H:H,0)),"")</f>
        <v/>
      </c>
      <c r="S586" s="17"/>
      <c r="T586" s="17"/>
    </row>
    <row r="587" spans="1:20" ht="18" hidden="1" customHeight="1" x14ac:dyDescent="0.2">
      <c r="A587" s="16">
        <v>585</v>
      </c>
      <c r="B587" s="16">
        <v>1</v>
      </c>
      <c r="C587" s="10"/>
      <c r="D587" s="16" t="s">
        <v>49</v>
      </c>
      <c r="E587" s="16" t="s">
        <v>50</v>
      </c>
      <c r="F587" s="16" t="s">
        <v>51</v>
      </c>
      <c r="G587" s="16" t="s">
        <v>637</v>
      </c>
      <c r="H587" s="34" t="str">
        <f t="shared" si="39"/>
        <v>F8</v>
      </c>
      <c r="I587" s="34" t="str">
        <f>IFERROR(INDEX(数据分类!B:B,MATCH(数据!H587,数据分类!A:A,0)),"Error")</f>
        <v>时钟</v>
      </c>
      <c r="J587" s="34" t="str">
        <f>IFERROR(_xlfn.IFS(INDEX(数据分类!E:E,MATCH(数据!H587,数据分类!A:A,0))=3456,N587&amp;M587,INDEX(数据分类!E:E,MATCH(数据!H587,数据分类!A:A,0))=34,M587,INDEX(数据分类!E:E,MATCH(数据!H587,数据分类!A:A,0))=56,N587,INDEX(数据分类!E:E,MATCH(数据!H587,数据分类!A:A,0))="-","-"),"Error")</f>
        <v>-</v>
      </c>
      <c r="K587" s="34" t="str">
        <f t="shared" si="38"/>
        <v>-</v>
      </c>
      <c r="L587" s="4" t="str">
        <f>IFERROR(INDEX(字典msg!B:B,MATCH(D587,字典msg!A:A,0)),"Error")</f>
        <v>正常</v>
      </c>
      <c r="M587" s="4" t="str">
        <f>IFERROR(_xlfn.IFS(H587="9",INDEX(字典1_34!C:C,MATCH(MID(F587,5,2),字典1_34!B:B,0)),H587="B00",INDEX(字典1_34!D:D,MATCH(MID(F587,5,2),字典1_34!B:B,0)),H587="B20",INDEX(字典1_34!E:E,MATCH(MID(F587,5,2),字典1_34!B:B,0)),H587="B48",INDEX(字典1_34!G:G,MATCH(MID(F587,5,2),字典1_34!B:B,0)),LEFT(H587,1)="B",INDEX(字典1_34!F:F,MATCH(MID(F587,5,2),字典1_34!B:B,0))),"-")</f>
        <v>-</v>
      </c>
      <c r="N587" s="4" t="str">
        <f>IFERROR(_xlfn.IFS(H587="9",INDEX(字典1_56!C:C,MATCH(MID(F587,7,2),字典1_56!B:B,0)),LEFT(H587,1)="B",INDEX(字典1_56!D:D,MATCH(MID(F587,7,2),字典1_56!B:B,0)),H587="C_B",INDEX(字典1_56!F:F,MATCH(MID(F587,7,2),字典1_56!B:B,0)),H587="C",INDEX(字典1_56!E:E,MATCH(MID(F587,7,2),字典1_56!B:B,0))),"-")</f>
        <v>-</v>
      </c>
      <c r="O587" s="4" t="str">
        <f>IFERROR(INDEX(字典1_78!C:C,MATCH(RIGHT(F587,2),字典1_78!B:B,0)),"Error")</f>
        <v>时钟</v>
      </c>
      <c r="P587" s="5">
        <f t="shared" si="36"/>
        <v>47.7</v>
      </c>
      <c r="Q587" s="5">
        <f t="shared" si="37"/>
        <v>0.13000000000000256</v>
      </c>
      <c r="R587" s="5" t="str">
        <f>IF(H589="C_B",INDEX(音色一览表!A:A,MATCH(MID(F587,5,2)&amp;MID(F588,5,2)&amp;MID(F589,7,2),音色一览表!H:H,0))&amp;" "&amp;INDEX(音色一览表!G:G,MATCH(MID(F587,5,2)&amp;MID(F588,5,2)&amp;MID(F589,7,2),音色一览表!H:H,0)),"")</f>
        <v/>
      </c>
      <c r="S587" s="17"/>
      <c r="T587" s="17"/>
    </row>
    <row r="588" spans="1:20" ht="18" hidden="1" customHeight="1" x14ac:dyDescent="0.2">
      <c r="A588" s="16">
        <v>586</v>
      </c>
      <c r="B588" s="16">
        <v>1</v>
      </c>
      <c r="C588" s="10"/>
      <c r="D588" s="16" t="s">
        <v>49</v>
      </c>
      <c r="E588" s="16" t="s">
        <v>50</v>
      </c>
      <c r="F588" s="16" t="s">
        <v>51</v>
      </c>
      <c r="G588" s="16" t="s">
        <v>638</v>
      </c>
      <c r="H588" s="34" t="str">
        <f t="shared" si="39"/>
        <v>F8</v>
      </c>
      <c r="I588" s="34" t="str">
        <f>IFERROR(INDEX(数据分类!B:B,MATCH(数据!H588,数据分类!A:A,0)),"Error")</f>
        <v>时钟</v>
      </c>
      <c r="J588" s="34" t="str">
        <f>IFERROR(_xlfn.IFS(INDEX(数据分类!E:E,MATCH(数据!H588,数据分类!A:A,0))=3456,N588&amp;M588,INDEX(数据分类!E:E,MATCH(数据!H588,数据分类!A:A,0))=34,M588,INDEX(数据分类!E:E,MATCH(数据!H588,数据分类!A:A,0))=56,N588,INDEX(数据分类!E:E,MATCH(数据!H588,数据分类!A:A,0))="-","-"),"Error")</f>
        <v>-</v>
      </c>
      <c r="K588" s="34" t="str">
        <f t="shared" si="38"/>
        <v>-</v>
      </c>
      <c r="L588" s="4" t="str">
        <f>IFERROR(INDEX(字典msg!B:B,MATCH(D588,字典msg!A:A,0)),"Error")</f>
        <v>正常</v>
      </c>
      <c r="M588" s="4" t="str">
        <f>IFERROR(_xlfn.IFS(H588="9",INDEX(字典1_34!C:C,MATCH(MID(F588,5,2),字典1_34!B:B,0)),H588="B00",INDEX(字典1_34!D:D,MATCH(MID(F588,5,2),字典1_34!B:B,0)),H588="B20",INDEX(字典1_34!E:E,MATCH(MID(F588,5,2),字典1_34!B:B,0)),H588="B48",INDEX(字典1_34!G:G,MATCH(MID(F588,5,2),字典1_34!B:B,0)),LEFT(H588,1)="B",INDEX(字典1_34!F:F,MATCH(MID(F588,5,2),字典1_34!B:B,0))),"-")</f>
        <v>-</v>
      </c>
      <c r="N588" s="4" t="str">
        <f>IFERROR(_xlfn.IFS(H588="9",INDEX(字典1_56!C:C,MATCH(MID(F588,7,2),字典1_56!B:B,0)),LEFT(H588,1)="B",INDEX(字典1_56!D:D,MATCH(MID(F588,7,2),字典1_56!B:B,0)),H588="C_B",INDEX(字典1_56!F:F,MATCH(MID(F588,7,2),字典1_56!B:B,0)),H588="C",INDEX(字典1_56!E:E,MATCH(MID(F588,7,2),字典1_56!B:B,0))),"-")</f>
        <v>-</v>
      </c>
      <c r="O588" s="4" t="str">
        <f>IFERROR(INDEX(字典1_78!C:C,MATCH(RIGHT(F588,2),字典1_78!B:B,0)),"Error")</f>
        <v>时钟</v>
      </c>
      <c r="P588" s="5">
        <f t="shared" si="36"/>
        <v>47.82</v>
      </c>
      <c r="Q588" s="5">
        <f t="shared" si="37"/>
        <v>0.11999999999999744</v>
      </c>
      <c r="R588" s="5" t="str">
        <f>IF(H590="C_B",INDEX(音色一览表!A:A,MATCH(MID(F588,5,2)&amp;MID(F589,5,2)&amp;MID(F590,7,2),音色一览表!H:H,0))&amp;" "&amp;INDEX(音色一览表!G:G,MATCH(MID(F588,5,2)&amp;MID(F589,5,2)&amp;MID(F590,7,2),音色一览表!H:H,0)),"")</f>
        <v/>
      </c>
      <c r="S588" s="17"/>
      <c r="T588" s="17"/>
    </row>
    <row r="589" spans="1:20" ht="18" hidden="1" customHeight="1" x14ac:dyDescent="0.2">
      <c r="A589" s="16">
        <v>587</v>
      </c>
      <c r="B589" s="16">
        <v>1</v>
      </c>
      <c r="C589" s="10"/>
      <c r="D589" s="16" t="s">
        <v>49</v>
      </c>
      <c r="E589" s="16" t="s">
        <v>50</v>
      </c>
      <c r="F589" s="16" t="s">
        <v>639</v>
      </c>
      <c r="G589" s="16" t="s">
        <v>640</v>
      </c>
      <c r="H589" s="34" t="str">
        <f t="shared" si="39"/>
        <v>9</v>
      </c>
      <c r="I589" s="34" t="str">
        <f>IFERROR(INDEX(数据分类!B:B,MATCH(数据!H589,数据分类!A:A,0)),"Error")</f>
        <v>音符打开</v>
      </c>
      <c r="J589" s="34" t="str">
        <f>IFERROR(_xlfn.IFS(INDEX(数据分类!E:E,MATCH(数据!H589,数据分类!A:A,0))=3456,N589&amp;M589,INDEX(数据分类!E:E,MATCH(数据!H589,数据分类!A:A,0))=34,M589,INDEX(数据分类!E:E,MATCH(数据!H589,数据分类!A:A,0))=56,N589,INDEX(数据分类!E:E,MATCH(数据!H589,数据分类!A:A,0))="-","-"),"Error")</f>
        <v>E3键按下(力度102)</v>
      </c>
      <c r="K589" s="34">
        <f t="shared" si="38"/>
        <v>1</v>
      </c>
      <c r="L589" s="4" t="str">
        <f>IFERROR(INDEX(字典msg!B:B,MATCH(D589,字典msg!A:A,0)),"Error")</f>
        <v>正常</v>
      </c>
      <c r="M589" s="4" t="str">
        <f>IFERROR(_xlfn.IFS(H589="9",INDEX(字典1_34!C:C,MATCH(MID(F589,5,2),字典1_34!B:B,0)),H589="B00",INDEX(字典1_34!D:D,MATCH(MID(F589,5,2),字典1_34!B:B,0)),H589="B20",INDEX(字典1_34!E:E,MATCH(MID(F589,5,2),字典1_34!B:B,0)),H589="B48",INDEX(字典1_34!G:G,MATCH(MID(F589,5,2),字典1_34!B:B,0)),LEFT(H589,1)="B",INDEX(字典1_34!F:F,MATCH(MID(F589,5,2),字典1_34!B:B,0))),"-")</f>
        <v>按下(力度102)</v>
      </c>
      <c r="N589" s="4" t="str">
        <f>IFERROR(_xlfn.IFS(H589="9",INDEX(字典1_56!C:C,MATCH(MID(F589,7,2),字典1_56!B:B,0)),LEFT(H589,1)="B",INDEX(字典1_56!D:D,MATCH(MID(F589,7,2),字典1_56!B:B,0)),H589="C_B",INDEX(字典1_56!F:F,MATCH(MID(F589,7,2),字典1_56!B:B,0)),H589="C",INDEX(字典1_56!E:E,MATCH(MID(F589,7,2),字典1_56!B:B,0))),"-")</f>
        <v>E3键</v>
      </c>
      <c r="O589" s="4" t="str">
        <f>IFERROR(INDEX(字典1_78!C:C,MATCH(RIGHT(F589,2),字典1_78!B:B,0)),"Error")</f>
        <v>音符打开(#01)</v>
      </c>
      <c r="P589" s="5">
        <f t="shared" si="36"/>
        <v>47.94</v>
      </c>
      <c r="Q589" s="5">
        <f t="shared" si="37"/>
        <v>0.11999999999999744</v>
      </c>
      <c r="R589" s="5" t="str">
        <f>IF(H591="C_B",INDEX(音色一览表!A:A,MATCH(MID(F589,5,2)&amp;MID(F590,5,2)&amp;MID(F591,7,2),音色一览表!H:H,0))&amp;" "&amp;INDEX(音色一览表!G:G,MATCH(MID(F589,5,2)&amp;MID(F590,5,2)&amp;MID(F591,7,2),音色一览表!H:H,0)),"")</f>
        <v/>
      </c>
      <c r="S589" s="17"/>
      <c r="T589" s="17"/>
    </row>
    <row r="590" spans="1:20" ht="18" hidden="1" customHeight="1" x14ac:dyDescent="0.2">
      <c r="A590" s="16">
        <v>588</v>
      </c>
      <c r="B590" s="16">
        <v>1</v>
      </c>
      <c r="C590" s="10"/>
      <c r="D590" s="16" t="s">
        <v>49</v>
      </c>
      <c r="E590" s="16" t="s">
        <v>50</v>
      </c>
      <c r="F590" s="16" t="s">
        <v>51</v>
      </c>
      <c r="G590" s="16" t="s">
        <v>641</v>
      </c>
      <c r="H590" s="34" t="str">
        <f t="shared" si="39"/>
        <v>F8</v>
      </c>
      <c r="I590" s="34" t="str">
        <f>IFERROR(INDEX(数据分类!B:B,MATCH(数据!H590,数据分类!A:A,0)),"Error")</f>
        <v>时钟</v>
      </c>
      <c r="J590" s="34" t="str">
        <f>IFERROR(_xlfn.IFS(INDEX(数据分类!E:E,MATCH(数据!H590,数据分类!A:A,0))=3456,N590&amp;M590,INDEX(数据分类!E:E,MATCH(数据!H590,数据分类!A:A,0))=34,M590,INDEX(数据分类!E:E,MATCH(数据!H590,数据分类!A:A,0))=56,N590,INDEX(数据分类!E:E,MATCH(数据!H590,数据分类!A:A,0))="-","-"),"Error")</f>
        <v>-</v>
      </c>
      <c r="K590" s="34" t="str">
        <f t="shared" si="38"/>
        <v>-</v>
      </c>
      <c r="L590" s="4" t="str">
        <f>IFERROR(INDEX(字典msg!B:B,MATCH(D590,字典msg!A:A,0)),"Error")</f>
        <v>正常</v>
      </c>
      <c r="M590" s="4" t="str">
        <f>IFERROR(_xlfn.IFS(H590="9",INDEX(字典1_34!C:C,MATCH(MID(F590,5,2),字典1_34!B:B,0)),H590="B00",INDEX(字典1_34!D:D,MATCH(MID(F590,5,2),字典1_34!B:B,0)),H590="B20",INDEX(字典1_34!E:E,MATCH(MID(F590,5,2),字典1_34!B:B,0)),H590="B48",INDEX(字典1_34!G:G,MATCH(MID(F590,5,2),字典1_34!B:B,0)),LEFT(H590,1)="B",INDEX(字典1_34!F:F,MATCH(MID(F590,5,2),字典1_34!B:B,0))),"-")</f>
        <v>-</v>
      </c>
      <c r="N590" s="4" t="str">
        <f>IFERROR(_xlfn.IFS(H590="9",INDEX(字典1_56!C:C,MATCH(MID(F590,7,2),字典1_56!B:B,0)),LEFT(H590,1)="B",INDEX(字典1_56!D:D,MATCH(MID(F590,7,2),字典1_56!B:B,0)),H590="C_B",INDEX(字典1_56!F:F,MATCH(MID(F590,7,2),字典1_56!B:B,0)),H590="C",INDEX(字典1_56!E:E,MATCH(MID(F590,7,2),字典1_56!B:B,0))),"-")</f>
        <v>-</v>
      </c>
      <c r="O590" s="4" t="str">
        <f>IFERROR(INDEX(字典1_78!C:C,MATCH(RIGHT(F590,2),字典1_78!B:B,0)),"Error")</f>
        <v>时钟</v>
      </c>
      <c r="P590" s="5">
        <f t="shared" si="36"/>
        <v>48.06</v>
      </c>
      <c r="Q590" s="5">
        <f t="shared" si="37"/>
        <v>0.12000000000000455</v>
      </c>
      <c r="R590" s="5" t="str">
        <f>IF(H592="C_B",INDEX(音色一览表!A:A,MATCH(MID(F590,5,2)&amp;MID(F591,5,2)&amp;MID(F592,7,2),音色一览表!H:H,0))&amp;" "&amp;INDEX(音色一览表!G:G,MATCH(MID(F590,5,2)&amp;MID(F591,5,2)&amp;MID(F592,7,2),音色一览表!H:H,0)),"")</f>
        <v/>
      </c>
      <c r="S590" s="17"/>
      <c r="T590" s="17"/>
    </row>
    <row r="591" spans="1:20" ht="18" hidden="1" customHeight="1" x14ac:dyDescent="0.2">
      <c r="A591" s="16">
        <v>589</v>
      </c>
      <c r="B591" s="16">
        <v>1</v>
      </c>
      <c r="C591" s="10"/>
      <c r="D591" s="16" t="s">
        <v>49</v>
      </c>
      <c r="E591" s="16" t="s">
        <v>50</v>
      </c>
      <c r="F591" s="16" t="s">
        <v>51</v>
      </c>
      <c r="G591" s="16" t="s">
        <v>642</v>
      </c>
      <c r="H591" s="34" t="str">
        <f t="shared" si="39"/>
        <v>F8</v>
      </c>
      <c r="I591" s="34" t="str">
        <f>IFERROR(INDEX(数据分类!B:B,MATCH(数据!H591,数据分类!A:A,0)),"Error")</f>
        <v>时钟</v>
      </c>
      <c r="J591" s="34" t="str">
        <f>IFERROR(_xlfn.IFS(INDEX(数据分类!E:E,MATCH(数据!H591,数据分类!A:A,0))=3456,N591&amp;M591,INDEX(数据分类!E:E,MATCH(数据!H591,数据分类!A:A,0))=34,M591,INDEX(数据分类!E:E,MATCH(数据!H591,数据分类!A:A,0))=56,N591,INDEX(数据分类!E:E,MATCH(数据!H591,数据分类!A:A,0))="-","-"),"Error")</f>
        <v>-</v>
      </c>
      <c r="K591" s="34" t="str">
        <f t="shared" si="38"/>
        <v>-</v>
      </c>
      <c r="L591" s="4" t="str">
        <f>IFERROR(INDEX(字典msg!B:B,MATCH(D591,字典msg!A:A,0)),"Error")</f>
        <v>正常</v>
      </c>
      <c r="M591" s="4" t="str">
        <f>IFERROR(_xlfn.IFS(H591="9",INDEX(字典1_34!C:C,MATCH(MID(F591,5,2),字典1_34!B:B,0)),H591="B00",INDEX(字典1_34!D:D,MATCH(MID(F591,5,2),字典1_34!B:B,0)),H591="B20",INDEX(字典1_34!E:E,MATCH(MID(F591,5,2),字典1_34!B:B,0)),H591="B48",INDEX(字典1_34!G:G,MATCH(MID(F591,5,2),字典1_34!B:B,0)),LEFT(H591,1)="B",INDEX(字典1_34!F:F,MATCH(MID(F591,5,2),字典1_34!B:B,0))),"-")</f>
        <v>-</v>
      </c>
      <c r="N591" s="4" t="str">
        <f>IFERROR(_xlfn.IFS(H591="9",INDEX(字典1_56!C:C,MATCH(MID(F591,7,2),字典1_56!B:B,0)),LEFT(H591,1)="B",INDEX(字典1_56!D:D,MATCH(MID(F591,7,2),字典1_56!B:B,0)),H591="C_B",INDEX(字典1_56!F:F,MATCH(MID(F591,7,2),字典1_56!B:B,0)),H591="C",INDEX(字典1_56!E:E,MATCH(MID(F591,7,2),字典1_56!B:B,0))),"-")</f>
        <v>-</v>
      </c>
      <c r="O591" s="4" t="str">
        <f>IFERROR(INDEX(字典1_78!C:C,MATCH(RIGHT(F591,2),字典1_78!B:B,0)),"Error")</f>
        <v>时钟</v>
      </c>
      <c r="P591" s="5">
        <f t="shared" si="36"/>
        <v>48.19</v>
      </c>
      <c r="Q591" s="5">
        <f t="shared" si="37"/>
        <v>0.12999999999999545</v>
      </c>
      <c r="R591" s="5" t="str">
        <f>IF(H593="C_B",INDEX(音色一览表!A:A,MATCH(MID(F591,5,2)&amp;MID(F592,5,2)&amp;MID(F593,7,2),音色一览表!H:H,0))&amp;" "&amp;INDEX(音色一览表!G:G,MATCH(MID(F591,5,2)&amp;MID(F592,5,2)&amp;MID(F593,7,2),音色一览表!H:H,0)),"")</f>
        <v/>
      </c>
      <c r="S591" s="17"/>
      <c r="T591" s="17"/>
    </row>
    <row r="592" spans="1:20" ht="18" hidden="1" customHeight="1" x14ac:dyDescent="0.2">
      <c r="A592" s="16">
        <v>590</v>
      </c>
      <c r="B592" s="16">
        <v>1</v>
      </c>
      <c r="C592" s="10"/>
      <c r="D592" s="16" t="s">
        <v>49</v>
      </c>
      <c r="E592" s="16" t="s">
        <v>50</v>
      </c>
      <c r="F592" s="16" t="s">
        <v>51</v>
      </c>
      <c r="G592" s="16" t="s">
        <v>643</v>
      </c>
      <c r="H592" s="34" t="str">
        <f t="shared" si="39"/>
        <v>F8</v>
      </c>
      <c r="I592" s="34" t="str">
        <f>IFERROR(INDEX(数据分类!B:B,MATCH(数据!H592,数据分类!A:A,0)),"Error")</f>
        <v>时钟</v>
      </c>
      <c r="J592" s="34" t="str">
        <f>IFERROR(_xlfn.IFS(INDEX(数据分类!E:E,MATCH(数据!H592,数据分类!A:A,0))=3456,N592&amp;M592,INDEX(数据分类!E:E,MATCH(数据!H592,数据分类!A:A,0))=34,M592,INDEX(数据分类!E:E,MATCH(数据!H592,数据分类!A:A,0))=56,N592,INDEX(数据分类!E:E,MATCH(数据!H592,数据分类!A:A,0))="-","-"),"Error")</f>
        <v>-</v>
      </c>
      <c r="K592" s="34" t="str">
        <f t="shared" si="38"/>
        <v>-</v>
      </c>
      <c r="L592" s="4" t="str">
        <f>IFERROR(INDEX(字典msg!B:B,MATCH(D592,字典msg!A:A,0)),"Error")</f>
        <v>正常</v>
      </c>
      <c r="M592" s="4" t="str">
        <f>IFERROR(_xlfn.IFS(H592="9",INDEX(字典1_34!C:C,MATCH(MID(F592,5,2),字典1_34!B:B,0)),H592="B00",INDEX(字典1_34!D:D,MATCH(MID(F592,5,2),字典1_34!B:B,0)),H592="B20",INDEX(字典1_34!E:E,MATCH(MID(F592,5,2),字典1_34!B:B,0)),H592="B48",INDEX(字典1_34!G:G,MATCH(MID(F592,5,2),字典1_34!B:B,0)),LEFT(H592,1)="B",INDEX(字典1_34!F:F,MATCH(MID(F592,5,2),字典1_34!B:B,0))),"-")</f>
        <v>-</v>
      </c>
      <c r="N592" s="4" t="str">
        <f>IFERROR(_xlfn.IFS(H592="9",INDEX(字典1_56!C:C,MATCH(MID(F592,7,2),字典1_56!B:B,0)),LEFT(H592,1)="B",INDEX(字典1_56!D:D,MATCH(MID(F592,7,2),字典1_56!B:B,0)),H592="C_B",INDEX(字典1_56!F:F,MATCH(MID(F592,7,2),字典1_56!B:B,0)),H592="C",INDEX(字典1_56!E:E,MATCH(MID(F592,7,2),字典1_56!B:B,0))),"-")</f>
        <v>-</v>
      </c>
      <c r="O592" s="4" t="str">
        <f>IFERROR(INDEX(字典1_78!C:C,MATCH(RIGHT(F592,2),字典1_78!B:B,0)),"Error")</f>
        <v>时钟</v>
      </c>
      <c r="P592" s="5">
        <f t="shared" si="36"/>
        <v>48.305999999999997</v>
      </c>
      <c r="Q592" s="5">
        <f t="shared" si="37"/>
        <v>0.11599999999999966</v>
      </c>
      <c r="R592" s="5" t="str">
        <f>IF(H594="C_B",INDEX(音色一览表!A:A,MATCH(MID(F592,5,2)&amp;MID(F593,5,2)&amp;MID(F594,7,2),音色一览表!H:H,0))&amp;" "&amp;INDEX(音色一览表!G:G,MATCH(MID(F592,5,2)&amp;MID(F593,5,2)&amp;MID(F594,7,2),音色一览表!H:H,0)),"")</f>
        <v/>
      </c>
      <c r="S592" s="17"/>
      <c r="T592" s="17"/>
    </row>
    <row r="593" spans="1:20" ht="18" hidden="1" customHeight="1" x14ac:dyDescent="0.2">
      <c r="A593" s="16">
        <v>591</v>
      </c>
      <c r="B593" s="16">
        <v>1</v>
      </c>
      <c r="C593" s="10"/>
      <c r="D593" s="16" t="s">
        <v>49</v>
      </c>
      <c r="E593" s="16" t="s">
        <v>50</v>
      </c>
      <c r="F593" s="16" t="s">
        <v>51</v>
      </c>
      <c r="G593" s="16" t="s">
        <v>644</v>
      </c>
      <c r="H593" s="34" t="str">
        <f t="shared" si="39"/>
        <v>F8</v>
      </c>
      <c r="I593" s="34" t="str">
        <f>IFERROR(INDEX(数据分类!B:B,MATCH(数据!H593,数据分类!A:A,0)),"Error")</f>
        <v>时钟</v>
      </c>
      <c r="J593" s="34" t="str">
        <f>IFERROR(_xlfn.IFS(INDEX(数据分类!E:E,MATCH(数据!H593,数据分类!A:A,0))=3456,N593&amp;M593,INDEX(数据分类!E:E,MATCH(数据!H593,数据分类!A:A,0))=34,M593,INDEX(数据分类!E:E,MATCH(数据!H593,数据分类!A:A,0))=56,N593,INDEX(数据分类!E:E,MATCH(数据!H593,数据分类!A:A,0))="-","-"),"Error")</f>
        <v>-</v>
      </c>
      <c r="K593" s="34" t="str">
        <f t="shared" si="38"/>
        <v>-</v>
      </c>
      <c r="L593" s="4" t="str">
        <f>IFERROR(INDEX(字典msg!B:B,MATCH(D593,字典msg!A:A,0)),"Error")</f>
        <v>正常</v>
      </c>
      <c r="M593" s="4" t="str">
        <f>IFERROR(_xlfn.IFS(H593="9",INDEX(字典1_34!C:C,MATCH(MID(F593,5,2),字典1_34!B:B,0)),H593="B00",INDEX(字典1_34!D:D,MATCH(MID(F593,5,2),字典1_34!B:B,0)),H593="B20",INDEX(字典1_34!E:E,MATCH(MID(F593,5,2),字典1_34!B:B,0)),H593="B48",INDEX(字典1_34!G:G,MATCH(MID(F593,5,2),字典1_34!B:B,0)),LEFT(H593,1)="B",INDEX(字典1_34!F:F,MATCH(MID(F593,5,2),字典1_34!B:B,0))),"-")</f>
        <v>-</v>
      </c>
      <c r="N593" s="4" t="str">
        <f>IFERROR(_xlfn.IFS(H593="9",INDEX(字典1_56!C:C,MATCH(MID(F593,7,2),字典1_56!B:B,0)),LEFT(H593,1)="B",INDEX(字典1_56!D:D,MATCH(MID(F593,7,2),字典1_56!B:B,0)),H593="C_B",INDEX(字典1_56!F:F,MATCH(MID(F593,7,2),字典1_56!B:B,0)),H593="C",INDEX(字典1_56!E:E,MATCH(MID(F593,7,2),字典1_56!B:B,0))),"-")</f>
        <v>-</v>
      </c>
      <c r="O593" s="4" t="str">
        <f>IFERROR(INDEX(字典1_78!C:C,MATCH(RIGHT(F593,2),字典1_78!B:B,0)),"Error")</f>
        <v>时钟</v>
      </c>
      <c r="P593" s="5">
        <f t="shared" si="36"/>
        <v>48.426000000000002</v>
      </c>
      <c r="Q593" s="5">
        <f t="shared" si="37"/>
        <v>0.12000000000000455</v>
      </c>
      <c r="R593" s="5" t="str">
        <f>IF(H595="C_B",INDEX(音色一览表!A:A,MATCH(MID(F593,5,2)&amp;MID(F594,5,2)&amp;MID(F595,7,2),音色一览表!H:H,0))&amp;" "&amp;INDEX(音色一览表!G:G,MATCH(MID(F593,5,2)&amp;MID(F594,5,2)&amp;MID(F595,7,2),音色一览表!H:H,0)),"")</f>
        <v/>
      </c>
      <c r="S593" s="17"/>
      <c r="T593" s="17"/>
    </row>
    <row r="594" spans="1:20" ht="18" hidden="1" customHeight="1" x14ac:dyDescent="0.2">
      <c r="A594" s="16">
        <v>592</v>
      </c>
      <c r="B594" s="16">
        <v>1</v>
      </c>
      <c r="C594" s="10"/>
      <c r="D594" s="16" t="s">
        <v>49</v>
      </c>
      <c r="E594" s="16" t="s">
        <v>50</v>
      </c>
      <c r="F594" s="16" t="s">
        <v>51</v>
      </c>
      <c r="G594" s="16" t="s">
        <v>645</v>
      </c>
      <c r="H594" s="34" t="str">
        <f t="shared" si="39"/>
        <v>F8</v>
      </c>
      <c r="I594" s="34" t="str">
        <f>IFERROR(INDEX(数据分类!B:B,MATCH(数据!H594,数据分类!A:A,0)),"Error")</f>
        <v>时钟</v>
      </c>
      <c r="J594" s="34" t="str">
        <f>IFERROR(_xlfn.IFS(INDEX(数据分类!E:E,MATCH(数据!H594,数据分类!A:A,0))=3456,N594&amp;M594,INDEX(数据分类!E:E,MATCH(数据!H594,数据分类!A:A,0))=34,M594,INDEX(数据分类!E:E,MATCH(数据!H594,数据分类!A:A,0))=56,N594,INDEX(数据分类!E:E,MATCH(数据!H594,数据分类!A:A,0))="-","-"),"Error")</f>
        <v>-</v>
      </c>
      <c r="K594" s="34" t="str">
        <f t="shared" si="38"/>
        <v>-</v>
      </c>
      <c r="L594" s="4" t="str">
        <f>IFERROR(INDEX(字典msg!B:B,MATCH(D594,字典msg!A:A,0)),"Error")</f>
        <v>正常</v>
      </c>
      <c r="M594" s="4" t="str">
        <f>IFERROR(_xlfn.IFS(H594="9",INDEX(字典1_34!C:C,MATCH(MID(F594,5,2),字典1_34!B:B,0)),H594="B00",INDEX(字典1_34!D:D,MATCH(MID(F594,5,2),字典1_34!B:B,0)),H594="B20",INDEX(字典1_34!E:E,MATCH(MID(F594,5,2),字典1_34!B:B,0)),H594="B48",INDEX(字典1_34!G:G,MATCH(MID(F594,5,2),字典1_34!B:B,0)),LEFT(H594,1)="B",INDEX(字典1_34!F:F,MATCH(MID(F594,5,2),字典1_34!B:B,0))),"-")</f>
        <v>-</v>
      </c>
      <c r="N594" s="4" t="str">
        <f>IFERROR(_xlfn.IFS(H594="9",INDEX(字典1_56!C:C,MATCH(MID(F594,7,2),字典1_56!B:B,0)),LEFT(H594,1)="B",INDEX(字典1_56!D:D,MATCH(MID(F594,7,2),字典1_56!B:B,0)),H594="C_B",INDEX(字典1_56!F:F,MATCH(MID(F594,7,2),字典1_56!B:B,0)),H594="C",INDEX(字典1_56!E:E,MATCH(MID(F594,7,2),字典1_56!B:B,0))),"-")</f>
        <v>-</v>
      </c>
      <c r="O594" s="4" t="str">
        <f>IFERROR(INDEX(字典1_78!C:C,MATCH(RIGHT(F594,2),字典1_78!B:B,0)),"Error")</f>
        <v>时钟</v>
      </c>
      <c r="P594" s="5">
        <f t="shared" si="36"/>
        <v>48.555999999999997</v>
      </c>
      <c r="Q594" s="5">
        <f t="shared" si="37"/>
        <v>0.12999999999999545</v>
      </c>
      <c r="R594" s="5" t="str">
        <f>IF(H596="C_B",INDEX(音色一览表!A:A,MATCH(MID(F594,5,2)&amp;MID(F595,5,2)&amp;MID(F596,7,2),音色一览表!H:H,0))&amp;" "&amp;INDEX(音色一览表!G:G,MATCH(MID(F594,5,2)&amp;MID(F595,5,2)&amp;MID(F596,7,2),音色一览表!H:H,0)),"")</f>
        <v/>
      </c>
      <c r="S594" s="17"/>
      <c r="T594" s="17"/>
    </row>
    <row r="595" spans="1:20" ht="18" hidden="1" customHeight="1" x14ac:dyDescent="0.2">
      <c r="A595" s="16">
        <v>593</v>
      </c>
      <c r="B595" s="16">
        <v>1</v>
      </c>
      <c r="C595" s="10"/>
      <c r="D595" s="16" t="s">
        <v>49</v>
      </c>
      <c r="E595" s="16" t="s">
        <v>50</v>
      </c>
      <c r="F595" s="16" t="s">
        <v>51</v>
      </c>
      <c r="G595" s="16" t="s">
        <v>646</v>
      </c>
      <c r="H595" s="34" t="str">
        <f t="shared" si="39"/>
        <v>F8</v>
      </c>
      <c r="I595" s="34" t="str">
        <f>IFERROR(INDEX(数据分类!B:B,MATCH(数据!H595,数据分类!A:A,0)),"Error")</f>
        <v>时钟</v>
      </c>
      <c r="J595" s="34" t="str">
        <f>IFERROR(_xlfn.IFS(INDEX(数据分类!E:E,MATCH(数据!H595,数据分类!A:A,0))=3456,N595&amp;M595,INDEX(数据分类!E:E,MATCH(数据!H595,数据分类!A:A,0))=34,M595,INDEX(数据分类!E:E,MATCH(数据!H595,数据分类!A:A,0))=56,N595,INDEX(数据分类!E:E,MATCH(数据!H595,数据分类!A:A,0))="-","-"),"Error")</f>
        <v>-</v>
      </c>
      <c r="K595" s="34" t="str">
        <f t="shared" si="38"/>
        <v>-</v>
      </c>
      <c r="L595" s="4" t="str">
        <f>IFERROR(INDEX(字典msg!B:B,MATCH(D595,字典msg!A:A,0)),"Error")</f>
        <v>正常</v>
      </c>
      <c r="M595" s="4" t="str">
        <f>IFERROR(_xlfn.IFS(H595="9",INDEX(字典1_34!C:C,MATCH(MID(F595,5,2),字典1_34!B:B,0)),H595="B00",INDEX(字典1_34!D:D,MATCH(MID(F595,5,2),字典1_34!B:B,0)),H595="B20",INDEX(字典1_34!E:E,MATCH(MID(F595,5,2),字典1_34!B:B,0)),H595="B48",INDEX(字典1_34!G:G,MATCH(MID(F595,5,2),字典1_34!B:B,0)),LEFT(H595,1)="B",INDEX(字典1_34!F:F,MATCH(MID(F595,5,2),字典1_34!B:B,0))),"-")</f>
        <v>-</v>
      </c>
      <c r="N595" s="4" t="str">
        <f>IFERROR(_xlfn.IFS(H595="9",INDEX(字典1_56!C:C,MATCH(MID(F595,7,2),字典1_56!B:B,0)),LEFT(H595,1)="B",INDEX(字典1_56!D:D,MATCH(MID(F595,7,2),字典1_56!B:B,0)),H595="C_B",INDEX(字典1_56!F:F,MATCH(MID(F595,7,2),字典1_56!B:B,0)),H595="C",INDEX(字典1_56!E:E,MATCH(MID(F595,7,2),字典1_56!B:B,0))),"-")</f>
        <v>-</v>
      </c>
      <c r="O595" s="4" t="str">
        <f>IFERROR(INDEX(字典1_78!C:C,MATCH(RIGHT(F595,2),字典1_78!B:B,0)),"Error")</f>
        <v>时钟</v>
      </c>
      <c r="P595" s="5">
        <f t="shared" si="36"/>
        <v>48.676000000000002</v>
      </c>
      <c r="Q595" s="5">
        <f t="shared" si="37"/>
        <v>0.12000000000000455</v>
      </c>
      <c r="R595" s="5" t="str">
        <f>IF(H597="C_B",INDEX(音色一览表!A:A,MATCH(MID(F595,5,2)&amp;MID(F596,5,2)&amp;MID(F597,7,2),音色一览表!H:H,0))&amp;" "&amp;INDEX(音色一览表!G:G,MATCH(MID(F595,5,2)&amp;MID(F596,5,2)&amp;MID(F597,7,2),音色一览表!H:H,0)),"")</f>
        <v/>
      </c>
      <c r="S595" s="17"/>
      <c r="T595" s="17"/>
    </row>
    <row r="596" spans="1:20" ht="18" hidden="1" customHeight="1" x14ac:dyDescent="0.2">
      <c r="A596" s="16">
        <v>594</v>
      </c>
      <c r="B596" s="16">
        <v>1</v>
      </c>
      <c r="C596" s="10"/>
      <c r="D596" s="16" t="s">
        <v>49</v>
      </c>
      <c r="E596" s="16" t="s">
        <v>50</v>
      </c>
      <c r="F596" s="16" t="s">
        <v>59</v>
      </c>
      <c r="G596" s="16" t="s">
        <v>647</v>
      </c>
      <c r="H596" s="34" t="str">
        <f t="shared" si="39"/>
        <v>FE</v>
      </c>
      <c r="I596" s="34" t="str">
        <f>IFERROR(INDEX(数据分类!B:B,MATCH(数据!H596,数据分类!A:A,0)),"Error")</f>
        <v>主动传感</v>
      </c>
      <c r="J596" s="34" t="str">
        <f>IFERROR(_xlfn.IFS(INDEX(数据分类!E:E,MATCH(数据!H596,数据分类!A:A,0))=3456,N596&amp;M596,INDEX(数据分类!E:E,MATCH(数据!H596,数据分类!A:A,0))=34,M596,INDEX(数据分类!E:E,MATCH(数据!H596,数据分类!A:A,0))=56,N596,INDEX(数据分类!E:E,MATCH(数据!H596,数据分类!A:A,0))="-","-"),"Error")</f>
        <v>-</v>
      </c>
      <c r="K596" s="34" t="str">
        <f t="shared" si="38"/>
        <v>-</v>
      </c>
      <c r="L596" s="4" t="str">
        <f>IFERROR(INDEX(字典msg!B:B,MATCH(D596,字典msg!A:A,0)),"Error")</f>
        <v>正常</v>
      </c>
      <c r="M596" s="4" t="str">
        <f>IFERROR(_xlfn.IFS(H596="9",INDEX(字典1_34!C:C,MATCH(MID(F596,5,2),字典1_34!B:B,0)),H596="B00",INDEX(字典1_34!D:D,MATCH(MID(F596,5,2),字典1_34!B:B,0)),H596="B20",INDEX(字典1_34!E:E,MATCH(MID(F596,5,2),字典1_34!B:B,0)),H596="B48",INDEX(字典1_34!G:G,MATCH(MID(F596,5,2),字典1_34!B:B,0)),LEFT(H596,1)="B",INDEX(字典1_34!F:F,MATCH(MID(F596,5,2),字典1_34!B:B,0))),"-")</f>
        <v>-</v>
      </c>
      <c r="N596" s="4" t="str">
        <f>IFERROR(_xlfn.IFS(H596="9",INDEX(字典1_56!C:C,MATCH(MID(F596,7,2),字典1_56!B:B,0)),LEFT(H596,1)="B",INDEX(字典1_56!D:D,MATCH(MID(F596,7,2),字典1_56!B:B,0)),H596="C_B",INDEX(字典1_56!F:F,MATCH(MID(F596,7,2),字典1_56!B:B,0)),H596="C",INDEX(字典1_56!E:E,MATCH(MID(F596,7,2),字典1_56!B:B,0))),"-")</f>
        <v>-</v>
      </c>
      <c r="O596" s="4" t="str">
        <f>IFERROR(INDEX(字典1_78!C:C,MATCH(RIGHT(F596,2),字典1_78!B:B,0)),"Error")</f>
        <v>主动传感</v>
      </c>
      <c r="P596" s="5">
        <f t="shared" si="36"/>
        <v>48.805999999999997</v>
      </c>
      <c r="Q596" s="5">
        <f t="shared" si="37"/>
        <v>0.12999999999999545</v>
      </c>
      <c r="R596" s="5" t="str">
        <f>IF(H598="C_B",INDEX(音色一览表!A:A,MATCH(MID(F596,5,2)&amp;MID(F597,5,2)&amp;MID(F598,7,2),音色一览表!H:H,0))&amp;" "&amp;INDEX(音色一览表!G:G,MATCH(MID(F596,5,2)&amp;MID(F597,5,2)&amp;MID(F598,7,2),音色一览表!H:H,0)),"")</f>
        <v/>
      </c>
      <c r="S596" s="17"/>
      <c r="T596" s="17"/>
    </row>
    <row r="597" spans="1:20" ht="18" hidden="1" customHeight="1" x14ac:dyDescent="0.2">
      <c r="A597" s="16">
        <v>595</v>
      </c>
      <c r="B597" s="16">
        <v>1</v>
      </c>
      <c r="C597" s="10"/>
      <c r="D597" s="16" t="s">
        <v>49</v>
      </c>
      <c r="E597" s="16" t="s">
        <v>50</v>
      </c>
      <c r="F597" s="16" t="s">
        <v>51</v>
      </c>
      <c r="G597" s="16" t="s">
        <v>648</v>
      </c>
      <c r="H597" s="34" t="str">
        <f t="shared" si="39"/>
        <v>F8</v>
      </c>
      <c r="I597" s="34" t="str">
        <f>IFERROR(INDEX(数据分类!B:B,MATCH(数据!H597,数据分类!A:A,0)),"Error")</f>
        <v>时钟</v>
      </c>
      <c r="J597" s="34" t="str">
        <f>IFERROR(_xlfn.IFS(INDEX(数据分类!E:E,MATCH(数据!H597,数据分类!A:A,0))=3456,N597&amp;M597,INDEX(数据分类!E:E,MATCH(数据!H597,数据分类!A:A,0))=34,M597,INDEX(数据分类!E:E,MATCH(数据!H597,数据分类!A:A,0))=56,N597,INDEX(数据分类!E:E,MATCH(数据!H597,数据分类!A:A,0))="-","-"),"Error")</f>
        <v>-</v>
      </c>
      <c r="K597" s="34" t="str">
        <f t="shared" si="38"/>
        <v>-</v>
      </c>
      <c r="L597" s="4" t="str">
        <f>IFERROR(INDEX(字典msg!B:B,MATCH(D597,字典msg!A:A,0)),"Error")</f>
        <v>正常</v>
      </c>
      <c r="M597" s="4" t="str">
        <f>IFERROR(_xlfn.IFS(H597="9",INDEX(字典1_34!C:C,MATCH(MID(F597,5,2),字典1_34!B:B,0)),H597="B00",INDEX(字典1_34!D:D,MATCH(MID(F597,5,2),字典1_34!B:B,0)),H597="B20",INDEX(字典1_34!E:E,MATCH(MID(F597,5,2),字典1_34!B:B,0)),H597="B48",INDEX(字典1_34!G:G,MATCH(MID(F597,5,2),字典1_34!B:B,0)),LEFT(H597,1)="B",INDEX(字典1_34!F:F,MATCH(MID(F597,5,2),字典1_34!B:B,0))),"-")</f>
        <v>-</v>
      </c>
      <c r="N597" s="4" t="str">
        <f>IFERROR(_xlfn.IFS(H597="9",INDEX(字典1_56!C:C,MATCH(MID(F597,7,2),字典1_56!B:B,0)),LEFT(H597,1)="B",INDEX(字典1_56!D:D,MATCH(MID(F597,7,2),字典1_56!B:B,0)),H597="C_B",INDEX(字典1_56!F:F,MATCH(MID(F597,7,2),字典1_56!B:B,0)),H597="C",INDEX(字典1_56!E:E,MATCH(MID(F597,7,2),字典1_56!B:B,0))),"-")</f>
        <v>-</v>
      </c>
      <c r="O597" s="4" t="str">
        <f>IFERROR(INDEX(字典1_78!C:C,MATCH(RIGHT(F597,2),字典1_78!B:B,0)),"Error")</f>
        <v>时钟</v>
      </c>
      <c r="P597" s="5">
        <f t="shared" si="36"/>
        <v>48.926000000000002</v>
      </c>
      <c r="Q597" s="5">
        <f t="shared" si="37"/>
        <v>0.12000000000000455</v>
      </c>
      <c r="R597" s="5" t="str">
        <f>IF(H599="C_B",INDEX(音色一览表!A:A,MATCH(MID(F597,5,2)&amp;MID(F598,5,2)&amp;MID(F599,7,2),音色一览表!H:H,0))&amp;" "&amp;INDEX(音色一览表!G:G,MATCH(MID(F597,5,2)&amp;MID(F598,5,2)&amp;MID(F599,7,2),音色一览表!H:H,0)),"")</f>
        <v/>
      </c>
      <c r="S597" s="17"/>
      <c r="T597" s="17"/>
    </row>
    <row r="598" spans="1:20" ht="18" hidden="1" customHeight="1" x14ac:dyDescent="0.2">
      <c r="A598" s="16">
        <v>596</v>
      </c>
      <c r="B598" s="16">
        <v>1</v>
      </c>
      <c r="C598" s="10"/>
      <c r="D598" s="16" t="s">
        <v>49</v>
      </c>
      <c r="E598" s="16" t="s">
        <v>50</v>
      </c>
      <c r="F598" s="16" t="s">
        <v>51</v>
      </c>
      <c r="G598" s="16" t="s">
        <v>649</v>
      </c>
      <c r="H598" s="34" t="str">
        <f t="shared" si="39"/>
        <v>F8</v>
      </c>
      <c r="I598" s="34" t="str">
        <f>IFERROR(INDEX(数据分类!B:B,MATCH(数据!H598,数据分类!A:A,0)),"Error")</f>
        <v>时钟</v>
      </c>
      <c r="J598" s="34" t="str">
        <f>IFERROR(_xlfn.IFS(INDEX(数据分类!E:E,MATCH(数据!H598,数据分类!A:A,0))=3456,N598&amp;M598,INDEX(数据分类!E:E,MATCH(数据!H598,数据分类!A:A,0))=34,M598,INDEX(数据分类!E:E,MATCH(数据!H598,数据分类!A:A,0))=56,N598,INDEX(数据分类!E:E,MATCH(数据!H598,数据分类!A:A,0))="-","-"),"Error")</f>
        <v>-</v>
      </c>
      <c r="K598" s="34" t="str">
        <f t="shared" si="38"/>
        <v>-</v>
      </c>
      <c r="L598" s="4" t="str">
        <f>IFERROR(INDEX(字典msg!B:B,MATCH(D598,字典msg!A:A,0)),"Error")</f>
        <v>正常</v>
      </c>
      <c r="M598" s="4" t="str">
        <f>IFERROR(_xlfn.IFS(H598="9",INDEX(字典1_34!C:C,MATCH(MID(F598,5,2),字典1_34!B:B,0)),H598="B00",INDEX(字典1_34!D:D,MATCH(MID(F598,5,2),字典1_34!B:B,0)),H598="B20",INDEX(字典1_34!E:E,MATCH(MID(F598,5,2),字典1_34!B:B,0)),H598="B48",INDEX(字典1_34!G:G,MATCH(MID(F598,5,2),字典1_34!B:B,0)),LEFT(H598,1)="B",INDEX(字典1_34!F:F,MATCH(MID(F598,5,2),字典1_34!B:B,0))),"-")</f>
        <v>-</v>
      </c>
      <c r="N598" s="4" t="str">
        <f>IFERROR(_xlfn.IFS(H598="9",INDEX(字典1_56!C:C,MATCH(MID(F598,7,2),字典1_56!B:B,0)),LEFT(H598,1)="B",INDEX(字典1_56!D:D,MATCH(MID(F598,7,2),字典1_56!B:B,0)),H598="C_B",INDEX(字典1_56!F:F,MATCH(MID(F598,7,2),字典1_56!B:B,0)),H598="C",INDEX(字典1_56!E:E,MATCH(MID(F598,7,2),字典1_56!B:B,0))),"-")</f>
        <v>-</v>
      </c>
      <c r="O598" s="4" t="str">
        <f>IFERROR(INDEX(字典1_78!C:C,MATCH(RIGHT(F598,2),字典1_78!B:B,0)),"Error")</f>
        <v>时钟</v>
      </c>
      <c r="P598" s="5">
        <f t="shared" si="36"/>
        <v>49.045999999999999</v>
      </c>
      <c r="Q598" s="5">
        <f t="shared" si="37"/>
        <v>0.11999999999999744</v>
      </c>
      <c r="R598" s="5" t="str">
        <f>IF(H600="C_B",INDEX(音色一览表!A:A,MATCH(MID(F598,5,2)&amp;MID(F599,5,2)&amp;MID(F600,7,2),音色一览表!H:H,0))&amp;" "&amp;INDEX(音色一览表!G:G,MATCH(MID(F598,5,2)&amp;MID(F599,5,2)&amp;MID(F600,7,2),音色一览表!H:H,0)),"")</f>
        <v/>
      </c>
      <c r="S598" s="17"/>
      <c r="T598" s="17"/>
    </row>
    <row r="599" spans="1:20" ht="18" hidden="1" customHeight="1" x14ac:dyDescent="0.2">
      <c r="A599" s="16">
        <v>597</v>
      </c>
      <c r="B599" s="16">
        <v>1</v>
      </c>
      <c r="C599" s="10"/>
      <c r="D599" s="16" t="s">
        <v>49</v>
      </c>
      <c r="E599" s="16" t="s">
        <v>50</v>
      </c>
      <c r="F599" s="16" t="s">
        <v>51</v>
      </c>
      <c r="G599" s="16" t="s">
        <v>650</v>
      </c>
      <c r="H599" s="34" t="str">
        <f t="shared" si="39"/>
        <v>F8</v>
      </c>
      <c r="I599" s="34" t="str">
        <f>IFERROR(INDEX(数据分类!B:B,MATCH(数据!H599,数据分类!A:A,0)),"Error")</f>
        <v>时钟</v>
      </c>
      <c r="J599" s="34" t="str">
        <f>IFERROR(_xlfn.IFS(INDEX(数据分类!E:E,MATCH(数据!H599,数据分类!A:A,0))=3456,N599&amp;M599,INDEX(数据分类!E:E,MATCH(数据!H599,数据分类!A:A,0))=34,M599,INDEX(数据分类!E:E,MATCH(数据!H599,数据分类!A:A,0))=56,N599,INDEX(数据分类!E:E,MATCH(数据!H599,数据分类!A:A,0))="-","-"),"Error")</f>
        <v>-</v>
      </c>
      <c r="K599" s="34" t="str">
        <f t="shared" si="38"/>
        <v>-</v>
      </c>
      <c r="L599" s="4" t="str">
        <f>IFERROR(INDEX(字典msg!B:B,MATCH(D599,字典msg!A:A,0)),"Error")</f>
        <v>正常</v>
      </c>
      <c r="M599" s="4" t="str">
        <f>IFERROR(_xlfn.IFS(H599="9",INDEX(字典1_34!C:C,MATCH(MID(F599,5,2),字典1_34!B:B,0)),H599="B00",INDEX(字典1_34!D:D,MATCH(MID(F599,5,2),字典1_34!B:B,0)),H599="B20",INDEX(字典1_34!E:E,MATCH(MID(F599,5,2),字典1_34!B:B,0)),H599="B48",INDEX(字典1_34!G:G,MATCH(MID(F599,5,2),字典1_34!B:B,0)),LEFT(H599,1)="B",INDEX(字典1_34!F:F,MATCH(MID(F599,5,2),字典1_34!B:B,0))),"-")</f>
        <v>-</v>
      </c>
      <c r="N599" s="4" t="str">
        <f>IFERROR(_xlfn.IFS(H599="9",INDEX(字典1_56!C:C,MATCH(MID(F599,7,2),字典1_56!B:B,0)),LEFT(H599,1)="B",INDEX(字典1_56!D:D,MATCH(MID(F599,7,2),字典1_56!B:B,0)),H599="C_B",INDEX(字典1_56!F:F,MATCH(MID(F599,7,2),字典1_56!B:B,0)),H599="C",INDEX(字典1_56!E:E,MATCH(MID(F599,7,2),字典1_56!B:B,0))),"-")</f>
        <v>-</v>
      </c>
      <c r="O599" s="4" t="str">
        <f>IFERROR(INDEX(字典1_78!C:C,MATCH(RIGHT(F599,2),字典1_78!B:B,0)),"Error")</f>
        <v>时钟</v>
      </c>
      <c r="P599" s="5">
        <f t="shared" si="36"/>
        <v>49.176000000000002</v>
      </c>
      <c r="Q599" s="5">
        <f t="shared" si="37"/>
        <v>0.13000000000000256</v>
      </c>
      <c r="R599" s="5" t="str">
        <f>IF(H601="C_B",INDEX(音色一览表!A:A,MATCH(MID(F599,5,2)&amp;MID(F600,5,2)&amp;MID(F601,7,2),音色一览表!H:H,0))&amp;" "&amp;INDEX(音色一览表!G:G,MATCH(MID(F599,5,2)&amp;MID(F600,5,2)&amp;MID(F601,7,2),音色一览表!H:H,0)),"")</f>
        <v/>
      </c>
      <c r="S599" s="17"/>
      <c r="T599" s="17"/>
    </row>
    <row r="600" spans="1:20" ht="18" hidden="1" customHeight="1" x14ac:dyDescent="0.2">
      <c r="A600" s="16">
        <v>598</v>
      </c>
      <c r="B600" s="16">
        <v>1</v>
      </c>
      <c r="C600" s="10"/>
      <c r="D600" s="16" t="s">
        <v>49</v>
      </c>
      <c r="E600" s="16" t="s">
        <v>50</v>
      </c>
      <c r="F600" s="16" t="s">
        <v>51</v>
      </c>
      <c r="G600" s="16" t="s">
        <v>651</v>
      </c>
      <c r="H600" s="34" t="str">
        <f t="shared" si="39"/>
        <v>F8</v>
      </c>
      <c r="I600" s="34" t="str">
        <f>IFERROR(INDEX(数据分类!B:B,MATCH(数据!H600,数据分类!A:A,0)),"Error")</f>
        <v>时钟</v>
      </c>
      <c r="J600" s="34" t="str">
        <f>IFERROR(_xlfn.IFS(INDEX(数据分类!E:E,MATCH(数据!H600,数据分类!A:A,0))=3456,N600&amp;M600,INDEX(数据分类!E:E,MATCH(数据!H600,数据分类!A:A,0))=34,M600,INDEX(数据分类!E:E,MATCH(数据!H600,数据分类!A:A,0))=56,N600,INDEX(数据分类!E:E,MATCH(数据!H600,数据分类!A:A,0))="-","-"),"Error")</f>
        <v>-</v>
      </c>
      <c r="K600" s="34" t="str">
        <f t="shared" si="38"/>
        <v>-</v>
      </c>
      <c r="L600" s="4" t="str">
        <f>IFERROR(INDEX(字典msg!B:B,MATCH(D600,字典msg!A:A,0)),"Error")</f>
        <v>正常</v>
      </c>
      <c r="M600" s="4" t="str">
        <f>IFERROR(_xlfn.IFS(H600="9",INDEX(字典1_34!C:C,MATCH(MID(F600,5,2),字典1_34!B:B,0)),H600="B00",INDEX(字典1_34!D:D,MATCH(MID(F600,5,2),字典1_34!B:B,0)),H600="B20",INDEX(字典1_34!E:E,MATCH(MID(F600,5,2),字典1_34!B:B,0)),H600="B48",INDEX(字典1_34!G:G,MATCH(MID(F600,5,2),字典1_34!B:B,0)),LEFT(H600,1)="B",INDEX(字典1_34!F:F,MATCH(MID(F600,5,2),字典1_34!B:B,0))),"-")</f>
        <v>-</v>
      </c>
      <c r="N600" s="4" t="str">
        <f>IFERROR(_xlfn.IFS(H600="9",INDEX(字典1_56!C:C,MATCH(MID(F600,7,2),字典1_56!B:B,0)),LEFT(H600,1)="B",INDEX(字典1_56!D:D,MATCH(MID(F600,7,2),字典1_56!B:B,0)),H600="C_B",INDEX(字典1_56!F:F,MATCH(MID(F600,7,2),字典1_56!B:B,0)),H600="C",INDEX(字典1_56!E:E,MATCH(MID(F600,7,2),字典1_56!B:B,0))),"-")</f>
        <v>-</v>
      </c>
      <c r="O600" s="4" t="str">
        <f>IFERROR(INDEX(字典1_78!C:C,MATCH(RIGHT(F600,2),字典1_78!B:B,0)),"Error")</f>
        <v>时钟</v>
      </c>
      <c r="P600" s="5">
        <f t="shared" si="36"/>
        <v>49.296999999999997</v>
      </c>
      <c r="Q600" s="5">
        <f t="shared" si="37"/>
        <v>0.12099999999999511</v>
      </c>
      <c r="R600" s="5" t="str">
        <f>IF(H602="C_B",INDEX(音色一览表!A:A,MATCH(MID(F600,5,2)&amp;MID(F601,5,2)&amp;MID(F602,7,2),音色一览表!H:H,0))&amp;" "&amp;INDEX(音色一览表!G:G,MATCH(MID(F600,5,2)&amp;MID(F601,5,2)&amp;MID(F602,7,2),音色一览表!H:H,0)),"")</f>
        <v/>
      </c>
      <c r="S600" s="17"/>
      <c r="T600" s="17"/>
    </row>
    <row r="601" spans="1:20" ht="18" hidden="1" customHeight="1" x14ac:dyDescent="0.2">
      <c r="A601" s="16">
        <v>599</v>
      </c>
      <c r="B601" s="16">
        <v>1</v>
      </c>
      <c r="C601" s="10"/>
      <c r="D601" s="16" t="s">
        <v>49</v>
      </c>
      <c r="E601" s="16" t="s">
        <v>50</v>
      </c>
      <c r="F601" s="16" t="s">
        <v>51</v>
      </c>
      <c r="G601" s="16" t="s">
        <v>652</v>
      </c>
      <c r="H601" s="34" t="str">
        <f t="shared" si="39"/>
        <v>F8</v>
      </c>
      <c r="I601" s="34" t="str">
        <f>IFERROR(INDEX(数据分类!B:B,MATCH(数据!H601,数据分类!A:A,0)),"Error")</f>
        <v>时钟</v>
      </c>
      <c r="J601" s="34" t="str">
        <f>IFERROR(_xlfn.IFS(INDEX(数据分类!E:E,MATCH(数据!H601,数据分类!A:A,0))=3456,N601&amp;M601,INDEX(数据分类!E:E,MATCH(数据!H601,数据分类!A:A,0))=34,M601,INDEX(数据分类!E:E,MATCH(数据!H601,数据分类!A:A,0))=56,N601,INDEX(数据分类!E:E,MATCH(数据!H601,数据分类!A:A,0))="-","-"),"Error")</f>
        <v>-</v>
      </c>
      <c r="K601" s="34" t="str">
        <f t="shared" si="38"/>
        <v>-</v>
      </c>
      <c r="L601" s="4" t="str">
        <f>IFERROR(INDEX(字典msg!B:B,MATCH(D601,字典msg!A:A,0)),"Error")</f>
        <v>正常</v>
      </c>
      <c r="M601" s="4" t="str">
        <f>IFERROR(_xlfn.IFS(H601="9",INDEX(字典1_34!C:C,MATCH(MID(F601,5,2),字典1_34!B:B,0)),H601="B00",INDEX(字典1_34!D:D,MATCH(MID(F601,5,2),字典1_34!B:B,0)),H601="B20",INDEX(字典1_34!E:E,MATCH(MID(F601,5,2),字典1_34!B:B,0)),H601="B48",INDEX(字典1_34!G:G,MATCH(MID(F601,5,2),字典1_34!B:B,0)),LEFT(H601,1)="B",INDEX(字典1_34!F:F,MATCH(MID(F601,5,2),字典1_34!B:B,0))),"-")</f>
        <v>-</v>
      </c>
      <c r="N601" s="4" t="str">
        <f>IFERROR(_xlfn.IFS(H601="9",INDEX(字典1_56!C:C,MATCH(MID(F601,7,2),字典1_56!B:B,0)),LEFT(H601,1)="B",INDEX(字典1_56!D:D,MATCH(MID(F601,7,2),字典1_56!B:B,0)),H601="C_B",INDEX(字典1_56!F:F,MATCH(MID(F601,7,2),字典1_56!B:B,0)),H601="C",INDEX(字典1_56!E:E,MATCH(MID(F601,7,2),字典1_56!B:B,0))),"-")</f>
        <v>-</v>
      </c>
      <c r="O601" s="4" t="str">
        <f>IFERROR(INDEX(字典1_78!C:C,MATCH(RIGHT(F601,2),字典1_78!B:B,0)),"Error")</f>
        <v>时钟</v>
      </c>
      <c r="P601" s="5">
        <f t="shared" si="36"/>
        <v>49.427</v>
      </c>
      <c r="Q601" s="5">
        <f t="shared" si="37"/>
        <v>0.13000000000000256</v>
      </c>
      <c r="R601" s="5" t="str">
        <f>IF(H603="C_B",INDEX(音色一览表!A:A,MATCH(MID(F601,5,2)&amp;MID(F602,5,2)&amp;MID(F603,7,2),音色一览表!H:H,0))&amp;" "&amp;INDEX(音色一览表!G:G,MATCH(MID(F601,5,2)&amp;MID(F602,5,2)&amp;MID(F603,7,2),音色一览表!H:H,0)),"")</f>
        <v/>
      </c>
      <c r="S601" s="17"/>
      <c r="T601" s="17"/>
    </row>
    <row r="602" spans="1:20" ht="18" hidden="1" customHeight="1" x14ac:dyDescent="0.2">
      <c r="A602" s="16">
        <v>600</v>
      </c>
      <c r="B602" s="16">
        <v>1</v>
      </c>
      <c r="C602" s="10"/>
      <c r="D602" s="16" t="s">
        <v>49</v>
      </c>
      <c r="E602" s="16" t="s">
        <v>50</v>
      </c>
      <c r="F602" s="16" t="s">
        <v>51</v>
      </c>
      <c r="G602" s="16" t="s">
        <v>653</v>
      </c>
      <c r="H602" s="34" t="str">
        <f t="shared" si="39"/>
        <v>F8</v>
      </c>
      <c r="I602" s="34" t="str">
        <f>IFERROR(INDEX(数据分类!B:B,MATCH(数据!H602,数据分类!A:A,0)),"Error")</f>
        <v>时钟</v>
      </c>
      <c r="J602" s="34" t="str">
        <f>IFERROR(_xlfn.IFS(INDEX(数据分类!E:E,MATCH(数据!H602,数据分类!A:A,0))=3456,N602&amp;M602,INDEX(数据分类!E:E,MATCH(数据!H602,数据分类!A:A,0))=34,M602,INDEX(数据分类!E:E,MATCH(数据!H602,数据分类!A:A,0))=56,N602,INDEX(数据分类!E:E,MATCH(数据!H602,数据分类!A:A,0))="-","-"),"Error")</f>
        <v>-</v>
      </c>
      <c r="K602" s="34" t="str">
        <f t="shared" si="38"/>
        <v>-</v>
      </c>
      <c r="L602" s="4" t="str">
        <f>IFERROR(INDEX(字典msg!B:B,MATCH(D602,字典msg!A:A,0)),"Error")</f>
        <v>正常</v>
      </c>
      <c r="M602" s="4" t="str">
        <f>IFERROR(_xlfn.IFS(H602="9",INDEX(字典1_34!C:C,MATCH(MID(F602,5,2),字典1_34!B:B,0)),H602="B00",INDEX(字典1_34!D:D,MATCH(MID(F602,5,2),字典1_34!B:B,0)),H602="B20",INDEX(字典1_34!E:E,MATCH(MID(F602,5,2),字典1_34!B:B,0)),H602="B48",INDEX(字典1_34!G:G,MATCH(MID(F602,5,2),字典1_34!B:B,0)),LEFT(H602,1)="B",INDEX(字典1_34!F:F,MATCH(MID(F602,5,2),字典1_34!B:B,0))),"-")</f>
        <v>-</v>
      </c>
      <c r="N602" s="4" t="str">
        <f>IFERROR(_xlfn.IFS(H602="9",INDEX(字典1_56!C:C,MATCH(MID(F602,7,2),字典1_56!B:B,0)),LEFT(H602,1)="B",INDEX(字典1_56!D:D,MATCH(MID(F602,7,2),字典1_56!B:B,0)),H602="C_B",INDEX(字典1_56!F:F,MATCH(MID(F602,7,2),字典1_56!B:B,0)),H602="C",INDEX(字典1_56!E:E,MATCH(MID(F602,7,2),字典1_56!B:B,0))),"-")</f>
        <v>-</v>
      </c>
      <c r="O602" s="4" t="str">
        <f>IFERROR(INDEX(字典1_78!C:C,MATCH(RIGHT(F602,2),字典1_78!B:B,0)),"Error")</f>
        <v>时钟</v>
      </c>
      <c r="P602" s="5">
        <f t="shared" si="36"/>
        <v>49.546999999999997</v>
      </c>
      <c r="Q602" s="5">
        <f t="shared" si="37"/>
        <v>0.11999999999999744</v>
      </c>
      <c r="R602" s="5" t="str">
        <f>IF(H604="C_B",INDEX(音色一览表!A:A,MATCH(MID(F602,5,2)&amp;MID(F603,5,2)&amp;MID(F604,7,2),音色一览表!H:H,0))&amp;" "&amp;INDEX(音色一览表!G:G,MATCH(MID(F602,5,2)&amp;MID(F603,5,2)&amp;MID(F604,7,2),音色一览表!H:H,0)),"")</f>
        <v/>
      </c>
      <c r="S602" s="17"/>
      <c r="T602" s="17"/>
    </row>
    <row r="603" spans="1:20" ht="18" hidden="1" customHeight="1" x14ac:dyDescent="0.2">
      <c r="A603" s="16">
        <v>601</v>
      </c>
      <c r="B603" s="16">
        <v>1</v>
      </c>
      <c r="C603" s="10"/>
      <c r="D603" s="16" t="s">
        <v>49</v>
      </c>
      <c r="E603" s="16" t="s">
        <v>50</v>
      </c>
      <c r="F603" s="16" t="s">
        <v>51</v>
      </c>
      <c r="G603" s="16" t="s">
        <v>654</v>
      </c>
      <c r="H603" s="34" t="str">
        <f t="shared" si="39"/>
        <v>F8</v>
      </c>
      <c r="I603" s="34" t="str">
        <f>IFERROR(INDEX(数据分类!B:B,MATCH(数据!H603,数据分类!A:A,0)),"Error")</f>
        <v>时钟</v>
      </c>
      <c r="J603" s="34" t="str">
        <f>IFERROR(_xlfn.IFS(INDEX(数据分类!E:E,MATCH(数据!H603,数据分类!A:A,0))=3456,N603&amp;M603,INDEX(数据分类!E:E,MATCH(数据!H603,数据分类!A:A,0))=34,M603,INDEX(数据分类!E:E,MATCH(数据!H603,数据分类!A:A,0))=56,N603,INDEX(数据分类!E:E,MATCH(数据!H603,数据分类!A:A,0))="-","-"),"Error")</f>
        <v>-</v>
      </c>
      <c r="K603" s="34" t="str">
        <f t="shared" si="38"/>
        <v>-</v>
      </c>
      <c r="L603" s="4" t="str">
        <f>IFERROR(INDEX(字典msg!B:B,MATCH(D603,字典msg!A:A,0)),"Error")</f>
        <v>正常</v>
      </c>
      <c r="M603" s="4" t="str">
        <f>IFERROR(_xlfn.IFS(H603="9",INDEX(字典1_34!C:C,MATCH(MID(F603,5,2),字典1_34!B:B,0)),H603="B00",INDEX(字典1_34!D:D,MATCH(MID(F603,5,2),字典1_34!B:B,0)),H603="B20",INDEX(字典1_34!E:E,MATCH(MID(F603,5,2),字典1_34!B:B,0)),H603="B48",INDEX(字典1_34!G:G,MATCH(MID(F603,5,2),字典1_34!B:B,0)),LEFT(H603,1)="B",INDEX(字典1_34!F:F,MATCH(MID(F603,5,2),字典1_34!B:B,0))),"-")</f>
        <v>-</v>
      </c>
      <c r="N603" s="4" t="str">
        <f>IFERROR(_xlfn.IFS(H603="9",INDEX(字典1_56!C:C,MATCH(MID(F603,7,2),字典1_56!B:B,0)),LEFT(H603,1)="B",INDEX(字典1_56!D:D,MATCH(MID(F603,7,2),字典1_56!B:B,0)),H603="C_B",INDEX(字典1_56!F:F,MATCH(MID(F603,7,2),字典1_56!B:B,0)),H603="C",INDEX(字典1_56!E:E,MATCH(MID(F603,7,2),字典1_56!B:B,0))),"-")</f>
        <v>-</v>
      </c>
      <c r="O603" s="4" t="str">
        <f>IFERROR(INDEX(字典1_78!C:C,MATCH(RIGHT(F603,2),字典1_78!B:B,0)),"Error")</f>
        <v>时钟</v>
      </c>
      <c r="P603" s="5">
        <f t="shared" si="36"/>
        <v>49.667000000000002</v>
      </c>
      <c r="Q603" s="5">
        <f t="shared" si="37"/>
        <v>0.12000000000000455</v>
      </c>
      <c r="R603" s="5" t="str">
        <f>IF(H605="C_B",INDEX(音色一览表!A:A,MATCH(MID(F603,5,2)&amp;MID(F604,5,2)&amp;MID(F605,7,2),音色一览表!H:H,0))&amp;" "&amp;INDEX(音色一览表!G:G,MATCH(MID(F603,5,2)&amp;MID(F604,5,2)&amp;MID(F605,7,2),音色一览表!H:H,0)),"")</f>
        <v/>
      </c>
      <c r="S603" s="17"/>
      <c r="T603" s="17"/>
    </row>
    <row r="604" spans="1:20" ht="18" hidden="1" customHeight="1" x14ac:dyDescent="0.2">
      <c r="A604" s="16">
        <v>602</v>
      </c>
      <c r="B604" s="16">
        <v>1</v>
      </c>
      <c r="C604" s="10"/>
      <c r="D604" s="16" t="s">
        <v>49</v>
      </c>
      <c r="E604" s="16" t="s">
        <v>50</v>
      </c>
      <c r="F604" s="16" t="s">
        <v>51</v>
      </c>
      <c r="G604" s="16" t="s">
        <v>655</v>
      </c>
      <c r="H604" s="34" t="str">
        <f t="shared" si="39"/>
        <v>F8</v>
      </c>
      <c r="I604" s="34" t="str">
        <f>IFERROR(INDEX(数据分类!B:B,MATCH(数据!H604,数据分类!A:A,0)),"Error")</f>
        <v>时钟</v>
      </c>
      <c r="J604" s="34" t="str">
        <f>IFERROR(_xlfn.IFS(INDEX(数据分类!E:E,MATCH(数据!H604,数据分类!A:A,0))=3456,N604&amp;M604,INDEX(数据分类!E:E,MATCH(数据!H604,数据分类!A:A,0))=34,M604,INDEX(数据分类!E:E,MATCH(数据!H604,数据分类!A:A,0))=56,N604,INDEX(数据分类!E:E,MATCH(数据!H604,数据分类!A:A,0))="-","-"),"Error")</f>
        <v>-</v>
      </c>
      <c r="K604" s="34" t="str">
        <f t="shared" si="38"/>
        <v>-</v>
      </c>
      <c r="L604" s="4" t="str">
        <f>IFERROR(INDEX(字典msg!B:B,MATCH(D604,字典msg!A:A,0)),"Error")</f>
        <v>正常</v>
      </c>
      <c r="M604" s="4" t="str">
        <f>IFERROR(_xlfn.IFS(H604="9",INDEX(字典1_34!C:C,MATCH(MID(F604,5,2),字典1_34!B:B,0)),H604="B00",INDEX(字典1_34!D:D,MATCH(MID(F604,5,2),字典1_34!B:B,0)),H604="B20",INDEX(字典1_34!E:E,MATCH(MID(F604,5,2),字典1_34!B:B,0)),H604="B48",INDEX(字典1_34!G:G,MATCH(MID(F604,5,2),字典1_34!B:B,0)),LEFT(H604,1)="B",INDEX(字典1_34!F:F,MATCH(MID(F604,5,2),字典1_34!B:B,0))),"-")</f>
        <v>-</v>
      </c>
      <c r="N604" s="4" t="str">
        <f>IFERROR(_xlfn.IFS(H604="9",INDEX(字典1_56!C:C,MATCH(MID(F604,7,2),字典1_56!B:B,0)),LEFT(H604,1)="B",INDEX(字典1_56!D:D,MATCH(MID(F604,7,2),字典1_56!B:B,0)),H604="C_B",INDEX(字典1_56!F:F,MATCH(MID(F604,7,2),字典1_56!B:B,0)),H604="C",INDEX(字典1_56!E:E,MATCH(MID(F604,7,2),字典1_56!B:B,0))),"-")</f>
        <v>-</v>
      </c>
      <c r="O604" s="4" t="str">
        <f>IFERROR(INDEX(字典1_78!C:C,MATCH(RIGHT(F604,2),字典1_78!B:B,0)),"Error")</f>
        <v>时钟</v>
      </c>
      <c r="P604" s="5">
        <f t="shared" si="36"/>
        <v>49.795999999999999</v>
      </c>
      <c r="Q604" s="5">
        <f t="shared" si="37"/>
        <v>0.12899999999999778</v>
      </c>
      <c r="R604" s="5" t="str">
        <f>IF(H606="C_B",INDEX(音色一览表!A:A,MATCH(MID(F604,5,2)&amp;MID(F605,5,2)&amp;MID(F606,7,2),音色一览表!H:H,0))&amp;" "&amp;INDEX(音色一览表!G:G,MATCH(MID(F604,5,2)&amp;MID(F605,5,2)&amp;MID(F606,7,2),音色一览表!H:H,0)),"")</f>
        <v/>
      </c>
      <c r="S604" s="17"/>
      <c r="T604" s="17"/>
    </row>
    <row r="605" spans="1:20" ht="18" hidden="1" customHeight="1" x14ac:dyDescent="0.2">
      <c r="A605" s="16">
        <v>603</v>
      </c>
      <c r="B605" s="16">
        <v>1</v>
      </c>
      <c r="C605" s="10"/>
      <c r="D605" s="16" t="s">
        <v>49</v>
      </c>
      <c r="E605" s="16" t="s">
        <v>50</v>
      </c>
      <c r="F605" s="16" t="s">
        <v>51</v>
      </c>
      <c r="G605" s="16" t="s">
        <v>656</v>
      </c>
      <c r="H605" s="34" t="str">
        <f t="shared" si="39"/>
        <v>F8</v>
      </c>
      <c r="I605" s="34" t="str">
        <f>IFERROR(INDEX(数据分类!B:B,MATCH(数据!H605,数据分类!A:A,0)),"Error")</f>
        <v>时钟</v>
      </c>
      <c r="J605" s="34" t="str">
        <f>IFERROR(_xlfn.IFS(INDEX(数据分类!E:E,MATCH(数据!H605,数据分类!A:A,0))=3456,N605&amp;M605,INDEX(数据分类!E:E,MATCH(数据!H605,数据分类!A:A,0))=34,M605,INDEX(数据分类!E:E,MATCH(数据!H605,数据分类!A:A,0))=56,N605,INDEX(数据分类!E:E,MATCH(数据!H605,数据分类!A:A,0))="-","-"),"Error")</f>
        <v>-</v>
      </c>
      <c r="K605" s="34" t="str">
        <f t="shared" si="38"/>
        <v>-</v>
      </c>
      <c r="L605" s="4" t="str">
        <f>IFERROR(INDEX(字典msg!B:B,MATCH(D605,字典msg!A:A,0)),"Error")</f>
        <v>正常</v>
      </c>
      <c r="M605" s="4" t="str">
        <f>IFERROR(_xlfn.IFS(H605="9",INDEX(字典1_34!C:C,MATCH(MID(F605,5,2),字典1_34!B:B,0)),H605="B00",INDEX(字典1_34!D:D,MATCH(MID(F605,5,2),字典1_34!B:B,0)),H605="B20",INDEX(字典1_34!E:E,MATCH(MID(F605,5,2),字典1_34!B:B,0)),H605="B48",INDEX(字典1_34!G:G,MATCH(MID(F605,5,2),字典1_34!B:B,0)),LEFT(H605,1)="B",INDEX(字典1_34!F:F,MATCH(MID(F605,5,2),字典1_34!B:B,0))),"-")</f>
        <v>-</v>
      </c>
      <c r="N605" s="4" t="str">
        <f>IFERROR(_xlfn.IFS(H605="9",INDEX(字典1_56!C:C,MATCH(MID(F605,7,2),字典1_56!B:B,0)),LEFT(H605,1)="B",INDEX(字典1_56!D:D,MATCH(MID(F605,7,2),字典1_56!B:B,0)),H605="C_B",INDEX(字典1_56!F:F,MATCH(MID(F605,7,2),字典1_56!B:B,0)),H605="C",INDEX(字典1_56!E:E,MATCH(MID(F605,7,2),字典1_56!B:B,0))),"-")</f>
        <v>-</v>
      </c>
      <c r="O605" s="4" t="str">
        <f>IFERROR(INDEX(字典1_78!C:C,MATCH(RIGHT(F605,2),字典1_78!B:B,0)),"Error")</f>
        <v>时钟</v>
      </c>
      <c r="P605" s="5">
        <f t="shared" si="36"/>
        <v>49.917000000000002</v>
      </c>
      <c r="Q605" s="5">
        <f t="shared" si="37"/>
        <v>0.12100000000000222</v>
      </c>
      <c r="R605" s="5" t="str">
        <f>IF(H607="C_B",INDEX(音色一览表!A:A,MATCH(MID(F605,5,2)&amp;MID(F606,5,2)&amp;MID(F607,7,2),音色一览表!H:H,0))&amp;" "&amp;INDEX(音色一览表!G:G,MATCH(MID(F605,5,2)&amp;MID(F606,5,2)&amp;MID(F607,7,2),音色一览表!H:H,0)),"")</f>
        <v/>
      </c>
      <c r="S605" s="17"/>
      <c r="T605" s="17"/>
    </row>
    <row r="606" spans="1:20" ht="18" hidden="1" customHeight="1" x14ac:dyDescent="0.2">
      <c r="A606" s="16">
        <v>604</v>
      </c>
      <c r="B606" s="16">
        <v>1</v>
      </c>
      <c r="C606" s="10"/>
      <c r="D606" s="16" t="s">
        <v>49</v>
      </c>
      <c r="E606" s="16" t="s">
        <v>50</v>
      </c>
      <c r="F606" s="16" t="s">
        <v>59</v>
      </c>
      <c r="G606" s="16" t="s">
        <v>657</v>
      </c>
      <c r="H606" s="34" t="str">
        <f t="shared" si="39"/>
        <v>FE</v>
      </c>
      <c r="I606" s="34" t="str">
        <f>IFERROR(INDEX(数据分类!B:B,MATCH(数据!H606,数据分类!A:A,0)),"Error")</f>
        <v>主动传感</v>
      </c>
      <c r="J606" s="34" t="str">
        <f>IFERROR(_xlfn.IFS(INDEX(数据分类!E:E,MATCH(数据!H606,数据分类!A:A,0))=3456,N606&amp;M606,INDEX(数据分类!E:E,MATCH(数据!H606,数据分类!A:A,0))=34,M606,INDEX(数据分类!E:E,MATCH(数据!H606,数据分类!A:A,0))=56,N606,INDEX(数据分类!E:E,MATCH(数据!H606,数据分类!A:A,0))="-","-"),"Error")</f>
        <v>-</v>
      </c>
      <c r="K606" s="34" t="str">
        <f t="shared" si="38"/>
        <v>-</v>
      </c>
      <c r="L606" s="4" t="str">
        <f>IFERROR(INDEX(字典msg!B:B,MATCH(D606,字典msg!A:A,0)),"Error")</f>
        <v>正常</v>
      </c>
      <c r="M606" s="4" t="str">
        <f>IFERROR(_xlfn.IFS(H606="9",INDEX(字典1_34!C:C,MATCH(MID(F606,5,2),字典1_34!B:B,0)),H606="B00",INDEX(字典1_34!D:D,MATCH(MID(F606,5,2),字典1_34!B:B,0)),H606="B20",INDEX(字典1_34!E:E,MATCH(MID(F606,5,2),字典1_34!B:B,0)),H606="B48",INDEX(字典1_34!G:G,MATCH(MID(F606,5,2),字典1_34!B:B,0)),LEFT(H606,1)="B",INDEX(字典1_34!F:F,MATCH(MID(F606,5,2),字典1_34!B:B,0))),"-")</f>
        <v>-</v>
      </c>
      <c r="N606" s="4" t="str">
        <f>IFERROR(_xlfn.IFS(H606="9",INDEX(字典1_56!C:C,MATCH(MID(F606,7,2),字典1_56!B:B,0)),LEFT(H606,1)="B",INDEX(字典1_56!D:D,MATCH(MID(F606,7,2),字典1_56!B:B,0)),H606="C_B",INDEX(字典1_56!F:F,MATCH(MID(F606,7,2),字典1_56!B:B,0)),H606="C",INDEX(字典1_56!E:E,MATCH(MID(F606,7,2),字典1_56!B:B,0))),"-")</f>
        <v>-</v>
      </c>
      <c r="O606" s="4" t="str">
        <f>IFERROR(INDEX(字典1_78!C:C,MATCH(RIGHT(F606,2),字典1_78!B:B,0)),"Error")</f>
        <v>主动传感</v>
      </c>
      <c r="P606" s="5">
        <f t="shared" si="36"/>
        <v>50.036999999999999</v>
      </c>
      <c r="Q606" s="5">
        <f t="shared" si="37"/>
        <v>0.11999999999999744</v>
      </c>
      <c r="R606" s="5" t="str">
        <f>IF(H608="C_B",INDEX(音色一览表!A:A,MATCH(MID(F606,5,2)&amp;MID(F607,5,2)&amp;MID(F608,7,2),音色一览表!H:H,0))&amp;" "&amp;INDEX(音色一览表!G:G,MATCH(MID(F606,5,2)&amp;MID(F607,5,2)&amp;MID(F608,7,2),音色一览表!H:H,0)),"")</f>
        <v/>
      </c>
      <c r="S606" s="17"/>
      <c r="T606" s="17"/>
    </row>
    <row r="607" spans="1:20" ht="18" hidden="1" customHeight="1" x14ac:dyDescent="0.2">
      <c r="A607" s="16">
        <v>605</v>
      </c>
      <c r="B607" s="16">
        <v>1</v>
      </c>
      <c r="C607" s="10"/>
      <c r="D607" s="16" t="s">
        <v>49</v>
      </c>
      <c r="E607" s="16" t="s">
        <v>50</v>
      </c>
      <c r="F607" s="16" t="s">
        <v>51</v>
      </c>
      <c r="G607" s="16" t="s">
        <v>658</v>
      </c>
      <c r="H607" s="34" t="str">
        <f t="shared" si="39"/>
        <v>F8</v>
      </c>
      <c r="I607" s="34" t="str">
        <f>IFERROR(INDEX(数据分类!B:B,MATCH(数据!H607,数据分类!A:A,0)),"Error")</f>
        <v>时钟</v>
      </c>
      <c r="J607" s="34" t="str">
        <f>IFERROR(_xlfn.IFS(INDEX(数据分类!E:E,MATCH(数据!H607,数据分类!A:A,0))=3456,N607&amp;M607,INDEX(数据分类!E:E,MATCH(数据!H607,数据分类!A:A,0))=34,M607,INDEX(数据分类!E:E,MATCH(数据!H607,数据分类!A:A,0))=56,N607,INDEX(数据分类!E:E,MATCH(数据!H607,数据分类!A:A,0))="-","-"),"Error")</f>
        <v>-</v>
      </c>
      <c r="K607" s="34" t="str">
        <f t="shared" si="38"/>
        <v>-</v>
      </c>
      <c r="L607" s="4" t="str">
        <f>IFERROR(INDEX(字典msg!B:B,MATCH(D607,字典msg!A:A,0)),"Error")</f>
        <v>正常</v>
      </c>
      <c r="M607" s="4" t="str">
        <f>IFERROR(_xlfn.IFS(H607="9",INDEX(字典1_34!C:C,MATCH(MID(F607,5,2),字典1_34!B:B,0)),H607="B00",INDEX(字典1_34!D:D,MATCH(MID(F607,5,2),字典1_34!B:B,0)),H607="B20",INDEX(字典1_34!E:E,MATCH(MID(F607,5,2),字典1_34!B:B,0)),H607="B48",INDEX(字典1_34!G:G,MATCH(MID(F607,5,2),字典1_34!B:B,0)),LEFT(H607,1)="B",INDEX(字典1_34!F:F,MATCH(MID(F607,5,2),字典1_34!B:B,0))),"-")</f>
        <v>-</v>
      </c>
      <c r="N607" s="4" t="str">
        <f>IFERROR(_xlfn.IFS(H607="9",INDEX(字典1_56!C:C,MATCH(MID(F607,7,2),字典1_56!B:B,0)),LEFT(H607,1)="B",INDEX(字典1_56!D:D,MATCH(MID(F607,7,2),字典1_56!B:B,0)),H607="C_B",INDEX(字典1_56!F:F,MATCH(MID(F607,7,2),字典1_56!B:B,0)),H607="C",INDEX(字典1_56!E:E,MATCH(MID(F607,7,2),字典1_56!B:B,0))),"-")</f>
        <v>-</v>
      </c>
      <c r="O607" s="4" t="str">
        <f>IFERROR(INDEX(字典1_78!C:C,MATCH(RIGHT(F607,2),字典1_78!B:B,0)),"Error")</f>
        <v>时钟</v>
      </c>
      <c r="P607" s="5">
        <f t="shared" si="36"/>
        <v>50.167000000000002</v>
      </c>
      <c r="Q607" s="5">
        <f t="shared" si="37"/>
        <v>0.13000000000000256</v>
      </c>
      <c r="R607" s="5" t="str">
        <f>IF(H609="C_B",INDEX(音色一览表!A:A,MATCH(MID(F607,5,2)&amp;MID(F608,5,2)&amp;MID(F609,7,2),音色一览表!H:H,0))&amp;" "&amp;INDEX(音色一览表!G:G,MATCH(MID(F607,5,2)&amp;MID(F608,5,2)&amp;MID(F609,7,2),音色一览表!H:H,0)),"")</f>
        <v/>
      </c>
      <c r="S607" s="17"/>
      <c r="T607" s="17"/>
    </row>
    <row r="608" spans="1:20" ht="18" hidden="1" customHeight="1" x14ac:dyDescent="0.2">
      <c r="A608" s="16">
        <v>606</v>
      </c>
      <c r="B608" s="16">
        <v>1</v>
      </c>
      <c r="C608" s="10"/>
      <c r="D608" s="16" t="s">
        <v>49</v>
      </c>
      <c r="E608" s="16" t="s">
        <v>50</v>
      </c>
      <c r="F608" s="16" t="s">
        <v>51</v>
      </c>
      <c r="G608" s="16" t="s">
        <v>659</v>
      </c>
      <c r="H608" s="34" t="str">
        <f t="shared" si="39"/>
        <v>F8</v>
      </c>
      <c r="I608" s="34" t="str">
        <f>IFERROR(INDEX(数据分类!B:B,MATCH(数据!H608,数据分类!A:A,0)),"Error")</f>
        <v>时钟</v>
      </c>
      <c r="J608" s="34" t="str">
        <f>IFERROR(_xlfn.IFS(INDEX(数据分类!E:E,MATCH(数据!H608,数据分类!A:A,0))=3456,N608&amp;M608,INDEX(数据分类!E:E,MATCH(数据!H608,数据分类!A:A,0))=34,M608,INDEX(数据分类!E:E,MATCH(数据!H608,数据分类!A:A,0))=56,N608,INDEX(数据分类!E:E,MATCH(数据!H608,数据分类!A:A,0))="-","-"),"Error")</f>
        <v>-</v>
      </c>
      <c r="K608" s="34" t="str">
        <f t="shared" si="38"/>
        <v>-</v>
      </c>
      <c r="L608" s="4" t="str">
        <f>IFERROR(INDEX(字典msg!B:B,MATCH(D608,字典msg!A:A,0)),"Error")</f>
        <v>正常</v>
      </c>
      <c r="M608" s="4" t="str">
        <f>IFERROR(_xlfn.IFS(H608="9",INDEX(字典1_34!C:C,MATCH(MID(F608,5,2),字典1_34!B:B,0)),H608="B00",INDEX(字典1_34!D:D,MATCH(MID(F608,5,2),字典1_34!B:B,0)),H608="B20",INDEX(字典1_34!E:E,MATCH(MID(F608,5,2),字典1_34!B:B,0)),H608="B48",INDEX(字典1_34!G:G,MATCH(MID(F608,5,2),字典1_34!B:B,0)),LEFT(H608,1)="B",INDEX(字典1_34!F:F,MATCH(MID(F608,5,2),字典1_34!B:B,0))),"-")</f>
        <v>-</v>
      </c>
      <c r="N608" s="4" t="str">
        <f>IFERROR(_xlfn.IFS(H608="9",INDEX(字典1_56!C:C,MATCH(MID(F608,7,2),字典1_56!B:B,0)),LEFT(H608,1)="B",INDEX(字典1_56!D:D,MATCH(MID(F608,7,2),字典1_56!B:B,0)),H608="C_B",INDEX(字典1_56!F:F,MATCH(MID(F608,7,2),字典1_56!B:B,0)),H608="C",INDEX(字典1_56!E:E,MATCH(MID(F608,7,2),字典1_56!B:B,0))),"-")</f>
        <v>-</v>
      </c>
      <c r="O608" s="4" t="str">
        <f>IFERROR(INDEX(字典1_78!C:C,MATCH(RIGHT(F608,2),字典1_78!B:B,0)),"Error")</f>
        <v>时钟</v>
      </c>
      <c r="P608" s="5">
        <f t="shared" si="36"/>
        <v>50.292000000000002</v>
      </c>
      <c r="Q608" s="5">
        <f t="shared" si="37"/>
        <v>0.125</v>
      </c>
      <c r="R608" s="5" t="str">
        <f>IF(H610="C_B",INDEX(音色一览表!A:A,MATCH(MID(F608,5,2)&amp;MID(F609,5,2)&amp;MID(F610,7,2),音色一览表!H:H,0))&amp;" "&amp;INDEX(音色一览表!G:G,MATCH(MID(F608,5,2)&amp;MID(F609,5,2)&amp;MID(F610,7,2),音色一览表!H:H,0)),"")</f>
        <v/>
      </c>
      <c r="S608" s="17"/>
      <c r="T608" s="17"/>
    </row>
    <row r="609" spans="1:20" ht="18" hidden="1" customHeight="1" x14ac:dyDescent="0.2">
      <c r="A609" s="16">
        <v>607</v>
      </c>
      <c r="B609" s="16">
        <v>1</v>
      </c>
      <c r="C609" s="10"/>
      <c r="D609" s="16" t="s">
        <v>49</v>
      </c>
      <c r="E609" s="16" t="s">
        <v>50</v>
      </c>
      <c r="F609" s="16" t="s">
        <v>51</v>
      </c>
      <c r="G609" s="16" t="s">
        <v>660</v>
      </c>
      <c r="H609" s="34" t="str">
        <f t="shared" si="39"/>
        <v>F8</v>
      </c>
      <c r="I609" s="34" t="str">
        <f>IFERROR(INDEX(数据分类!B:B,MATCH(数据!H609,数据分类!A:A,0)),"Error")</f>
        <v>时钟</v>
      </c>
      <c r="J609" s="34" t="str">
        <f>IFERROR(_xlfn.IFS(INDEX(数据分类!E:E,MATCH(数据!H609,数据分类!A:A,0))=3456,N609&amp;M609,INDEX(数据分类!E:E,MATCH(数据!H609,数据分类!A:A,0))=34,M609,INDEX(数据分类!E:E,MATCH(数据!H609,数据分类!A:A,0))=56,N609,INDEX(数据分类!E:E,MATCH(数据!H609,数据分类!A:A,0))="-","-"),"Error")</f>
        <v>-</v>
      </c>
      <c r="K609" s="34" t="str">
        <f t="shared" si="38"/>
        <v>-</v>
      </c>
      <c r="L609" s="4" t="str">
        <f>IFERROR(INDEX(字典msg!B:B,MATCH(D609,字典msg!A:A,0)),"Error")</f>
        <v>正常</v>
      </c>
      <c r="M609" s="4" t="str">
        <f>IFERROR(_xlfn.IFS(H609="9",INDEX(字典1_34!C:C,MATCH(MID(F609,5,2),字典1_34!B:B,0)),H609="B00",INDEX(字典1_34!D:D,MATCH(MID(F609,5,2),字典1_34!B:B,0)),H609="B20",INDEX(字典1_34!E:E,MATCH(MID(F609,5,2),字典1_34!B:B,0)),H609="B48",INDEX(字典1_34!G:G,MATCH(MID(F609,5,2),字典1_34!B:B,0)),LEFT(H609,1)="B",INDEX(字典1_34!F:F,MATCH(MID(F609,5,2),字典1_34!B:B,0))),"-")</f>
        <v>-</v>
      </c>
      <c r="N609" s="4" t="str">
        <f>IFERROR(_xlfn.IFS(H609="9",INDEX(字典1_56!C:C,MATCH(MID(F609,7,2),字典1_56!B:B,0)),LEFT(H609,1)="B",INDEX(字典1_56!D:D,MATCH(MID(F609,7,2),字典1_56!B:B,0)),H609="C_B",INDEX(字典1_56!F:F,MATCH(MID(F609,7,2),字典1_56!B:B,0)),H609="C",INDEX(字典1_56!E:E,MATCH(MID(F609,7,2),字典1_56!B:B,0))),"-")</f>
        <v>-</v>
      </c>
      <c r="O609" s="4" t="str">
        <f>IFERROR(INDEX(字典1_78!C:C,MATCH(RIGHT(F609,2),字典1_78!B:B,0)),"Error")</f>
        <v>时钟</v>
      </c>
      <c r="P609" s="5">
        <f t="shared" si="36"/>
        <v>50.402999999999999</v>
      </c>
      <c r="Q609" s="5">
        <f t="shared" si="37"/>
        <v>0.1109999999999971</v>
      </c>
      <c r="R609" s="5" t="str">
        <f>IF(H611="C_B",INDEX(音色一览表!A:A,MATCH(MID(F609,5,2)&amp;MID(F610,5,2)&amp;MID(F611,7,2),音色一览表!H:H,0))&amp;" "&amp;INDEX(音色一览表!G:G,MATCH(MID(F609,5,2)&amp;MID(F610,5,2)&amp;MID(F611,7,2),音色一览表!H:H,0)),"")</f>
        <v/>
      </c>
      <c r="S609" s="17"/>
      <c r="T609" s="17"/>
    </row>
    <row r="610" spans="1:20" ht="18" hidden="1" customHeight="1" x14ac:dyDescent="0.2">
      <c r="A610" s="16">
        <v>608</v>
      </c>
      <c r="B610" s="16">
        <v>1</v>
      </c>
      <c r="C610" s="10"/>
      <c r="D610" s="16" t="s">
        <v>49</v>
      </c>
      <c r="E610" s="16" t="s">
        <v>50</v>
      </c>
      <c r="F610" s="16" t="s">
        <v>51</v>
      </c>
      <c r="G610" s="16" t="s">
        <v>661</v>
      </c>
      <c r="H610" s="34" t="str">
        <f t="shared" si="39"/>
        <v>F8</v>
      </c>
      <c r="I610" s="34" t="str">
        <f>IFERROR(INDEX(数据分类!B:B,MATCH(数据!H610,数据分类!A:A,0)),"Error")</f>
        <v>时钟</v>
      </c>
      <c r="J610" s="34" t="str">
        <f>IFERROR(_xlfn.IFS(INDEX(数据分类!E:E,MATCH(数据!H610,数据分类!A:A,0))=3456,N610&amp;M610,INDEX(数据分类!E:E,MATCH(数据!H610,数据分类!A:A,0))=34,M610,INDEX(数据分类!E:E,MATCH(数据!H610,数据分类!A:A,0))=56,N610,INDEX(数据分类!E:E,MATCH(数据!H610,数据分类!A:A,0))="-","-"),"Error")</f>
        <v>-</v>
      </c>
      <c r="K610" s="34" t="str">
        <f t="shared" si="38"/>
        <v>-</v>
      </c>
      <c r="L610" s="4" t="str">
        <f>IFERROR(INDEX(字典msg!B:B,MATCH(D610,字典msg!A:A,0)),"Error")</f>
        <v>正常</v>
      </c>
      <c r="M610" s="4" t="str">
        <f>IFERROR(_xlfn.IFS(H610="9",INDEX(字典1_34!C:C,MATCH(MID(F610,5,2),字典1_34!B:B,0)),H610="B00",INDEX(字典1_34!D:D,MATCH(MID(F610,5,2),字典1_34!B:B,0)),H610="B20",INDEX(字典1_34!E:E,MATCH(MID(F610,5,2),字典1_34!B:B,0)),H610="B48",INDEX(字典1_34!G:G,MATCH(MID(F610,5,2),字典1_34!B:B,0)),LEFT(H610,1)="B",INDEX(字典1_34!F:F,MATCH(MID(F610,5,2),字典1_34!B:B,0))),"-")</f>
        <v>-</v>
      </c>
      <c r="N610" s="4" t="str">
        <f>IFERROR(_xlfn.IFS(H610="9",INDEX(字典1_56!C:C,MATCH(MID(F610,7,2),字典1_56!B:B,0)),LEFT(H610,1)="B",INDEX(字典1_56!D:D,MATCH(MID(F610,7,2),字典1_56!B:B,0)),H610="C_B",INDEX(字典1_56!F:F,MATCH(MID(F610,7,2),字典1_56!B:B,0)),H610="C",INDEX(字典1_56!E:E,MATCH(MID(F610,7,2),字典1_56!B:B,0))),"-")</f>
        <v>-</v>
      </c>
      <c r="O610" s="4" t="str">
        <f>IFERROR(INDEX(字典1_78!C:C,MATCH(RIGHT(F610,2),字典1_78!B:B,0)),"Error")</f>
        <v>时钟</v>
      </c>
      <c r="P610" s="5">
        <f t="shared" si="36"/>
        <v>50.523000000000003</v>
      </c>
      <c r="Q610" s="5">
        <f t="shared" si="37"/>
        <v>0.12000000000000455</v>
      </c>
      <c r="R610" s="5" t="str">
        <f>IF(H612="C_B",INDEX(音色一览表!A:A,MATCH(MID(F610,5,2)&amp;MID(F611,5,2)&amp;MID(F612,7,2),音色一览表!H:H,0))&amp;" "&amp;INDEX(音色一览表!G:G,MATCH(MID(F610,5,2)&amp;MID(F611,5,2)&amp;MID(F612,7,2),音色一览表!H:H,0)),"")</f>
        <v/>
      </c>
      <c r="S610" s="17"/>
      <c r="T610" s="17"/>
    </row>
    <row r="611" spans="1:20" ht="18" hidden="1" customHeight="1" x14ac:dyDescent="0.2">
      <c r="A611" s="16">
        <v>609</v>
      </c>
      <c r="B611" s="16">
        <v>1</v>
      </c>
      <c r="C611" s="10"/>
      <c r="D611" s="16" t="s">
        <v>49</v>
      </c>
      <c r="E611" s="16" t="s">
        <v>50</v>
      </c>
      <c r="F611" s="16" t="s">
        <v>51</v>
      </c>
      <c r="G611" s="16" t="s">
        <v>662</v>
      </c>
      <c r="H611" s="34" t="str">
        <f t="shared" si="39"/>
        <v>F8</v>
      </c>
      <c r="I611" s="34" t="str">
        <f>IFERROR(INDEX(数据分类!B:B,MATCH(数据!H611,数据分类!A:A,0)),"Error")</f>
        <v>时钟</v>
      </c>
      <c r="J611" s="34" t="str">
        <f>IFERROR(_xlfn.IFS(INDEX(数据分类!E:E,MATCH(数据!H611,数据分类!A:A,0))=3456,N611&amp;M611,INDEX(数据分类!E:E,MATCH(数据!H611,数据分类!A:A,0))=34,M611,INDEX(数据分类!E:E,MATCH(数据!H611,数据分类!A:A,0))=56,N611,INDEX(数据分类!E:E,MATCH(数据!H611,数据分类!A:A,0))="-","-"),"Error")</f>
        <v>-</v>
      </c>
      <c r="K611" s="34" t="str">
        <f t="shared" si="38"/>
        <v>-</v>
      </c>
      <c r="L611" s="4" t="str">
        <f>IFERROR(INDEX(字典msg!B:B,MATCH(D611,字典msg!A:A,0)),"Error")</f>
        <v>正常</v>
      </c>
      <c r="M611" s="4" t="str">
        <f>IFERROR(_xlfn.IFS(H611="9",INDEX(字典1_34!C:C,MATCH(MID(F611,5,2),字典1_34!B:B,0)),H611="B00",INDEX(字典1_34!D:D,MATCH(MID(F611,5,2),字典1_34!B:B,0)),H611="B20",INDEX(字典1_34!E:E,MATCH(MID(F611,5,2),字典1_34!B:B,0)),H611="B48",INDEX(字典1_34!G:G,MATCH(MID(F611,5,2),字典1_34!B:B,0)),LEFT(H611,1)="B",INDEX(字典1_34!F:F,MATCH(MID(F611,5,2),字典1_34!B:B,0))),"-")</f>
        <v>-</v>
      </c>
      <c r="N611" s="4" t="str">
        <f>IFERROR(_xlfn.IFS(H611="9",INDEX(字典1_56!C:C,MATCH(MID(F611,7,2),字典1_56!B:B,0)),LEFT(H611,1)="B",INDEX(字典1_56!D:D,MATCH(MID(F611,7,2),字典1_56!B:B,0)),H611="C_B",INDEX(字典1_56!F:F,MATCH(MID(F611,7,2),字典1_56!B:B,0)),H611="C",INDEX(字典1_56!E:E,MATCH(MID(F611,7,2),字典1_56!B:B,0))),"-")</f>
        <v>-</v>
      </c>
      <c r="O611" s="4" t="str">
        <f>IFERROR(INDEX(字典1_78!C:C,MATCH(RIGHT(F611,2),字典1_78!B:B,0)),"Error")</f>
        <v>时钟</v>
      </c>
      <c r="P611" s="5">
        <f t="shared" si="36"/>
        <v>50.643000000000001</v>
      </c>
      <c r="Q611" s="5">
        <f t="shared" si="37"/>
        <v>0.11999999999999744</v>
      </c>
      <c r="R611" s="5" t="str">
        <f>IF(H613="C_B",INDEX(音色一览表!A:A,MATCH(MID(F611,5,2)&amp;MID(F612,5,2)&amp;MID(F613,7,2),音色一览表!H:H,0))&amp;" "&amp;INDEX(音色一览表!G:G,MATCH(MID(F611,5,2)&amp;MID(F612,5,2)&amp;MID(F613,7,2),音色一览表!H:H,0)),"")</f>
        <v/>
      </c>
      <c r="S611" s="17"/>
      <c r="T611" s="17"/>
    </row>
    <row r="612" spans="1:20" ht="18" hidden="1" customHeight="1" x14ac:dyDescent="0.2">
      <c r="A612" s="16">
        <v>610</v>
      </c>
      <c r="B612" s="16">
        <v>1</v>
      </c>
      <c r="C612" s="10"/>
      <c r="D612" s="16" t="s">
        <v>49</v>
      </c>
      <c r="E612" s="16" t="s">
        <v>50</v>
      </c>
      <c r="F612" s="16" t="s">
        <v>51</v>
      </c>
      <c r="G612" s="16" t="s">
        <v>663</v>
      </c>
      <c r="H612" s="34" t="str">
        <f t="shared" si="39"/>
        <v>F8</v>
      </c>
      <c r="I612" s="34" t="str">
        <f>IFERROR(INDEX(数据分类!B:B,MATCH(数据!H612,数据分类!A:A,0)),"Error")</f>
        <v>时钟</v>
      </c>
      <c r="J612" s="34" t="str">
        <f>IFERROR(_xlfn.IFS(INDEX(数据分类!E:E,MATCH(数据!H612,数据分类!A:A,0))=3456,N612&amp;M612,INDEX(数据分类!E:E,MATCH(数据!H612,数据分类!A:A,0))=34,M612,INDEX(数据分类!E:E,MATCH(数据!H612,数据分类!A:A,0))=56,N612,INDEX(数据分类!E:E,MATCH(数据!H612,数据分类!A:A,0))="-","-"),"Error")</f>
        <v>-</v>
      </c>
      <c r="K612" s="34" t="str">
        <f t="shared" si="38"/>
        <v>-</v>
      </c>
      <c r="L612" s="4" t="str">
        <f>IFERROR(INDEX(字典msg!B:B,MATCH(D612,字典msg!A:A,0)),"Error")</f>
        <v>正常</v>
      </c>
      <c r="M612" s="4" t="str">
        <f>IFERROR(_xlfn.IFS(H612="9",INDEX(字典1_34!C:C,MATCH(MID(F612,5,2),字典1_34!B:B,0)),H612="B00",INDEX(字典1_34!D:D,MATCH(MID(F612,5,2),字典1_34!B:B,0)),H612="B20",INDEX(字典1_34!E:E,MATCH(MID(F612,5,2),字典1_34!B:B,0)),H612="B48",INDEX(字典1_34!G:G,MATCH(MID(F612,5,2),字典1_34!B:B,0)),LEFT(H612,1)="B",INDEX(字典1_34!F:F,MATCH(MID(F612,5,2),字典1_34!B:B,0))),"-")</f>
        <v>-</v>
      </c>
      <c r="N612" s="4" t="str">
        <f>IFERROR(_xlfn.IFS(H612="9",INDEX(字典1_56!C:C,MATCH(MID(F612,7,2),字典1_56!B:B,0)),LEFT(H612,1)="B",INDEX(字典1_56!D:D,MATCH(MID(F612,7,2),字典1_56!B:B,0)),H612="C_B",INDEX(字典1_56!F:F,MATCH(MID(F612,7,2),字典1_56!B:B,0)),H612="C",INDEX(字典1_56!E:E,MATCH(MID(F612,7,2),字典1_56!B:B,0))),"-")</f>
        <v>-</v>
      </c>
      <c r="O612" s="4" t="str">
        <f>IFERROR(INDEX(字典1_78!C:C,MATCH(RIGHT(F612,2),字典1_78!B:B,0)),"Error")</f>
        <v>时钟</v>
      </c>
      <c r="P612" s="5">
        <f t="shared" si="36"/>
        <v>50.773000000000003</v>
      </c>
      <c r="Q612" s="5">
        <f t="shared" si="37"/>
        <v>0.13000000000000256</v>
      </c>
      <c r="R612" s="5" t="str">
        <f>IF(H614="C_B",INDEX(音色一览表!A:A,MATCH(MID(F612,5,2)&amp;MID(F613,5,2)&amp;MID(F614,7,2),音色一览表!H:H,0))&amp;" "&amp;INDEX(音色一览表!G:G,MATCH(MID(F612,5,2)&amp;MID(F613,5,2)&amp;MID(F614,7,2),音色一览表!H:H,0)),"")</f>
        <v/>
      </c>
      <c r="S612" s="17"/>
      <c r="T612" s="17"/>
    </row>
    <row r="613" spans="1:20" ht="18" hidden="1" customHeight="1" x14ac:dyDescent="0.2">
      <c r="A613" s="16">
        <v>611</v>
      </c>
      <c r="B613" s="16">
        <v>1</v>
      </c>
      <c r="C613" s="10"/>
      <c r="D613" s="16" t="s">
        <v>49</v>
      </c>
      <c r="E613" s="16" t="s">
        <v>50</v>
      </c>
      <c r="F613" s="16" t="s">
        <v>51</v>
      </c>
      <c r="G613" s="16" t="s">
        <v>664</v>
      </c>
      <c r="H613" s="34" t="str">
        <f t="shared" si="39"/>
        <v>F8</v>
      </c>
      <c r="I613" s="34" t="str">
        <f>IFERROR(INDEX(数据分类!B:B,MATCH(数据!H613,数据分类!A:A,0)),"Error")</f>
        <v>时钟</v>
      </c>
      <c r="J613" s="34" t="str">
        <f>IFERROR(_xlfn.IFS(INDEX(数据分类!E:E,MATCH(数据!H613,数据分类!A:A,0))=3456,N613&amp;M613,INDEX(数据分类!E:E,MATCH(数据!H613,数据分类!A:A,0))=34,M613,INDEX(数据分类!E:E,MATCH(数据!H613,数据分类!A:A,0))=56,N613,INDEX(数据分类!E:E,MATCH(数据!H613,数据分类!A:A,0))="-","-"),"Error")</f>
        <v>-</v>
      </c>
      <c r="K613" s="34" t="str">
        <f t="shared" si="38"/>
        <v>-</v>
      </c>
      <c r="L613" s="4" t="str">
        <f>IFERROR(INDEX(字典msg!B:B,MATCH(D613,字典msg!A:A,0)),"Error")</f>
        <v>正常</v>
      </c>
      <c r="M613" s="4" t="str">
        <f>IFERROR(_xlfn.IFS(H613="9",INDEX(字典1_34!C:C,MATCH(MID(F613,5,2),字典1_34!B:B,0)),H613="B00",INDEX(字典1_34!D:D,MATCH(MID(F613,5,2),字典1_34!B:B,0)),H613="B20",INDEX(字典1_34!E:E,MATCH(MID(F613,5,2),字典1_34!B:B,0)),H613="B48",INDEX(字典1_34!G:G,MATCH(MID(F613,5,2),字典1_34!B:B,0)),LEFT(H613,1)="B",INDEX(字典1_34!F:F,MATCH(MID(F613,5,2),字典1_34!B:B,0))),"-")</f>
        <v>-</v>
      </c>
      <c r="N613" s="4" t="str">
        <f>IFERROR(_xlfn.IFS(H613="9",INDEX(字典1_56!C:C,MATCH(MID(F613,7,2),字典1_56!B:B,0)),LEFT(H613,1)="B",INDEX(字典1_56!D:D,MATCH(MID(F613,7,2),字典1_56!B:B,0)),H613="C_B",INDEX(字典1_56!F:F,MATCH(MID(F613,7,2),字典1_56!B:B,0)),H613="C",INDEX(字典1_56!E:E,MATCH(MID(F613,7,2),字典1_56!B:B,0))),"-")</f>
        <v>-</v>
      </c>
      <c r="O613" s="4" t="str">
        <f>IFERROR(INDEX(字典1_78!C:C,MATCH(RIGHT(F613,2),字典1_78!B:B,0)),"Error")</f>
        <v>时钟</v>
      </c>
      <c r="P613" s="5">
        <f t="shared" si="36"/>
        <v>50.893000000000001</v>
      </c>
      <c r="Q613" s="5">
        <f t="shared" si="37"/>
        <v>0.11999999999999744</v>
      </c>
      <c r="R613" s="5" t="str">
        <f>IF(H615="C_B",INDEX(音色一览表!A:A,MATCH(MID(F613,5,2)&amp;MID(F614,5,2)&amp;MID(F615,7,2),音色一览表!H:H,0))&amp;" "&amp;INDEX(音色一览表!G:G,MATCH(MID(F613,5,2)&amp;MID(F614,5,2)&amp;MID(F615,7,2),音色一览表!H:H,0)),"")</f>
        <v/>
      </c>
      <c r="S613" s="17"/>
      <c r="T613" s="17"/>
    </row>
    <row r="614" spans="1:20" ht="18" hidden="1" customHeight="1" x14ac:dyDescent="0.2">
      <c r="A614" s="16">
        <v>612</v>
      </c>
      <c r="B614" s="16">
        <v>1</v>
      </c>
      <c r="C614" s="10"/>
      <c r="D614" s="16" t="s">
        <v>49</v>
      </c>
      <c r="E614" s="16" t="s">
        <v>50</v>
      </c>
      <c r="F614" s="16" t="s">
        <v>51</v>
      </c>
      <c r="G614" s="16" t="s">
        <v>665</v>
      </c>
      <c r="H614" s="34" t="str">
        <f t="shared" si="39"/>
        <v>F8</v>
      </c>
      <c r="I614" s="34" t="str">
        <f>IFERROR(INDEX(数据分类!B:B,MATCH(数据!H614,数据分类!A:A,0)),"Error")</f>
        <v>时钟</v>
      </c>
      <c r="J614" s="34" t="str">
        <f>IFERROR(_xlfn.IFS(INDEX(数据分类!E:E,MATCH(数据!H614,数据分类!A:A,0))=3456,N614&amp;M614,INDEX(数据分类!E:E,MATCH(数据!H614,数据分类!A:A,0))=34,M614,INDEX(数据分类!E:E,MATCH(数据!H614,数据分类!A:A,0))=56,N614,INDEX(数据分类!E:E,MATCH(数据!H614,数据分类!A:A,0))="-","-"),"Error")</f>
        <v>-</v>
      </c>
      <c r="K614" s="34" t="str">
        <f t="shared" si="38"/>
        <v>-</v>
      </c>
      <c r="L614" s="4" t="str">
        <f>IFERROR(INDEX(字典msg!B:B,MATCH(D614,字典msg!A:A,0)),"Error")</f>
        <v>正常</v>
      </c>
      <c r="M614" s="4" t="str">
        <f>IFERROR(_xlfn.IFS(H614="9",INDEX(字典1_34!C:C,MATCH(MID(F614,5,2),字典1_34!B:B,0)),H614="B00",INDEX(字典1_34!D:D,MATCH(MID(F614,5,2),字典1_34!B:B,0)),H614="B20",INDEX(字典1_34!E:E,MATCH(MID(F614,5,2),字典1_34!B:B,0)),H614="B48",INDEX(字典1_34!G:G,MATCH(MID(F614,5,2),字典1_34!B:B,0)),LEFT(H614,1)="B",INDEX(字典1_34!F:F,MATCH(MID(F614,5,2),字典1_34!B:B,0))),"-")</f>
        <v>-</v>
      </c>
      <c r="N614" s="4" t="str">
        <f>IFERROR(_xlfn.IFS(H614="9",INDEX(字典1_56!C:C,MATCH(MID(F614,7,2),字典1_56!B:B,0)),LEFT(H614,1)="B",INDEX(字典1_56!D:D,MATCH(MID(F614,7,2),字典1_56!B:B,0)),H614="C_B",INDEX(字典1_56!F:F,MATCH(MID(F614,7,2),字典1_56!B:B,0)),H614="C",INDEX(字典1_56!E:E,MATCH(MID(F614,7,2),字典1_56!B:B,0))),"-")</f>
        <v>-</v>
      </c>
      <c r="O614" s="4" t="str">
        <f>IFERROR(INDEX(字典1_78!C:C,MATCH(RIGHT(F614,2),字典1_78!B:B,0)),"Error")</f>
        <v>时钟</v>
      </c>
      <c r="P614" s="5">
        <f t="shared" si="36"/>
        <v>51.012999999999998</v>
      </c>
      <c r="Q614" s="5">
        <f t="shared" si="37"/>
        <v>0.11999999999999744</v>
      </c>
      <c r="R614" s="5" t="str">
        <f>IF(H616="C_B",INDEX(音色一览表!A:A,MATCH(MID(F614,5,2)&amp;MID(F615,5,2)&amp;MID(F616,7,2),音色一览表!H:H,0))&amp;" "&amp;INDEX(音色一览表!G:G,MATCH(MID(F614,5,2)&amp;MID(F615,5,2)&amp;MID(F616,7,2),音色一览表!H:H,0)),"")</f>
        <v/>
      </c>
      <c r="S614" s="17"/>
      <c r="T614" s="17"/>
    </row>
    <row r="615" spans="1:20" ht="18" hidden="1" customHeight="1" x14ac:dyDescent="0.2">
      <c r="A615" s="16">
        <v>613</v>
      </c>
      <c r="B615" s="16">
        <v>1</v>
      </c>
      <c r="C615" s="10"/>
      <c r="D615" s="16" t="s">
        <v>49</v>
      </c>
      <c r="E615" s="16" t="s">
        <v>50</v>
      </c>
      <c r="F615" s="16" t="s">
        <v>51</v>
      </c>
      <c r="G615" s="16" t="s">
        <v>666</v>
      </c>
      <c r="H615" s="34" t="str">
        <f t="shared" si="39"/>
        <v>F8</v>
      </c>
      <c r="I615" s="34" t="str">
        <f>IFERROR(INDEX(数据分类!B:B,MATCH(数据!H615,数据分类!A:A,0)),"Error")</f>
        <v>时钟</v>
      </c>
      <c r="J615" s="34" t="str">
        <f>IFERROR(_xlfn.IFS(INDEX(数据分类!E:E,MATCH(数据!H615,数据分类!A:A,0))=3456,N615&amp;M615,INDEX(数据分类!E:E,MATCH(数据!H615,数据分类!A:A,0))=34,M615,INDEX(数据分类!E:E,MATCH(数据!H615,数据分类!A:A,0))=56,N615,INDEX(数据分类!E:E,MATCH(数据!H615,数据分类!A:A,0))="-","-"),"Error")</f>
        <v>-</v>
      </c>
      <c r="K615" s="34" t="str">
        <f t="shared" si="38"/>
        <v>-</v>
      </c>
      <c r="L615" s="4" t="str">
        <f>IFERROR(INDEX(字典msg!B:B,MATCH(D615,字典msg!A:A,0)),"Error")</f>
        <v>正常</v>
      </c>
      <c r="M615" s="4" t="str">
        <f>IFERROR(_xlfn.IFS(H615="9",INDEX(字典1_34!C:C,MATCH(MID(F615,5,2),字典1_34!B:B,0)),H615="B00",INDEX(字典1_34!D:D,MATCH(MID(F615,5,2),字典1_34!B:B,0)),H615="B20",INDEX(字典1_34!E:E,MATCH(MID(F615,5,2),字典1_34!B:B,0)),H615="B48",INDEX(字典1_34!G:G,MATCH(MID(F615,5,2),字典1_34!B:B,0)),LEFT(H615,1)="B",INDEX(字典1_34!F:F,MATCH(MID(F615,5,2),字典1_34!B:B,0))),"-")</f>
        <v>-</v>
      </c>
      <c r="N615" s="4" t="str">
        <f>IFERROR(_xlfn.IFS(H615="9",INDEX(字典1_56!C:C,MATCH(MID(F615,7,2),字典1_56!B:B,0)),LEFT(H615,1)="B",INDEX(字典1_56!D:D,MATCH(MID(F615,7,2),字典1_56!B:B,0)),H615="C_B",INDEX(字典1_56!F:F,MATCH(MID(F615,7,2),字典1_56!B:B,0)),H615="C",INDEX(字典1_56!E:E,MATCH(MID(F615,7,2),字典1_56!B:B,0))),"-")</f>
        <v>-</v>
      </c>
      <c r="O615" s="4" t="str">
        <f>IFERROR(INDEX(字典1_78!C:C,MATCH(RIGHT(F615,2),字典1_78!B:B,0)),"Error")</f>
        <v>时钟</v>
      </c>
      <c r="P615" s="5">
        <f t="shared" si="36"/>
        <v>51.143000000000001</v>
      </c>
      <c r="Q615" s="5">
        <f t="shared" si="37"/>
        <v>0.13000000000000256</v>
      </c>
      <c r="R615" s="5" t="str">
        <f>IF(H617="C_B",INDEX(音色一览表!A:A,MATCH(MID(F615,5,2)&amp;MID(F616,5,2)&amp;MID(F617,7,2),音色一览表!H:H,0))&amp;" "&amp;INDEX(音色一览表!G:G,MATCH(MID(F615,5,2)&amp;MID(F616,5,2)&amp;MID(F617,7,2),音色一览表!H:H,0)),"")</f>
        <v/>
      </c>
      <c r="S615" s="17"/>
      <c r="T615" s="17"/>
    </row>
    <row r="616" spans="1:20" ht="18" hidden="1" customHeight="1" x14ac:dyDescent="0.2">
      <c r="A616" s="16">
        <v>614</v>
      </c>
      <c r="B616" s="16">
        <v>1</v>
      </c>
      <c r="C616" s="10"/>
      <c r="D616" s="16" t="s">
        <v>49</v>
      </c>
      <c r="E616" s="16" t="s">
        <v>50</v>
      </c>
      <c r="F616" s="16" t="s">
        <v>59</v>
      </c>
      <c r="G616" s="16" t="s">
        <v>667</v>
      </c>
      <c r="H616" s="34" t="str">
        <f t="shared" si="39"/>
        <v>FE</v>
      </c>
      <c r="I616" s="34" t="str">
        <f>IFERROR(INDEX(数据分类!B:B,MATCH(数据!H616,数据分类!A:A,0)),"Error")</f>
        <v>主动传感</v>
      </c>
      <c r="J616" s="34" t="str">
        <f>IFERROR(_xlfn.IFS(INDEX(数据分类!E:E,MATCH(数据!H616,数据分类!A:A,0))=3456,N616&amp;M616,INDEX(数据分类!E:E,MATCH(数据!H616,数据分类!A:A,0))=34,M616,INDEX(数据分类!E:E,MATCH(数据!H616,数据分类!A:A,0))=56,N616,INDEX(数据分类!E:E,MATCH(数据!H616,数据分类!A:A,0))="-","-"),"Error")</f>
        <v>-</v>
      </c>
      <c r="K616" s="34" t="str">
        <f t="shared" si="38"/>
        <v>-</v>
      </c>
      <c r="L616" s="4" t="str">
        <f>IFERROR(INDEX(字典msg!B:B,MATCH(D616,字典msg!A:A,0)),"Error")</f>
        <v>正常</v>
      </c>
      <c r="M616" s="4" t="str">
        <f>IFERROR(_xlfn.IFS(H616="9",INDEX(字典1_34!C:C,MATCH(MID(F616,5,2),字典1_34!B:B,0)),H616="B00",INDEX(字典1_34!D:D,MATCH(MID(F616,5,2),字典1_34!B:B,0)),H616="B20",INDEX(字典1_34!E:E,MATCH(MID(F616,5,2),字典1_34!B:B,0)),H616="B48",INDEX(字典1_34!G:G,MATCH(MID(F616,5,2),字典1_34!B:B,0)),LEFT(H616,1)="B",INDEX(字典1_34!F:F,MATCH(MID(F616,5,2),字典1_34!B:B,0))),"-")</f>
        <v>-</v>
      </c>
      <c r="N616" s="4" t="str">
        <f>IFERROR(_xlfn.IFS(H616="9",INDEX(字典1_56!C:C,MATCH(MID(F616,7,2),字典1_56!B:B,0)),LEFT(H616,1)="B",INDEX(字典1_56!D:D,MATCH(MID(F616,7,2),字典1_56!B:B,0)),H616="C_B",INDEX(字典1_56!F:F,MATCH(MID(F616,7,2),字典1_56!B:B,0)),H616="C",INDEX(字典1_56!E:E,MATCH(MID(F616,7,2),字典1_56!B:B,0))),"-")</f>
        <v>-</v>
      </c>
      <c r="O616" s="4" t="str">
        <f>IFERROR(INDEX(字典1_78!C:C,MATCH(RIGHT(F616,2),字典1_78!B:B,0)),"Error")</f>
        <v>主动传感</v>
      </c>
      <c r="P616" s="5">
        <f t="shared" si="36"/>
        <v>51.273000000000003</v>
      </c>
      <c r="Q616" s="5">
        <f t="shared" si="37"/>
        <v>0.13000000000000256</v>
      </c>
      <c r="R616" s="5" t="str">
        <f>IF(H618="C_B",INDEX(音色一览表!A:A,MATCH(MID(F616,5,2)&amp;MID(F617,5,2)&amp;MID(F618,7,2),音色一览表!H:H,0))&amp;" "&amp;INDEX(音色一览表!G:G,MATCH(MID(F616,5,2)&amp;MID(F617,5,2)&amp;MID(F618,7,2),音色一览表!H:H,0)),"")</f>
        <v/>
      </c>
      <c r="S616" s="17"/>
      <c r="T616" s="17"/>
    </row>
    <row r="617" spans="1:20" ht="18" hidden="1" customHeight="1" x14ac:dyDescent="0.2">
      <c r="A617" s="16">
        <v>615</v>
      </c>
      <c r="B617" s="16">
        <v>1</v>
      </c>
      <c r="C617" s="10"/>
      <c r="D617" s="16" t="s">
        <v>49</v>
      </c>
      <c r="E617" s="16" t="s">
        <v>50</v>
      </c>
      <c r="F617" s="16" t="s">
        <v>51</v>
      </c>
      <c r="G617" s="16" t="s">
        <v>668</v>
      </c>
      <c r="H617" s="34" t="str">
        <f t="shared" si="39"/>
        <v>F8</v>
      </c>
      <c r="I617" s="34" t="str">
        <f>IFERROR(INDEX(数据分类!B:B,MATCH(数据!H617,数据分类!A:A,0)),"Error")</f>
        <v>时钟</v>
      </c>
      <c r="J617" s="34" t="str">
        <f>IFERROR(_xlfn.IFS(INDEX(数据分类!E:E,MATCH(数据!H617,数据分类!A:A,0))=3456,N617&amp;M617,INDEX(数据分类!E:E,MATCH(数据!H617,数据分类!A:A,0))=34,M617,INDEX(数据分类!E:E,MATCH(数据!H617,数据分类!A:A,0))=56,N617,INDEX(数据分类!E:E,MATCH(数据!H617,数据分类!A:A,0))="-","-"),"Error")</f>
        <v>-</v>
      </c>
      <c r="K617" s="34" t="str">
        <f t="shared" si="38"/>
        <v>-</v>
      </c>
      <c r="L617" s="4" t="str">
        <f>IFERROR(INDEX(字典msg!B:B,MATCH(D617,字典msg!A:A,0)),"Error")</f>
        <v>正常</v>
      </c>
      <c r="M617" s="4" t="str">
        <f>IFERROR(_xlfn.IFS(H617="9",INDEX(字典1_34!C:C,MATCH(MID(F617,5,2),字典1_34!B:B,0)),H617="B00",INDEX(字典1_34!D:D,MATCH(MID(F617,5,2),字典1_34!B:B,0)),H617="B20",INDEX(字典1_34!E:E,MATCH(MID(F617,5,2),字典1_34!B:B,0)),H617="B48",INDEX(字典1_34!G:G,MATCH(MID(F617,5,2),字典1_34!B:B,0)),LEFT(H617,1)="B",INDEX(字典1_34!F:F,MATCH(MID(F617,5,2),字典1_34!B:B,0))),"-")</f>
        <v>-</v>
      </c>
      <c r="N617" s="4" t="str">
        <f>IFERROR(_xlfn.IFS(H617="9",INDEX(字典1_56!C:C,MATCH(MID(F617,7,2),字典1_56!B:B,0)),LEFT(H617,1)="B",INDEX(字典1_56!D:D,MATCH(MID(F617,7,2),字典1_56!B:B,0)),H617="C_B",INDEX(字典1_56!F:F,MATCH(MID(F617,7,2),字典1_56!B:B,0)),H617="C",INDEX(字典1_56!E:E,MATCH(MID(F617,7,2),字典1_56!B:B,0))),"-")</f>
        <v>-</v>
      </c>
      <c r="O617" s="4" t="str">
        <f>IFERROR(INDEX(字典1_78!C:C,MATCH(RIGHT(F617,2),字典1_78!B:B,0)),"Error")</f>
        <v>时钟</v>
      </c>
      <c r="P617" s="5">
        <f t="shared" si="36"/>
        <v>51.402999999999999</v>
      </c>
      <c r="Q617" s="5">
        <f t="shared" si="37"/>
        <v>0.12999999999999545</v>
      </c>
      <c r="R617" s="5" t="str">
        <f>IF(H619="C_B",INDEX(音色一览表!A:A,MATCH(MID(F617,5,2)&amp;MID(F618,5,2)&amp;MID(F619,7,2),音色一览表!H:H,0))&amp;" "&amp;INDEX(音色一览表!G:G,MATCH(MID(F617,5,2)&amp;MID(F618,5,2)&amp;MID(F619,7,2),音色一览表!H:H,0)),"")</f>
        <v/>
      </c>
      <c r="S617" s="17"/>
      <c r="T617" s="17"/>
    </row>
    <row r="618" spans="1:20" ht="18" hidden="1" customHeight="1" x14ac:dyDescent="0.2">
      <c r="A618" s="16">
        <v>616</v>
      </c>
      <c r="B618" s="16">
        <v>1</v>
      </c>
      <c r="C618" s="10"/>
      <c r="D618" s="16" t="s">
        <v>49</v>
      </c>
      <c r="E618" s="16" t="s">
        <v>50</v>
      </c>
      <c r="F618" s="16" t="s">
        <v>51</v>
      </c>
      <c r="G618" s="16" t="s">
        <v>669</v>
      </c>
      <c r="H618" s="34" t="str">
        <f t="shared" si="39"/>
        <v>F8</v>
      </c>
      <c r="I618" s="34" t="str">
        <f>IFERROR(INDEX(数据分类!B:B,MATCH(数据!H618,数据分类!A:A,0)),"Error")</f>
        <v>时钟</v>
      </c>
      <c r="J618" s="34" t="str">
        <f>IFERROR(_xlfn.IFS(INDEX(数据分类!E:E,MATCH(数据!H618,数据分类!A:A,0))=3456,N618&amp;M618,INDEX(数据分类!E:E,MATCH(数据!H618,数据分类!A:A,0))=34,M618,INDEX(数据分类!E:E,MATCH(数据!H618,数据分类!A:A,0))=56,N618,INDEX(数据分类!E:E,MATCH(数据!H618,数据分类!A:A,0))="-","-"),"Error")</f>
        <v>-</v>
      </c>
      <c r="K618" s="34" t="str">
        <f t="shared" si="38"/>
        <v>-</v>
      </c>
      <c r="L618" s="4" t="str">
        <f>IFERROR(INDEX(字典msg!B:B,MATCH(D618,字典msg!A:A,0)),"Error")</f>
        <v>正常</v>
      </c>
      <c r="M618" s="4" t="str">
        <f>IFERROR(_xlfn.IFS(H618="9",INDEX(字典1_34!C:C,MATCH(MID(F618,5,2),字典1_34!B:B,0)),H618="B00",INDEX(字典1_34!D:D,MATCH(MID(F618,5,2),字典1_34!B:B,0)),H618="B20",INDEX(字典1_34!E:E,MATCH(MID(F618,5,2),字典1_34!B:B,0)),H618="B48",INDEX(字典1_34!G:G,MATCH(MID(F618,5,2),字典1_34!B:B,0)),LEFT(H618,1)="B",INDEX(字典1_34!F:F,MATCH(MID(F618,5,2),字典1_34!B:B,0))),"-")</f>
        <v>-</v>
      </c>
      <c r="N618" s="4" t="str">
        <f>IFERROR(_xlfn.IFS(H618="9",INDEX(字典1_56!C:C,MATCH(MID(F618,7,2),字典1_56!B:B,0)),LEFT(H618,1)="B",INDEX(字典1_56!D:D,MATCH(MID(F618,7,2),字典1_56!B:B,0)),H618="C_B",INDEX(字典1_56!F:F,MATCH(MID(F618,7,2),字典1_56!B:B,0)),H618="C",INDEX(字典1_56!E:E,MATCH(MID(F618,7,2),字典1_56!B:B,0))),"-")</f>
        <v>-</v>
      </c>
      <c r="O618" s="4" t="str">
        <f>IFERROR(INDEX(字典1_78!C:C,MATCH(RIGHT(F618,2),字典1_78!B:B,0)),"Error")</f>
        <v>时钟</v>
      </c>
      <c r="P618" s="5">
        <f t="shared" si="36"/>
        <v>51.533000000000001</v>
      </c>
      <c r="Q618" s="5">
        <f t="shared" si="37"/>
        <v>0.13000000000000256</v>
      </c>
      <c r="R618" s="5" t="str">
        <f>IF(H620="C_B",INDEX(音色一览表!A:A,MATCH(MID(F618,5,2)&amp;MID(F619,5,2)&amp;MID(F620,7,2),音色一览表!H:H,0))&amp;" "&amp;INDEX(音色一览表!G:G,MATCH(MID(F618,5,2)&amp;MID(F619,5,2)&amp;MID(F620,7,2),音色一览表!H:H,0)),"")</f>
        <v/>
      </c>
      <c r="S618" s="17"/>
      <c r="T618" s="17"/>
    </row>
    <row r="619" spans="1:20" ht="18" hidden="1" customHeight="1" x14ac:dyDescent="0.2">
      <c r="A619" s="16">
        <v>617</v>
      </c>
      <c r="B619" s="16">
        <v>1</v>
      </c>
      <c r="C619" s="10"/>
      <c r="D619" s="16" t="s">
        <v>49</v>
      </c>
      <c r="E619" s="16" t="s">
        <v>50</v>
      </c>
      <c r="F619" s="16" t="s">
        <v>51</v>
      </c>
      <c r="G619" s="16" t="s">
        <v>670</v>
      </c>
      <c r="H619" s="34" t="str">
        <f t="shared" si="39"/>
        <v>F8</v>
      </c>
      <c r="I619" s="34" t="str">
        <f>IFERROR(INDEX(数据分类!B:B,MATCH(数据!H619,数据分类!A:A,0)),"Error")</f>
        <v>时钟</v>
      </c>
      <c r="J619" s="34" t="str">
        <f>IFERROR(_xlfn.IFS(INDEX(数据分类!E:E,MATCH(数据!H619,数据分类!A:A,0))=3456,N619&amp;M619,INDEX(数据分类!E:E,MATCH(数据!H619,数据分类!A:A,0))=34,M619,INDEX(数据分类!E:E,MATCH(数据!H619,数据分类!A:A,0))=56,N619,INDEX(数据分类!E:E,MATCH(数据!H619,数据分类!A:A,0))="-","-"),"Error")</f>
        <v>-</v>
      </c>
      <c r="K619" s="34" t="str">
        <f t="shared" si="38"/>
        <v>-</v>
      </c>
      <c r="L619" s="4" t="str">
        <f>IFERROR(INDEX(字典msg!B:B,MATCH(D619,字典msg!A:A,0)),"Error")</f>
        <v>正常</v>
      </c>
      <c r="M619" s="4" t="str">
        <f>IFERROR(_xlfn.IFS(H619="9",INDEX(字典1_34!C:C,MATCH(MID(F619,5,2),字典1_34!B:B,0)),H619="B00",INDEX(字典1_34!D:D,MATCH(MID(F619,5,2),字典1_34!B:B,0)),H619="B20",INDEX(字典1_34!E:E,MATCH(MID(F619,5,2),字典1_34!B:B,0)),H619="B48",INDEX(字典1_34!G:G,MATCH(MID(F619,5,2),字典1_34!B:B,0)),LEFT(H619,1)="B",INDEX(字典1_34!F:F,MATCH(MID(F619,5,2),字典1_34!B:B,0))),"-")</f>
        <v>-</v>
      </c>
      <c r="N619" s="4" t="str">
        <f>IFERROR(_xlfn.IFS(H619="9",INDEX(字典1_56!C:C,MATCH(MID(F619,7,2),字典1_56!B:B,0)),LEFT(H619,1)="B",INDEX(字典1_56!D:D,MATCH(MID(F619,7,2),字典1_56!B:B,0)),H619="C_B",INDEX(字典1_56!F:F,MATCH(MID(F619,7,2),字典1_56!B:B,0)),H619="C",INDEX(字典1_56!E:E,MATCH(MID(F619,7,2),字典1_56!B:B,0))),"-")</f>
        <v>-</v>
      </c>
      <c r="O619" s="4" t="str">
        <f>IFERROR(INDEX(字典1_78!C:C,MATCH(RIGHT(F619,2),字典1_78!B:B,0)),"Error")</f>
        <v>时钟</v>
      </c>
      <c r="P619" s="5">
        <f t="shared" si="36"/>
        <v>51.652999999999999</v>
      </c>
      <c r="Q619" s="5">
        <f t="shared" si="37"/>
        <v>0.11999999999999744</v>
      </c>
      <c r="R619" s="5" t="str">
        <f>IF(H621="C_B",INDEX(音色一览表!A:A,MATCH(MID(F619,5,2)&amp;MID(F620,5,2)&amp;MID(F621,7,2),音色一览表!H:H,0))&amp;" "&amp;INDEX(音色一览表!G:G,MATCH(MID(F619,5,2)&amp;MID(F620,5,2)&amp;MID(F621,7,2),音色一览表!H:H,0)),"")</f>
        <v/>
      </c>
      <c r="S619" s="17"/>
      <c r="T619" s="17"/>
    </row>
    <row r="620" spans="1:20" ht="18" hidden="1" customHeight="1" x14ac:dyDescent="0.2">
      <c r="A620" s="16">
        <v>618</v>
      </c>
      <c r="B620" s="16">
        <v>1</v>
      </c>
      <c r="C620" s="10"/>
      <c r="D620" s="16" t="s">
        <v>49</v>
      </c>
      <c r="E620" s="16" t="s">
        <v>50</v>
      </c>
      <c r="F620" s="16" t="s">
        <v>51</v>
      </c>
      <c r="G620" s="16" t="s">
        <v>671</v>
      </c>
      <c r="H620" s="34" t="str">
        <f t="shared" si="39"/>
        <v>F8</v>
      </c>
      <c r="I620" s="34" t="str">
        <f>IFERROR(INDEX(数据分类!B:B,MATCH(数据!H620,数据分类!A:A,0)),"Error")</f>
        <v>时钟</v>
      </c>
      <c r="J620" s="34" t="str">
        <f>IFERROR(_xlfn.IFS(INDEX(数据分类!E:E,MATCH(数据!H620,数据分类!A:A,0))=3456,N620&amp;M620,INDEX(数据分类!E:E,MATCH(数据!H620,数据分类!A:A,0))=34,M620,INDEX(数据分类!E:E,MATCH(数据!H620,数据分类!A:A,0))=56,N620,INDEX(数据分类!E:E,MATCH(数据!H620,数据分类!A:A,0))="-","-"),"Error")</f>
        <v>-</v>
      </c>
      <c r="K620" s="34" t="str">
        <f t="shared" si="38"/>
        <v>-</v>
      </c>
      <c r="L620" s="4" t="str">
        <f>IFERROR(INDEX(字典msg!B:B,MATCH(D620,字典msg!A:A,0)),"Error")</f>
        <v>正常</v>
      </c>
      <c r="M620" s="4" t="str">
        <f>IFERROR(_xlfn.IFS(H620="9",INDEX(字典1_34!C:C,MATCH(MID(F620,5,2),字典1_34!B:B,0)),H620="B00",INDEX(字典1_34!D:D,MATCH(MID(F620,5,2),字典1_34!B:B,0)),H620="B20",INDEX(字典1_34!E:E,MATCH(MID(F620,5,2),字典1_34!B:B,0)),H620="B48",INDEX(字典1_34!G:G,MATCH(MID(F620,5,2),字典1_34!B:B,0)),LEFT(H620,1)="B",INDEX(字典1_34!F:F,MATCH(MID(F620,5,2),字典1_34!B:B,0))),"-")</f>
        <v>-</v>
      </c>
      <c r="N620" s="4" t="str">
        <f>IFERROR(_xlfn.IFS(H620="9",INDEX(字典1_56!C:C,MATCH(MID(F620,7,2),字典1_56!B:B,0)),LEFT(H620,1)="B",INDEX(字典1_56!D:D,MATCH(MID(F620,7,2),字典1_56!B:B,0)),H620="C_B",INDEX(字典1_56!F:F,MATCH(MID(F620,7,2),字典1_56!B:B,0)),H620="C",INDEX(字典1_56!E:E,MATCH(MID(F620,7,2),字典1_56!B:B,0))),"-")</f>
        <v>-</v>
      </c>
      <c r="O620" s="4" t="str">
        <f>IFERROR(INDEX(字典1_78!C:C,MATCH(RIGHT(F620,2),字典1_78!B:B,0)),"Error")</f>
        <v>时钟</v>
      </c>
      <c r="P620" s="5">
        <f t="shared" si="36"/>
        <v>51.783000000000001</v>
      </c>
      <c r="Q620" s="5">
        <f t="shared" si="37"/>
        <v>0.13000000000000256</v>
      </c>
      <c r="R620" s="5" t="str">
        <f>IF(H622="C_B",INDEX(音色一览表!A:A,MATCH(MID(F620,5,2)&amp;MID(F621,5,2)&amp;MID(F622,7,2),音色一览表!H:H,0))&amp;" "&amp;INDEX(音色一览表!G:G,MATCH(MID(F620,5,2)&amp;MID(F621,5,2)&amp;MID(F622,7,2),音色一览表!H:H,0)),"")</f>
        <v/>
      </c>
      <c r="S620" s="17"/>
      <c r="T620" s="17"/>
    </row>
    <row r="621" spans="1:20" ht="18" hidden="1" customHeight="1" x14ac:dyDescent="0.2">
      <c r="A621" s="16">
        <v>619</v>
      </c>
      <c r="B621" s="16">
        <v>1</v>
      </c>
      <c r="C621" s="10"/>
      <c r="D621" s="16" t="s">
        <v>49</v>
      </c>
      <c r="E621" s="16" t="s">
        <v>50</v>
      </c>
      <c r="F621" s="16" t="s">
        <v>51</v>
      </c>
      <c r="G621" s="16" t="s">
        <v>672</v>
      </c>
      <c r="H621" s="34" t="str">
        <f t="shared" si="39"/>
        <v>F8</v>
      </c>
      <c r="I621" s="34" t="str">
        <f>IFERROR(INDEX(数据分类!B:B,MATCH(数据!H621,数据分类!A:A,0)),"Error")</f>
        <v>时钟</v>
      </c>
      <c r="J621" s="34" t="str">
        <f>IFERROR(_xlfn.IFS(INDEX(数据分类!E:E,MATCH(数据!H621,数据分类!A:A,0))=3456,N621&amp;M621,INDEX(数据分类!E:E,MATCH(数据!H621,数据分类!A:A,0))=34,M621,INDEX(数据分类!E:E,MATCH(数据!H621,数据分类!A:A,0))=56,N621,INDEX(数据分类!E:E,MATCH(数据!H621,数据分类!A:A,0))="-","-"),"Error")</f>
        <v>-</v>
      </c>
      <c r="K621" s="34" t="str">
        <f t="shared" si="38"/>
        <v>-</v>
      </c>
      <c r="L621" s="4" t="str">
        <f>IFERROR(INDEX(字典msg!B:B,MATCH(D621,字典msg!A:A,0)),"Error")</f>
        <v>正常</v>
      </c>
      <c r="M621" s="4" t="str">
        <f>IFERROR(_xlfn.IFS(H621="9",INDEX(字典1_34!C:C,MATCH(MID(F621,5,2),字典1_34!B:B,0)),H621="B00",INDEX(字典1_34!D:D,MATCH(MID(F621,5,2),字典1_34!B:B,0)),H621="B20",INDEX(字典1_34!E:E,MATCH(MID(F621,5,2),字典1_34!B:B,0)),H621="B48",INDEX(字典1_34!G:G,MATCH(MID(F621,5,2),字典1_34!B:B,0)),LEFT(H621,1)="B",INDEX(字典1_34!F:F,MATCH(MID(F621,5,2),字典1_34!B:B,0))),"-")</f>
        <v>-</v>
      </c>
      <c r="N621" s="4" t="str">
        <f>IFERROR(_xlfn.IFS(H621="9",INDEX(字典1_56!C:C,MATCH(MID(F621,7,2),字典1_56!B:B,0)),LEFT(H621,1)="B",INDEX(字典1_56!D:D,MATCH(MID(F621,7,2),字典1_56!B:B,0)),H621="C_B",INDEX(字典1_56!F:F,MATCH(MID(F621,7,2),字典1_56!B:B,0)),H621="C",INDEX(字典1_56!E:E,MATCH(MID(F621,7,2),字典1_56!B:B,0))),"-")</f>
        <v>-</v>
      </c>
      <c r="O621" s="4" t="str">
        <f>IFERROR(INDEX(字典1_78!C:C,MATCH(RIGHT(F621,2),字典1_78!B:B,0)),"Error")</f>
        <v>时钟</v>
      </c>
      <c r="P621" s="5">
        <f t="shared" si="36"/>
        <v>51.923000000000002</v>
      </c>
      <c r="Q621" s="5">
        <f t="shared" si="37"/>
        <v>0.14000000000000057</v>
      </c>
      <c r="R621" s="5" t="str">
        <f>IF(H623="C_B",INDEX(音色一览表!A:A,MATCH(MID(F621,5,2)&amp;MID(F622,5,2)&amp;MID(F623,7,2),音色一览表!H:H,0))&amp;" "&amp;INDEX(音色一览表!G:G,MATCH(MID(F621,5,2)&amp;MID(F622,5,2)&amp;MID(F623,7,2),音色一览表!H:H,0)),"")</f>
        <v/>
      </c>
      <c r="S621" s="17"/>
      <c r="T621" s="17"/>
    </row>
    <row r="622" spans="1:20" ht="18" hidden="1" customHeight="1" x14ac:dyDescent="0.2">
      <c r="A622" s="16">
        <v>620</v>
      </c>
      <c r="B622" s="16">
        <v>1</v>
      </c>
      <c r="C622" s="10"/>
      <c r="D622" s="16" t="s">
        <v>49</v>
      </c>
      <c r="E622" s="16" t="s">
        <v>50</v>
      </c>
      <c r="F622" s="16" t="s">
        <v>51</v>
      </c>
      <c r="G622" s="16" t="s">
        <v>673</v>
      </c>
      <c r="H622" s="34" t="str">
        <f t="shared" si="39"/>
        <v>F8</v>
      </c>
      <c r="I622" s="34" t="str">
        <f>IFERROR(INDEX(数据分类!B:B,MATCH(数据!H622,数据分类!A:A,0)),"Error")</f>
        <v>时钟</v>
      </c>
      <c r="J622" s="34" t="str">
        <f>IFERROR(_xlfn.IFS(INDEX(数据分类!E:E,MATCH(数据!H622,数据分类!A:A,0))=3456,N622&amp;M622,INDEX(数据分类!E:E,MATCH(数据!H622,数据分类!A:A,0))=34,M622,INDEX(数据分类!E:E,MATCH(数据!H622,数据分类!A:A,0))=56,N622,INDEX(数据分类!E:E,MATCH(数据!H622,数据分类!A:A,0))="-","-"),"Error")</f>
        <v>-</v>
      </c>
      <c r="K622" s="34" t="str">
        <f t="shared" si="38"/>
        <v>-</v>
      </c>
      <c r="L622" s="4" t="str">
        <f>IFERROR(INDEX(字典msg!B:B,MATCH(D622,字典msg!A:A,0)),"Error")</f>
        <v>正常</v>
      </c>
      <c r="M622" s="4" t="str">
        <f>IFERROR(_xlfn.IFS(H622="9",INDEX(字典1_34!C:C,MATCH(MID(F622,5,2),字典1_34!B:B,0)),H622="B00",INDEX(字典1_34!D:D,MATCH(MID(F622,5,2),字典1_34!B:B,0)),H622="B20",INDEX(字典1_34!E:E,MATCH(MID(F622,5,2),字典1_34!B:B,0)),H622="B48",INDEX(字典1_34!G:G,MATCH(MID(F622,5,2),字典1_34!B:B,0)),LEFT(H622,1)="B",INDEX(字典1_34!F:F,MATCH(MID(F622,5,2),字典1_34!B:B,0))),"-")</f>
        <v>-</v>
      </c>
      <c r="N622" s="4" t="str">
        <f>IFERROR(_xlfn.IFS(H622="9",INDEX(字典1_56!C:C,MATCH(MID(F622,7,2),字典1_56!B:B,0)),LEFT(H622,1)="B",INDEX(字典1_56!D:D,MATCH(MID(F622,7,2),字典1_56!B:B,0)),H622="C_B",INDEX(字典1_56!F:F,MATCH(MID(F622,7,2),字典1_56!B:B,0)),H622="C",INDEX(字典1_56!E:E,MATCH(MID(F622,7,2),字典1_56!B:B,0))),"-")</f>
        <v>-</v>
      </c>
      <c r="O622" s="4" t="str">
        <f>IFERROR(INDEX(字典1_78!C:C,MATCH(RIGHT(F622,2),字典1_78!B:B,0)),"Error")</f>
        <v>时钟</v>
      </c>
      <c r="P622" s="5">
        <f t="shared" si="36"/>
        <v>52.052999999999997</v>
      </c>
      <c r="Q622" s="5">
        <f t="shared" si="37"/>
        <v>0.12999999999999545</v>
      </c>
      <c r="R622" s="5" t="str">
        <f>IF(H624="C_B",INDEX(音色一览表!A:A,MATCH(MID(F622,5,2)&amp;MID(F623,5,2)&amp;MID(F624,7,2),音色一览表!H:H,0))&amp;" "&amp;INDEX(音色一览表!G:G,MATCH(MID(F622,5,2)&amp;MID(F623,5,2)&amp;MID(F624,7,2),音色一览表!H:H,0)),"")</f>
        <v/>
      </c>
      <c r="S622" s="17"/>
      <c r="T622" s="17"/>
    </row>
    <row r="623" spans="1:20" ht="18" hidden="1" customHeight="1" x14ac:dyDescent="0.2">
      <c r="A623" s="16">
        <v>621</v>
      </c>
      <c r="B623" s="16">
        <v>1</v>
      </c>
      <c r="C623" s="10"/>
      <c r="D623" s="16" t="s">
        <v>49</v>
      </c>
      <c r="E623" s="16" t="s">
        <v>50</v>
      </c>
      <c r="F623" s="16" t="s">
        <v>51</v>
      </c>
      <c r="G623" s="16" t="s">
        <v>674</v>
      </c>
      <c r="H623" s="34" t="str">
        <f t="shared" si="39"/>
        <v>F8</v>
      </c>
      <c r="I623" s="34" t="str">
        <f>IFERROR(INDEX(数据分类!B:B,MATCH(数据!H623,数据分类!A:A,0)),"Error")</f>
        <v>时钟</v>
      </c>
      <c r="J623" s="34" t="str">
        <f>IFERROR(_xlfn.IFS(INDEX(数据分类!E:E,MATCH(数据!H623,数据分类!A:A,0))=3456,N623&amp;M623,INDEX(数据分类!E:E,MATCH(数据!H623,数据分类!A:A,0))=34,M623,INDEX(数据分类!E:E,MATCH(数据!H623,数据分类!A:A,0))=56,N623,INDEX(数据分类!E:E,MATCH(数据!H623,数据分类!A:A,0))="-","-"),"Error")</f>
        <v>-</v>
      </c>
      <c r="K623" s="34" t="str">
        <f t="shared" si="38"/>
        <v>-</v>
      </c>
      <c r="L623" s="4" t="str">
        <f>IFERROR(INDEX(字典msg!B:B,MATCH(D623,字典msg!A:A,0)),"Error")</f>
        <v>正常</v>
      </c>
      <c r="M623" s="4" t="str">
        <f>IFERROR(_xlfn.IFS(H623="9",INDEX(字典1_34!C:C,MATCH(MID(F623,5,2),字典1_34!B:B,0)),H623="B00",INDEX(字典1_34!D:D,MATCH(MID(F623,5,2),字典1_34!B:B,0)),H623="B20",INDEX(字典1_34!E:E,MATCH(MID(F623,5,2),字典1_34!B:B,0)),H623="B48",INDEX(字典1_34!G:G,MATCH(MID(F623,5,2),字典1_34!B:B,0)),LEFT(H623,1)="B",INDEX(字典1_34!F:F,MATCH(MID(F623,5,2),字典1_34!B:B,0))),"-")</f>
        <v>-</v>
      </c>
      <c r="N623" s="4" t="str">
        <f>IFERROR(_xlfn.IFS(H623="9",INDEX(字典1_56!C:C,MATCH(MID(F623,7,2),字典1_56!B:B,0)),LEFT(H623,1)="B",INDEX(字典1_56!D:D,MATCH(MID(F623,7,2),字典1_56!B:B,0)),H623="C_B",INDEX(字典1_56!F:F,MATCH(MID(F623,7,2),字典1_56!B:B,0)),H623="C",INDEX(字典1_56!E:E,MATCH(MID(F623,7,2),字典1_56!B:B,0))),"-")</f>
        <v>-</v>
      </c>
      <c r="O623" s="4" t="str">
        <f>IFERROR(INDEX(字典1_78!C:C,MATCH(RIGHT(F623,2),字典1_78!B:B,0)),"Error")</f>
        <v>时钟</v>
      </c>
      <c r="P623" s="5">
        <f t="shared" si="36"/>
        <v>52.183</v>
      </c>
      <c r="Q623" s="5">
        <f t="shared" si="37"/>
        <v>0.13000000000000256</v>
      </c>
      <c r="R623" s="5" t="str">
        <f>IF(H625="C_B",INDEX(音色一览表!A:A,MATCH(MID(F623,5,2)&amp;MID(F624,5,2)&amp;MID(F625,7,2),音色一览表!H:H,0))&amp;" "&amp;INDEX(音色一览表!G:G,MATCH(MID(F623,5,2)&amp;MID(F624,5,2)&amp;MID(F625,7,2),音色一览表!H:H,0)),"")</f>
        <v/>
      </c>
      <c r="S623" s="17"/>
      <c r="T623" s="17"/>
    </row>
    <row r="624" spans="1:20" ht="18" hidden="1" customHeight="1" x14ac:dyDescent="0.2">
      <c r="A624" s="16">
        <v>622</v>
      </c>
      <c r="B624" s="16">
        <v>1</v>
      </c>
      <c r="C624" s="10"/>
      <c r="D624" s="16" t="s">
        <v>49</v>
      </c>
      <c r="E624" s="16" t="s">
        <v>50</v>
      </c>
      <c r="F624" s="16" t="s">
        <v>51</v>
      </c>
      <c r="G624" s="16" t="s">
        <v>675</v>
      </c>
      <c r="H624" s="34" t="str">
        <f t="shared" si="39"/>
        <v>F8</v>
      </c>
      <c r="I624" s="34" t="str">
        <f>IFERROR(INDEX(数据分类!B:B,MATCH(数据!H624,数据分类!A:A,0)),"Error")</f>
        <v>时钟</v>
      </c>
      <c r="J624" s="34" t="str">
        <f>IFERROR(_xlfn.IFS(INDEX(数据分类!E:E,MATCH(数据!H624,数据分类!A:A,0))=3456,N624&amp;M624,INDEX(数据分类!E:E,MATCH(数据!H624,数据分类!A:A,0))=34,M624,INDEX(数据分类!E:E,MATCH(数据!H624,数据分类!A:A,0))=56,N624,INDEX(数据分类!E:E,MATCH(数据!H624,数据分类!A:A,0))="-","-"),"Error")</f>
        <v>-</v>
      </c>
      <c r="K624" s="34" t="str">
        <f t="shared" si="38"/>
        <v>-</v>
      </c>
      <c r="L624" s="4" t="str">
        <f>IFERROR(INDEX(字典msg!B:B,MATCH(D624,字典msg!A:A,0)),"Error")</f>
        <v>正常</v>
      </c>
      <c r="M624" s="4" t="str">
        <f>IFERROR(_xlfn.IFS(H624="9",INDEX(字典1_34!C:C,MATCH(MID(F624,5,2),字典1_34!B:B,0)),H624="B00",INDEX(字典1_34!D:D,MATCH(MID(F624,5,2),字典1_34!B:B,0)),H624="B20",INDEX(字典1_34!E:E,MATCH(MID(F624,5,2),字典1_34!B:B,0)),H624="B48",INDEX(字典1_34!G:G,MATCH(MID(F624,5,2),字典1_34!B:B,0)),LEFT(H624,1)="B",INDEX(字典1_34!F:F,MATCH(MID(F624,5,2),字典1_34!B:B,0))),"-")</f>
        <v>-</v>
      </c>
      <c r="N624" s="4" t="str">
        <f>IFERROR(_xlfn.IFS(H624="9",INDEX(字典1_56!C:C,MATCH(MID(F624,7,2),字典1_56!B:B,0)),LEFT(H624,1)="B",INDEX(字典1_56!D:D,MATCH(MID(F624,7,2),字典1_56!B:B,0)),H624="C_B",INDEX(字典1_56!F:F,MATCH(MID(F624,7,2),字典1_56!B:B,0)),H624="C",INDEX(字典1_56!E:E,MATCH(MID(F624,7,2),字典1_56!B:B,0))),"-")</f>
        <v>-</v>
      </c>
      <c r="O624" s="4" t="str">
        <f>IFERROR(INDEX(字典1_78!C:C,MATCH(RIGHT(F624,2),字典1_78!B:B,0)),"Error")</f>
        <v>时钟</v>
      </c>
      <c r="P624" s="5">
        <f t="shared" si="36"/>
        <v>52.319000000000003</v>
      </c>
      <c r="Q624" s="5">
        <f t="shared" si="37"/>
        <v>0.13600000000000279</v>
      </c>
      <c r="R624" s="5" t="str">
        <f>IF(H626="C_B",INDEX(音色一览表!A:A,MATCH(MID(F624,5,2)&amp;MID(F625,5,2)&amp;MID(F626,7,2),音色一览表!H:H,0))&amp;" "&amp;INDEX(音色一览表!G:G,MATCH(MID(F624,5,2)&amp;MID(F625,5,2)&amp;MID(F626,7,2),音色一览表!H:H,0)),"")</f>
        <v/>
      </c>
      <c r="S624" s="17"/>
      <c r="T624" s="17"/>
    </row>
    <row r="625" spans="1:20" ht="18" hidden="1" customHeight="1" x14ac:dyDescent="0.2">
      <c r="A625" s="16">
        <v>623</v>
      </c>
      <c r="B625" s="16">
        <v>1</v>
      </c>
      <c r="C625" s="10"/>
      <c r="D625" s="16" t="s">
        <v>49</v>
      </c>
      <c r="E625" s="16" t="s">
        <v>50</v>
      </c>
      <c r="F625" s="16" t="s">
        <v>51</v>
      </c>
      <c r="G625" s="16" t="s">
        <v>676</v>
      </c>
      <c r="H625" s="34" t="str">
        <f t="shared" si="39"/>
        <v>F8</v>
      </c>
      <c r="I625" s="34" t="str">
        <f>IFERROR(INDEX(数据分类!B:B,MATCH(数据!H625,数据分类!A:A,0)),"Error")</f>
        <v>时钟</v>
      </c>
      <c r="J625" s="34" t="str">
        <f>IFERROR(_xlfn.IFS(INDEX(数据分类!E:E,MATCH(数据!H625,数据分类!A:A,0))=3456,N625&amp;M625,INDEX(数据分类!E:E,MATCH(数据!H625,数据分类!A:A,0))=34,M625,INDEX(数据分类!E:E,MATCH(数据!H625,数据分类!A:A,0))=56,N625,INDEX(数据分类!E:E,MATCH(数据!H625,数据分类!A:A,0))="-","-"),"Error")</f>
        <v>-</v>
      </c>
      <c r="K625" s="34" t="str">
        <f t="shared" si="38"/>
        <v>-</v>
      </c>
      <c r="L625" s="4" t="str">
        <f>IFERROR(INDEX(字典msg!B:B,MATCH(D625,字典msg!A:A,0)),"Error")</f>
        <v>正常</v>
      </c>
      <c r="M625" s="4" t="str">
        <f>IFERROR(_xlfn.IFS(H625="9",INDEX(字典1_34!C:C,MATCH(MID(F625,5,2),字典1_34!B:B,0)),H625="B00",INDEX(字典1_34!D:D,MATCH(MID(F625,5,2),字典1_34!B:B,0)),H625="B20",INDEX(字典1_34!E:E,MATCH(MID(F625,5,2),字典1_34!B:B,0)),H625="B48",INDEX(字典1_34!G:G,MATCH(MID(F625,5,2),字典1_34!B:B,0)),LEFT(H625,1)="B",INDEX(字典1_34!F:F,MATCH(MID(F625,5,2),字典1_34!B:B,0))),"-")</f>
        <v>-</v>
      </c>
      <c r="N625" s="4" t="str">
        <f>IFERROR(_xlfn.IFS(H625="9",INDEX(字典1_56!C:C,MATCH(MID(F625,7,2),字典1_56!B:B,0)),LEFT(H625,1)="B",INDEX(字典1_56!D:D,MATCH(MID(F625,7,2),字典1_56!B:B,0)),H625="C_B",INDEX(字典1_56!F:F,MATCH(MID(F625,7,2),字典1_56!B:B,0)),H625="C",INDEX(字典1_56!E:E,MATCH(MID(F625,7,2),字典1_56!B:B,0))),"-")</f>
        <v>-</v>
      </c>
      <c r="O625" s="4" t="str">
        <f>IFERROR(INDEX(字典1_78!C:C,MATCH(RIGHT(F625,2),字典1_78!B:B,0)),"Error")</f>
        <v>时钟</v>
      </c>
      <c r="P625" s="5">
        <f t="shared" si="36"/>
        <v>52.44</v>
      </c>
      <c r="Q625" s="5">
        <f t="shared" si="37"/>
        <v>0.12099999999999511</v>
      </c>
      <c r="R625" s="5" t="str">
        <f>IF(H627="C_B",INDEX(音色一览表!A:A,MATCH(MID(F625,5,2)&amp;MID(F626,5,2)&amp;MID(F627,7,2),音色一览表!H:H,0))&amp;" "&amp;INDEX(音色一览表!G:G,MATCH(MID(F625,5,2)&amp;MID(F626,5,2)&amp;MID(F627,7,2),音色一览表!H:H,0)),"")</f>
        <v/>
      </c>
      <c r="S625" s="17"/>
      <c r="T625" s="17"/>
    </row>
    <row r="626" spans="1:20" ht="18" hidden="1" customHeight="1" x14ac:dyDescent="0.2">
      <c r="A626" s="16">
        <v>624</v>
      </c>
      <c r="B626" s="16">
        <v>1</v>
      </c>
      <c r="C626" s="10"/>
      <c r="D626" s="16" t="s">
        <v>49</v>
      </c>
      <c r="E626" s="16" t="s">
        <v>50</v>
      </c>
      <c r="F626" s="16" t="s">
        <v>51</v>
      </c>
      <c r="G626" s="16" t="s">
        <v>677</v>
      </c>
      <c r="H626" s="34" t="str">
        <f t="shared" si="39"/>
        <v>F8</v>
      </c>
      <c r="I626" s="34" t="str">
        <f>IFERROR(INDEX(数据分类!B:B,MATCH(数据!H626,数据分类!A:A,0)),"Error")</f>
        <v>时钟</v>
      </c>
      <c r="J626" s="34" t="str">
        <f>IFERROR(_xlfn.IFS(INDEX(数据分类!E:E,MATCH(数据!H626,数据分类!A:A,0))=3456,N626&amp;M626,INDEX(数据分类!E:E,MATCH(数据!H626,数据分类!A:A,0))=34,M626,INDEX(数据分类!E:E,MATCH(数据!H626,数据分类!A:A,0))=56,N626,INDEX(数据分类!E:E,MATCH(数据!H626,数据分类!A:A,0))="-","-"),"Error")</f>
        <v>-</v>
      </c>
      <c r="K626" s="34" t="str">
        <f t="shared" si="38"/>
        <v>-</v>
      </c>
      <c r="L626" s="4" t="str">
        <f>IFERROR(INDEX(字典msg!B:B,MATCH(D626,字典msg!A:A,0)),"Error")</f>
        <v>正常</v>
      </c>
      <c r="M626" s="4" t="str">
        <f>IFERROR(_xlfn.IFS(H626="9",INDEX(字典1_34!C:C,MATCH(MID(F626,5,2),字典1_34!B:B,0)),H626="B00",INDEX(字典1_34!D:D,MATCH(MID(F626,5,2),字典1_34!B:B,0)),H626="B20",INDEX(字典1_34!E:E,MATCH(MID(F626,5,2),字典1_34!B:B,0)),H626="B48",INDEX(字典1_34!G:G,MATCH(MID(F626,5,2),字典1_34!B:B,0)),LEFT(H626,1)="B",INDEX(字典1_34!F:F,MATCH(MID(F626,5,2),字典1_34!B:B,0))),"-")</f>
        <v>-</v>
      </c>
      <c r="N626" s="4" t="str">
        <f>IFERROR(_xlfn.IFS(H626="9",INDEX(字典1_56!C:C,MATCH(MID(F626,7,2),字典1_56!B:B,0)),LEFT(H626,1)="B",INDEX(字典1_56!D:D,MATCH(MID(F626,7,2),字典1_56!B:B,0)),H626="C_B",INDEX(字典1_56!F:F,MATCH(MID(F626,7,2),字典1_56!B:B,0)),H626="C",INDEX(字典1_56!E:E,MATCH(MID(F626,7,2),字典1_56!B:B,0))),"-")</f>
        <v>-</v>
      </c>
      <c r="O626" s="4" t="str">
        <f>IFERROR(INDEX(字典1_78!C:C,MATCH(RIGHT(F626,2),字典1_78!B:B,0)),"Error")</f>
        <v>时钟</v>
      </c>
      <c r="P626" s="5">
        <f t="shared" si="36"/>
        <v>52.58</v>
      </c>
      <c r="Q626" s="5">
        <f t="shared" si="37"/>
        <v>0.14000000000000057</v>
      </c>
      <c r="R626" s="5" t="str">
        <f>IF(H628="C_B",INDEX(音色一览表!A:A,MATCH(MID(F626,5,2)&amp;MID(F627,5,2)&amp;MID(F628,7,2),音色一览表!H:H,0))&amp;" "&amp;INDEX(音色一览表!G:G,MATCH(MID(F626,5,2)&amp;MID(F627,5,2)&amp;MID(F628,7,2),音色一览表!H:H,0)),"")</f>
        <v/>
      </c>
      <c r="S626" s="17"/>
      <c r="T626" s="17"/>
    </row>
    <row r="627" spans="1:20" ht="18" hidden="1" customHeight="1" x14ac:dyDescent="0.2">
      <c r="A627" s="16">
        <v>625</v>
      </c>
      <c r="B627" s="16">
        <v>1</v>
      </c>
      <c r="C627" s="10"/>
      <c r="D627" s="16" t="s">
        <v>49</v>
      </c>
      <c r="E627" s="16" t="s">
        <v>50</v>
      </c>
      <c r="F627" s="16" t="s">
        <v>59</v>
      </c>
      <c r="G627" s="16" t="s">
        <v>678</v>
      </c>
      <c r="H627" s="34" t="str">
        <f t="shared" si="39"/>
        <v>FE</v>
      </c>
      <c r="I627" s="34" t="str">
        <f>IFERROR(INDEX(数据分类!B:B,MATCH(数据!H627,数据分类!A:A,0)),"Error")</f>
        <v>主动传感</v>
      </c>
      <c r="J627" s="34" t="str">
        <f>IFERROR(_xlfn.IFS(INDEX(数据分类!E:E,MATCH(数据!H627,数据分类!A:A,0))=3456,N627&amp;M627,INDEX(数据分类!E:E,MATCH(数据!H627,数据分类!A:A,0))=34,M627,INDEX(数据分类!E:E,MATCH(数据!H627,数据分类!A:A,0))=56,N627,INDEX(数据分类!E:E,MATCH(数据!H627,数据分类!A:A,0))="-","-"),"Error")</f>
        <v>-</v>
      </c>
      <c r="K627" s="34" t="str">
        <f t="shared" si="38"/>
        <v>-</v>
      </c>
      <c r="L627" s="4" t="str">
        <f>IFERROR(INDEX(字典msg!B:B,MATCH(D627,字典msg!A:A,0)),"Error")</f>
        <v>正常</v>
      </c>
      <c r="M627" s="4" t="str">
        <f>IFERROR(_xlfn.IFS(H627="9",INDEX(字典1_34!C:C,MATCH(MID(F627,5,2),字典1_34!B:B,0)),H627="B00",INDEX(字典1_34!D:D,MATCH(MID(F627,5,2),字典1_34!B:B,0)),H627="B20",INDEX(字典1_34!E:E,MATCH(MID(F627,5,2),字典1_34!B:B,0)),H627="B48",INDEX(字典1_34!G:G,MATCH(MID(F627,5,2),字典1_34!B:B,0)),LEFT(H627,1)="B",INDEX(字典1_34!F:F,MATCH(MID(F627,5,2),字典1_34!B:B,0))),"-")</f>
        <v>-</v>
      </c>
      <c r="N627" s="4" t="str">
        <f>IFERROR(_xlfn.IFS(H627="9",INDEX(字典1_56!C:C,MATCH(MID(F627,7,2),字典1_56!B:B,0)),LEFT(H627,1)="B",INDEX(字典1_56!D:D,MATCH(MID(F627,7,2),字典1_56!B:B,0)),H627="C_B",INDEX(字典1_56!F:F,MATCH(MID(F627,7,2),字典1_56!B:B,0)),H627="C",INDEX(字典1_56!E:E,MATCH(MID(F627,7,2),字典1_56!B:B,0))),"-")</f>
        <v>-</v>
      </c>
      <c r="O627" s="4" t="str">
        <f>IFERROR(INDEX(字典1_78!C:C,MATCH(RIGHT(F627,2),字典1_78!B:B,0)),"Error")</f>
        <v>主动传感</v>
      </c>
      <c r="P627" s="5">
        <f t="shared" si="36"/>
        <v>52.7</v>
      </c>
      <c r="Q627" s="5">
        <f t="shared" si="37"/>
        <v>0.12000000000000455</v>
      </c>
      <c r="R627" s="5" t="str">
        <f>IF(H629="C_B",INDEX(音色一览表!A:A,MATCH(MID(F627,5,2)&amp;MID(F628,5,2)&amp;MID(F629,7,2),音色一览表!H:H,0))&amp;" "&amp;INDEX(音色一览表!G:G,MATCH(MID(F627,5,2)&amp;MID(F628,5,2)&amp;MID(F629,7,2),音色一览表!H:H,0)),"")</f>
        <v/>
      </c>
      <c r="S627" s="17"/>
      <c r="T627" s="17"/>
    </row>
    <row r="628" spans="1:20" ht="18" hidden="1" customHeight="1" x14ac:dyDescent="0.2">
      <c r="A628" s="16">
        <v>626</v>
      </c>
      <c r="B628" s="16">
        <v>1</v>
      </c>
      <c r="C628" s="10"/>
      <c r="D628" s="16" t="s">
        <v>49</v>
      </c>
      <c r="E628" s="16" t="s">
        <v>50</v>
      </c>
      <c r="F628" s="16" t="s">
        <v>51</v>
      </c>
      <c r="G628" s="16" t="s">
        <v>679</v>
      </c>
      <c r="H628" s="34" t="str">
        <f t="shared" si="39"/>
        <v>F8</v>
      </c>
      <c r="I628" s="34" t="str">
        <f>IFERROR(INDEX(数据分类!B:B,MATCH(数据!H628,数据分类!A:A,0)),"Error")</f>
        <v>时钟</v>
      </c>
      <c r="J628" s="34" t="str">
        <f>IFERROR(_xlfn.IFS(INDEX(数据分类!E:E,MATCH(数据!H628,数据分类!A:A,0))=3456,N628&amp;M628,INDEX(数据分类!E:E,MATCH(数据!H628,数据分类!A:A,0))=34,M628,INDEX(数据分类!E:E,MATCH(数据!H628,数据分类!A:A,0))=56,N628,INDEX(数据分类!E:E,MATCH(数据!H628,数据分类!A:A,0))="-","-"),"Error")</f>
        <v>-</v>
      </c>
      <c r="K628" s="34" t="str">
        <f t="shared" si="38"/>
        <v>-</v>
      </c>
      <c r="L628" s="4" t="str">
        <f>IFERROR(INDEX(字典msg!B:B,MATCH(D628,字典msg!A:A,0)),"Error")</f>
        <v>正常</v>
      </c>
      <c r="M628" s="4" t="str">
        <f>IFERROR(_xlfn.IFS(H628="9",INDEX(字典1_34!C:C,MATCH(MID(F628,5,2),字典1_34!B:B,0)),H628="B00",INDEX(字典1_34!D:D,MATCH(MID(F628,5,2),字典1_34!B:B,0)),H628="B20",INDEX(字典1_34!E:E,MATCH(MID(F628,5,2),字典1_34!B:B,0)),H628="B48",INDEX(字典1_34!G:G,MATCH(MID(F628,5,2),字典1_34!B:B,0)),LEFT(H628,1)="B",INDEX(字典1_34!F:F,MATCH(MID(F628,5,2),字典1_34!B:B,0))),"-")</f>
        <v>-</v>
      </c>
      <c r="N628" s="4" t="str">
        <f>IFERROR(_xlfn.IFS(H628="9",INDEX(字典1_56!C:C,MATCH(MID(F628,7,2),字典1_56!B:B,0)),LEFT(H628,1)="B",INDEX(字典1_56!D:D,MATCH(MID(F628,7,2),字典1_56!B:B,0)),H628="C_B",INDEX(字典1_56!F:F,MATCH(MID(F628,7,2),字典1_56!B:B,0)),H628="C",INDEX(字典1_56!E:E,MATCH(MID(F628,7,2),字典1_56!B:B,0))),"-")</f>
        <v>-</v>
      </c>
      <c r="O628" s="4" t="str">
        <f>IFERROR(INDEX(字典1_78!C:C,MATCH(RIGHT(F628,2),字典1_78!B:B,0)),"Error")</f>
        <v>时钟</v>
      </c>
      <c r="P628" s="5">
        <f t="shared" si="36"/>
        <v>52.838000000000001</v>
      </c>
      <c r="Q628" s="5">
        <f t="shared" si="37"/>
        <v>0.13799999999999812</v>
      </c>
      <c r="R628" s="5" t="str">
        <f>IF(H630="C_B",INDEX(音色一览表!A:A,MATCH(MID(F628,5,2)&amp;MID(F629,5,2)&amp;MID(F630,7,2),音色一览表!H:H,0))&amp;" "&amp;INDEX(音色一览表!G:G,MATCH(MID(F628,5,2)&amp;MID(F629,5,2)&amp;MID(F630,7,2),音色一览表!H:H,0)),"")</f>
        <v/>
      </c>
      <c r="S628" s="17"/>
      <c r="T628" s="17"/>
    </row>
    <row r="629" spans="1:20" ht="18" hidden="1" customHeight="1" x14ac:dyDescent="0.2">
      <c r="A629" s="16">
        <v>627</v>
      </c>
      <c r="B629" s="16">
        <v>1</v>
      </c>
      <c r="C629" s="10"/>
      <c r="D629" s="16" t="s">
        <v>49</v>
      </c>
      <c r="E629" s="16" t="s">
        <v>50</v>
      </c>
      <c r="F629" s="16" t="s">
        <v>51</v>
      </c>
      <c r="G629" s="16" t="s">
        <v>680</v>
      </c>
      <c r="H629" s="34" t="str">
        <f t="shared" si="39"/>
        <v>F8</v>
      </c>
      <c r="I629" s="34" t="str">
        <f>IFERROR(INDEX(数据分类!B:B,MATCH(数据!H629,数据分类!A:A,0)),"Error")</f>
        <v>时钟</v>
      </c>
      <c r="J629" s="34" t="str">
        <f>IFERROR(_xlfn.IFS(INDEX(数据分类!E:E,MATCH(数据!H629,数据分类!A:A,0))=3456,N629&amp;M629,INDEX(数据分类!E:E,MATCH(数据!H629,数据分类!A:A,0))=34,M629,INDEX(数据分类!E:E,MATCH(数据!H629,数据分类!A:A,0))=56,N629,INDEX(数据分类!E:E,MATCH(数据!H629,数据分类!A:A,0))="-","-"),"Error")</f>
        <v>-</v>
      </c>
      <c r="K629" s="34" t="str">
        <f t="shared" si="38"/>
        <v>-</v>
      </c>
      <c r="L629" s="4" t="str">
        <f>IFERROR(INDEX(字典msg!B:B,MATCH(D629,字典msg!A:A,0)),"Error")</f>
        <v>正常</v>
      </c>
      <c r="M629" s="4" t="str">
        <f>IFERROR(_xlfn.IFS(H629="9",INDEX(字典1_34!C:C,MATCH(MID(F629,5,2),字典1_34!B:B,0)),H629="B00",INDEX(字典1_34!D:D,MATCH(MID(F629,5,2),字典1_34!B:B,0)),H629="B20",INDEX(字典1_34!E:E,MATCH(MID(F629,5,2),字典1_34!B:B,0)),H629="B48",INDEX(字典1_34!G:G,MATCH(MID(F629,5,2),字典1_34!B:B,0)),LEFT(H629,1)="B",INDEX(字典1_34!F:F,MATCH(MID(F629,5,2),字典1_34!B:B,0))),"-")</f>
        <v>-</v>
      </c>
      <c r="N629" s="4" t="str">
        <f>IFERROR(_xlfn.IFS(H629="9",INDEX(字典1_56!C:C,MATCH(MID(F629,7,2),字典1_56!B:B,0)),LEFT(H629,1)="B",INDEX(字典1_56!D:D,MATCH(MID(F629,7,2),字典1_56!B:B,0)),H629="C_B",INDEX(字典1_56!F:F,MATCH(MID(F629,7,2),字典1_56!B:B,0)),H629="C",INDEX(字典1_56!E:E,MATCH(MID(F629,7,2),字典1_56!B:B,0))),"-")</f>
        <v>-</v>
      </c>
      <c r="O629" s="4" t="str">
        <f>IFERROR(INDEX(字典1_78!C:C,MATCH(RIGHT(F629,2),字典1_78!B:B,0)),"Error")</f>
        <v>时钟</v>
      </c>
      <c r="P629" s="5">
        <f t="shared" si="36"/>
        <v>52.966000000000001</v>
      </c>
      <c r="Q629" s="5">
        <f t="shared" si="37"/>
        <v>0.12800000000000011</v>
      </c>
      <c r="R629" s="5" t="str">
        <f>IF(H631="C_B",INDEX(音色一览表!A:A,MATCH(MID(F629,5,2)&amp;MID(F630,5,2)&amp;MID(F631,7,2),音色一览表!H:H,0))&amp;" "&amp;INDEX(音色一览表!G:G,MATCH(MID(F629,5,2)&amp;MID(F630,5,2)&amp;MID(F631,7,2),音色一览表!H:H,0)),"")</f>
        <v/>
      </c>
      <c r="S629" s="17"/>
      <c r="T629" s="17"/>
    </row>
    <row r="630" spans="1:20" ht="18" hidden="1" customHeight="1" x14ac:dyDescent="0.2">
      <c r="A630" s="16">
        <v>628</v>
      </c>
      <c r="B630" s="16">
        <v>1</v>
      </c>
      <c r="C630" s="10"/>
      <c r="D630" s="16" t="s">
        <v>49</v>
      </c>
      <c r="E630" s="16" t="s">
        <v>50</v>
      </c>
      <c r="F630" s="16" t="s">
        <v>51</v>
      </c>
      <c r="G630" s="16" t="s">
        <v>681</v>
      </c>
      <c r="H630" s="34" t="str">
        <f t="shared" si="39"/>
        <v>F8</v>
      </c>
      <c r="I630" s="34" t="str">
        <f>IFERROR(INDEX(数据分类!B:B,MATCH(数据!H630,数据分类!A:A,0)),"Error")</f>
        <v>时钟</v>
      </c>
      <c r="J630" s="34" t="str">
        <f>IFERROR(_xlfn.IFS(INDEX(数据分类!E:E,MATCH(数据!H630,数据分类!A:A,0))=3456,N630&amp;M630,INDEX(数据分类!E:E,MATCH(数据!H630,数据分类!A:A,0))=34,M630,INDEX(数据分类!E:E,MATCH(数据!H630,数据分类!A:A,0))=56,N630,INDEX(数据分类!E:E,MATCH(数据!H630,数据分类!A:A,0))="-","-"),"Error")</f>
        <v>-</v>
      </c>
      <c r="K630" s="34" t="str">
        <f t="shared" si="38"/>
        <v>-</v>
      </c>
      <c r="L630" s="4" t="str">
        <f>IFERROR(INDEX(字典msg!B:B,MATCH(D630,字典msg!A:A,0)),"Error")</f>
        <v>正常</v>
      </c>
      <c r="M630" s="4" t="str">
        <f>IFERROR(_xlfn.IFS(H630="9",INDEX(字典1_34!C:C,MATCH(MID(F630,5,2),字典1_34!B:B,0)),H630="B00",INDEX(字典1_34!D:D,MATCH(MID(F630,5,2),字典1_34!B:B,0)),H630="B20",INDEX(字典1_34!E:E,MATCH(MID(F630,5,2),字典1_34!B:B,0)),H630="B48",INDEX(字典1_34!G:G,MATCH(MID(F630,5,2),字典1_34!B:B,0)),LEFT(H630,1)="B",INDEX(字典1_34!F:F,MATCH(MID(F630,5,2),字典1_34!B:B,0))),"-")</f>
        <v>-</v>
      </c>
      <c r="N630" s="4" t="str">
        <f>IFERROR(_xlfn.IFS(H630="9",INDEX(字典1_56!C:C,MATCH(MID(F630,7,2),字典1_56!B:B,0)),LEFT(H630,1)="B",INDEX(字典1_56!D:D,MATCH(MID(F630,7,2),字典1_56!B:B,0)),H630="C_B",INDEX(字典1_56!F:F,MATCH(MID(F630,7,2),字典1_56!B:B,0)),H630="C",INDEX(字典1_56!E:E,MATCH(MID(F630,7,2),字典1_56!B:B,0))),"-")</f>
        <v>-</v>
      </c>
      <c r="O630" s="4" t="str">
        <f>IFERROR(INDEX(字典1_78!C:C,MATCH(RIGHT(F630,2),字典1_78!B:B,0)),"Error")</f>
        <v>时钟</v>
      </c>
      <c r="P630" s="5">
        <f t="shared" si="36"/>
        <v>53.085999999999999</v>
      </c>
      <c r="Q630" s="5">
        <f t="shared" si="37"/>
        <v>0.11999999999999744</v>
      </c>
      <c r="R630" s="5" t="str">
        <f>IF(H632="C_B",INDEX(音色一览表!A:A,MATCH(MID(F630,5,2)&amp;MID(F631,5,2)&amp;MID(F632,7,2),音色一览表!H:H,0))&amp;" "&amp;INDEX(音色一览表!G:G,MATCH(MID(F630,5,2)&amp;MID(F631,5,2)&amp;MID(F632,7,2),音色一览表!H:H,0)),"")</f>
        <v/>
      </c>
      <c r="S630" s="17"/>
      <c r="T630" s="17"/>
    </row>
    <row r="631" spans="1:20" ht="18" hidden="1" customHeight="1" x14ac:dyDescent="0.2">
      <c r="A631" s="16">
        <v>629</v>
      </c>
      <c r="B631" s="16">
        <v>1</v>
      </c>
      <c r="C631" s="10"/>
      <c r="D631" s="16" t="s">
        <v>49</v>
      </c>
      <c r="E631" s="16" t="s">
        <v>50</v>
      </c>
      <c r="F631" s="16" t="s">
        <v>51</v>
      </c>
      <c r="G631" s="16" t="s">
        <v>682</v>
      </c>
      <c r="H631" s="34" t="str">
        <f t="shared" si="39"/>
        <v>F8</v>
      </c>
      <c r="I631" s="34" t="str">
        <f>IFERROR(INDEX(数据分类!B:B,MATCH(数据!H631,数据分类!A:A,0)),"Error")</f>
        <v>时钟</v>
      </c>
      <c r="J631" s="34" t="str">
        <f>IFERROR(_xlfn.IFS(INDEX(数据分类!E:E,MATCH(数据!H631,数据分类!A:A,0))=3456,N631&amp;M631,INDEX(数据分类!E:E,MATCH(数据!H631,数据分类!A:A,0))=34,M631,INDEX(数据分类!E:E,MATCH(数据!H631,数据分类!A:A,0))=56,N631,INDEX(数据分类!E:E,MATCH(数据!H631,数据分类!A:A,0))="-","-"),"Error")</f>
        <v>-</v>
      </c>
      <c r="K631" s="34" t="str">
        <f t="shared" si="38"/>
        <v>-</v>
      </c>
      <c r="L631" s="4" t="str">
        <f>IFERROR(INDEX(字典msg!B:B,MATCH(D631,字典msg!A:A,0)),"Error")</f>
        <v>正常</v>
      </c>
      <c r="M631" s="4" t="str">
        <f>IFERROR(_xlfn.IFS(H631="9",INDEX(字典1_34!C:C,MATCH(MID(F631,5,2),字典1_34!B:B,0)),H631="B00",INDEX(字典1_34!D:D,MATCH(MID(F631,5,2),字典1_34!B:B,0)),H631="B20",INDEX(字典1_34!E:E,MATCH(MID(F631,5,2),字典1_34!B:B,0)),H631="B48",INDEX(字典1_34!G:G,MATCH(MID(F631,5,2),字典1_34!B:B,0)),LEFT(H631,1)="B",INDEX(字典1_34!F:F,MATCH(MID(F631,5,2),字典1_34!B:B,0))),"-")</f>
        <v>-</v>
      </c>
      <c r="N631" s="4" t="str">
        <f>IFERROR(_xlfn.IFS(H631="9",INDEX(字典1_56!C:C,MATCH(MID(F631,7,2),字典1_56!B:B,0)),LEFT(H631,1)="B",INDEX(字典1_56!D:D,MATCH(MID(F631,7,2),字典1_56!B:B,0)),H631="C_B",INDEX(字典1_56!F:F,MATCH(MID(F631,7,2),字典1_56!B:B,0)),H631="C",INDEX(字典1_56!E:E,MATCH(MID(F631,7,2),字典1_56!B:B,0))),"-")</f>
        <v>-</v>
      </c>
      <c r="O631" s="4" t="str">
        <f>IFERROR(INDEX(字典1_78!C:C,MATCH(RIGHT(F631,2),字典1_78!B:B,0)),"Error")</f>
        <v>时钟</v>
      </c>
      <c r="P631" s="5">
        <f t="shared" si="36"/>
        <v>53.206000000000003</v>
      </c>
      <c r="Q631" s="5">
        <f t="shared" si="37"/>
        <v>0.12000000000000455</v>
      </c>
      <c r="R631" s="5" t="str">
        <f>IF(H633="C_B",INDEX(音色一览表!A:A,MATCH(MID(F631,5,2)&amp;MID(F632,5,2)&amp;MID(F633,7,2),音色一览表!H:H,0))&amp;" "&amp;INDEX(音色一览表!G:G,MATCH(MID(F631,5,2)&amp;MID(F632,5,2)&amp;MID(F633,7,2),音色一览表!H:H,0)),"")</f>
        <v/>
      </c>
      <c r="S631" s="17"/>
      <c r="T631" s="17"/>
    </row>
    <row r="632" spans="1:20" ht="18" hidden="1" customHeight="1" x14ac:dyDescent="0.2">
      <c r="A632" s="16">
        <v>630</v>
      </c>
      <c r="B632" s="16">
        <v>2</v>
      </c>
      <c r="C632" s="10"/>
      <c r="D632" s="16" t="s">
        <v>683</v>
      </c>
      <c r="E632" s="16" t="s">
        <v>50</v>
      </c>
      <c r="F632" s="16" t="s">
        <v>50</v>
      </c>
      <c r="G632" s="16" t="s">
        <v>50</v>
      </c>
      <c r="H632" s="34" t="str">
        <f t="shared" si="39"/>
        <v>0</v>
      </c>
      <c r="I632" s="34" t="str">
        <f>IFERROR(INDEX(数据分类!B:B,MATCH(数据!H632,数据分类!A:A,0)),"Error")</f>
        <v>系统启动、关闭</v>
      </c>
      <c r="J632" s="34" t="str">
        <f>IFERROR(_xlfn.IFS(INDEX(数据分类!E:E,MATCH(数据!H632,数据分类!A:A,0))=3456,N632&amp;M632,INDEX(数据分类!E:E,MATCH(数据!H632,数据分类!A:A,0))=34,M632,INDEX(数据分类!E:E,MATCH(数据!H632,数据分类!A:A,0))=56,N632,INDEX(数据分类!E:E,MATCH(数据!H632,数据分类!A:A,0))="-","-"),"Error")</f>
        <v>-</v>
      </c>
      <c r="K632" s="34" t="str">
        <f t="shared" si="38"/>
        <v>-</v>
      </c>
      <c r="L632" s="4" t="str">
        <f>IFERROR(INDEX(字典msg!B:B,MATCH(D632,字典msg!A:A,0)),"Error")</f>
        <v>初始化成功</v>
      </c>
      <c r="M632" s="4" t="str">
        <f>IFERROR(_xlfn.IFS(H632="9",INDEX(字典1_34!C:C,MATCH(MID(F632,5,2),字典1_34!B:B,0)),H632="B00",INDEX(字典1_34!D:D,MATCH(MID(F632,5,2),字典1_34!B:B,0)),H632="B20",INDEX(字典1_34!E:E,MATCH(MID(F632,5,2),字典1_34!B:B,0)),H632="B48",INDEX(字典1_34!G:G,MATCH(MID(F632,5,2),字典1_34!B:B,0)),LEFT(H632,1)="B",INDEX(字典1_34!F:F,MATCH(MID(F632,5,2),字典1_34!B:B,0))),"-")</f>
        <v>-</v>
      </c>
      <c r="N632" s="4" t="str">
        <f>IFERROR(_xlfn.IFS(H632="9",INDEX(字典1_56!C:C,MATCH(MID(F632,7,2),字典1_56!B:B,0)),LEFT(H632,1)="B",INDEX(字典1_56!D:D,MATCH(MID(F632,7,2),字典1_56!B:B,0)),H632="C_B",INDEX(字典1_56!F:F,MATCH(MID(F632,7,2),字典1_56!B:B,0)),H632="C",INDEX(字典1_56!E:E,MATCH(MID(F632,7,2),字典1_56!B:B,0))),"-")</f>
        <v>-</v>
      </c>
      <c r="O632" s="4" t="str">
        <f>IFERROR(INDEX(字典1_78!C:C,MATCH(RIGHT(F632,2),字典1_78!B:B,0)),"Error")</f>
        <v>系统启动、关闭</v>
      </c>
      <c r="P632" s="5">
        <f t="shared" si="36"/>
        <v>0</v>
      </c>
      <c r="Q632" s="5">
        <f t="shared" si="37"/>
        <v>0</v>
      </c>
      <c r="R632" s="5" t="str">
        <f>IF(H634="C_B",INDEX(音色一览表!A:A,MATCH(MID(F632,5,2)&amp;MID(F633,5,2)&amp;MID(F634,7,2),音色一览表!H:H,0))&amp;" "&amp;INDEX(音色一览表!G:G,MATCH(MID(F632,5,2)&amp;MID(F633,5,2)&amp;MID(F634,7,2),音色一览表!H:H,0)),"")</f>
        <v/>
      </c>
      <c r="S632" s="17"/>
      <c r="T632" s="17"/>
    </row>
    <row r="633" spans="1:20" ht="18" hidden="1" customHeight="1" x14ac:dyDescent="0.2">
      <c r="A633" s="16">
        <v>631</v>
      </c>
      <c r="B633" s="16">
        <v>2</v>
      </c>
      <c r="C633" s="10"/>
      <c r="D633" s="16" t="s">
        <v>49</v>
      </c>
      <c r="E633" s="16" t="s">
        <v>50</v>
      </c>
      <c r="F633" s="16" t="s">
        <v>51</v>
      </c>
      <c r="G633" s="16" t="s">
        <v>50</v>
      </c>
      <c r="H633" s="34" t="str">
        <f t="shared" si="39"/>
        <v>F8</v>
      </c>
      <c r="I633" s="34" t="str">
        <f>IFERROR(INDEX(数据分类!B:B,MATCH(数据!H633,数据分类!A:A,0)),"Error")</f>
        <v>时钟</v>
      </c>
      <c r="J633" s="34" t="str">
        <f>IFERROR(_xlfn.IFS(INDEX(数据分类!E:E,MATCH(数据!H633,数据分类!A:A,0))=3456,N633&amp;M633,INDEX(数据分类!E:E,MATCH(数据!H633,数据分类!A:A,0))=34,M633,INDEX(数据分类!E:E,MATCH(数据!H633,数据分类!A:A,0))=56,N633,INDEX(数据分类!E:E,MATCH(数据!H633,数据分类!A:A,0))="-","-"),"Error")</f>
        <v>-</v>
      </c>
      <c r="K633" s="34" t="str">
        <f t="shared" si="38"/>
        <v>-</v>
      </c>
      <c r="L633" s="4" t="str">
        <f>IFERROR(INDEX(字典msg!B:B,MATCH(D633,字典msg!A:A,0)),"Error")</f>
        <v>正常</v>
      </c>
      <c r="M633" s="4" t="str">
        <f>IFERROR(_xlfn.IFS(H633="9",INDEX(字典1_34!C:C,MATCH(MID(F633,5,2),字典1_34!B:B,0)),H633="B00",INDEX(字典1_34!D:D,MATCH(MID(F633,5,2),字典1_34!B:B,0)),H633="B20",INDEX(字典1_34!E:E,MATCH(MID(F633,5,2),字典1_34!B:B,0)),H633="B48",INDEX(字典1_34!G:G,MATCH(MID(F633,5,2),字典1_34!B:B,0)),LEFT(H633,1)="B",INDEX(字典1_34!F:F,MATCH(MID(F633,5,2),字典1_34!B:B,0))),"-")</f>
        <v>-</v>
      </c>
      <c r="N633" s="4" t="str">
        <f>IFERROR(_xlfn.IFS(H633="9",INDEX(字典1_56!C:C,MATCH(MID(F633,7,2),字典1_56!B:B,0)),LEFT(H633,1)="B",INDEX(字典1_56!D:D,MATCH(MID(F633,7,2),字典1_56!B:B,0)),H633="C_B",INDEX(字典1_56!F:F,MATCH(MID(F633,7,2),字典1_56!B:B,0)),H633="C",INDEX(字典1_56!E:E,MATCH(MID(F633,7,2),字典1_56!B:B,0))),"-")</f>
        <v>-</v>
      </c>
      <c r="O633" s="4" t="str">
        <f>IFERROR(INDEX(字典1_78!C:C,MATCH(RIGHT(F633,2),字典1_78!B:B,0)),"Error")</f>
        <v>时钟</v>
      </c>
      <c r="P633" s="5">
        <f t="shared" si="36"/>
        <v>0</v>
      </c>
      <c r="Q633" s="5">
        <f t="shared" si="37"/>
        <v>0</v>
      </c>
      <c r="R633" s="5" t="str">
        <f>IF(H635="C_B",INDEX(音色一览表!A:A,MATCH(MID(F633,5,2)&amp;MID(F634,5,2)&amp;MID(F635,7,2),音色一览表!H:H,0))&amp;" "&amp;INDEX(音色一览表!G:G,MATCH(MID(F633,5,2)&amp;MID(F634,5,2)&amp;MID(F635,7,2),音色一览表!H:H,0)),"")</f>
        <v/>
      </c>
      <c r="S633" s="17"/>
      <c r="T633" s="17"/>
    </row>
    <row r="634" spans="1:20" ht="18" hidden="1" customHeight="1" x14ac:dyDescent="0.2">
      <c r="A634" s="16">
        <v>632</v>
      </c>
      <c r="B634" s="16">
        <v>2</v>
      </c>
      <c r="C634" s="10"/>
      <c r="D634" s="16" t="s">
        <v>49</v>
      </c>
      <c r="E634" s="16" t="s">
        <v>50</v>
      </c>
      <c r="F634" s="16" t="s">
        <v>51</v>
      </c>
      <c r="G634" s="16" t="s">
        <v>684</v>
      </c>
      <c r="H634" s="34" t="str">
        <f t="shared" si="39"/>
        <v>F8</v>
      </c>
      <c r="I634" s="34" t="str">
        <f>IFERROR(INDEX(数据分类!B:B,MATCH(数据!H634,数据分类!A:A,0)),"Error")</f>
        <v>时钟</v>
      </c>
      <c r="J634" s="34" t="str">
        <f>IFERROR(_xlfn.IFS(INDEX(数据分类!E:E,MATCH(数据!H634,数据分类!A:A,0))=3456,N634&amp;M634,INDEX(数据分类!E:E,MATCH(数据!H634,数据分类!A:A,0))=34,M634,INDEX(数据分类!E:E,MATCH(数据!H634,数据分类!A:A,0))=56,N634,INDEX(数据分类!E:E,MATCH(数据!H634,数据分类!A:A,0))="-","-"),"Error")</f>
        <v>-</v>
      </c>
      <c r="K634" s="34" t="str">
        <f t="shared" si="38"/>
        <v>-</v>
      </c>
      <c r="L634" s="4" t="str">
        <f>IFERROR(INDEX(字典msg!B:B,MATCH(D634,字典msg!A:A,0)),"Error")</f>
        <v>正常</v>
      </c>
      <c r="M634" s="4" t="str">
        <f>IFERROR(_xlfn.IFS(H634="9",INDEX(字典1_34!C:C,MATCH(MID(F634,5,2),字典1_34!B:B,0)),H634="B00",INDEX(字典1_34!D:D,MATCH(MID(F634,5,2),字典1_34!B:B,0)),H634="B20",INDEX(字典1_34!E:E,MATCH(MID(F634,5,2),字典1_34!B:B,0)),H634="B48",INDEX(字典1_34!G:G,MATCH(MID(F634,5,2),字典1_34!B:B,0)),LEFT(H634,1)="B",INDEX(字典1_34!F:F,MATCH(MID(F634,5,2),字典1_34!B:B,0))),"-")</f>
        <v>-</v>
      </c>
      <c r="N634" s="4" t="str">
        <f>IFERROR(_xlfn.IFS(H634="9",INDEX(字典1_56!C:C,MATCH(MID(F634,7,2),字典1_56!B:B,0)),LEFT(H634,1)="B",INDEX(字典1_56!D:D,MATCH(MID(F634,7,2),字典1_56!B:B,0)),H634="C_B",INDEX(字典1_56!F:F,MATCH(MID(F634,7,2),字典1_56!B:B,0)),H634="C",INDEX(字典1_56!E:E,MATCH(MID(F634,7,2),字典1_56!B:B,0))),"-")</f>
        <v>-</v>
      </c>
      <c r="O634" s="4" t="str">
        <f>IFERROR(INDEX(字典1_78!C:C,MATCH(RIGHT(F634,2),字典1_78!B:B,0)),"Error")</f>
        <v>时钟</v>
      </c>
      <c r="P634" s="5">
        <f t="shared" si="36"/>
        <v>0.03</v>
      </c>
      <c r="Q634" s="5">
        <f t="shared" si="37"/>
        <v>0.03</v>
      </c>
      <c r="R634" s="5" t="str">
        <f>IF(H636="C_B",INDEX(音色一览表!A:A,MATCH(MID(F634,5,2)&amp;MID(F635,5,2)&amp;MID(F636,7,2),音色一览表!H:H,0))&amp;" "&amp;INDEX(音色一览表!G:G,MATCH(MID(F634,5,2)&amp;MID(F635,5,2)&amp;MID(F636,7,2),音色一览表!H:H,0)),"")</f>
        <v/>
      </c>
      <c r="S634" s="17"/>
      <c r="T634" s="17"/>
    </row>
    <row r="635" spans="1:20" ht="18" hidden="1" customHeight="1" x14ac:dyDescent="0.2">
      <c r="A635" s="16">
        <v>633</v>
      </c>
      <c r="B635" s="16">
        <v>2</v>
      </c>
      <c r="C635" s="10"/>
      <c r="D635" s="16" t="s">
        <v>49</v>
      </c>
      <c r="E635" s="16" t="s">
        <v>50</v>
      </c>
      <c r="F635" s="16" t="s">
        <v>51</v>
      </c>
      <c r="G635" s="16" t="s">
        <v>685</v>
      </c>
      <c r="H635" s="34" t="str">
        <f t="shared" si="39"/>
        <v>F8</v>
      </c>
      <c r="I635" s="34" t="str">
        <f>IFERROR(INDEX(数据分类!B:B,MATCH(数据!H635,数据分类!A:A,0)),"Error")</f>
        <v>时钟</v>
      </c>
      <c r="J635" s="34" t="str">
        <f>IFERROR(_xlfn.IFS(INDEX(数据分类!E:E,MATCH(数据!H635,数据分类!A:A,0))=3456,N635&amp;M635,INDEX(数据分类!E:E,MATCH(数据!H635,数据分类!A:A,0))=34,M635,INDEX(数据分类!E:E,MATCH(数据!H635,数据分类!A:A,0))=56,N635,INDEX(数据分类!E:E,MATCH(数据!H635,数据分类!A:A,0))="-","-"),"Error")</f>
        <v>-</v>
      </c>
      <c r="K635" s="34" t="str">
        <f t="shared" si="38"/>
        <v>-</v>
      </c>
      <c r="L635" s="4" t="str">
        <f>IFERROR(INDEX(字典msg!B:B,MATCH(D635,字典msg!A:A,0)),"Error")</f>
        <v>正常</v>
      </c>
      <c r="M635" s="4" t="str">
        <f>IFERROR(_xlfn.IFS(H635="9",INDEX(字典1_34!C:C,MATCH(MID(F635,5,2),字典1_34!B:B,0)),H635="B00",INDEX(字典1_34!D:D,MATCH(MID(F635,5,2),字典1_34!B:B,0)),H635="B20",INDEX(字典1_34!E:E,MATCH(MID(F635,5,2),字典1_34!B:B,0)),H635="B48",INDEX(字典1_34!G:G,MATCH(MID(F635,5,2),字典1_34!B:B,0)),LEFT(H635,1)="B",INDEX(字典1_34!F:F,MATCH(MID(F635,5,2),字典1_34!B:B,0))),"-")</f>
        <v>-</v>
      </c>
      <c r="N635" s="4" t="str">
        <f>IFERROR(_xlfn.IFS(H635="9",INDEX(字典1_56!C:C,MATCH(MID(F635,7,2),字典1_56!B:B,0)),LEFT(H635,1)="B",INDEX(字典1_56!D:D,MATCH(MID(F635,7,2),字典1_56!B:B,0)),H635="C_B",INDEX(字典1_56!F:F,MATCH(MID(F635,7,2),字典1_56!B:B,0)),H635="C",INDEX(字典1_56!E:E,MATCH(MID(F635,7,2),字典1_56!B:B,0))),"-")</f>
        <v>-</v>
      </c>
      <c r="O635" s="4" t="str">
        <f>IFERROR(INDEX(字典1_78!C:C,MATCH(RIGHT(F635,2),字典1_78!B:B,0)),"Error")</f>
        <v>时钟</v>
      </c>
      <c r="P635" s="5">
        <f t="shared" si="36"/>
        <v>0.05</v>
      </c>
      <c r="Q635" s="5">
        <f t="shared" si="37"/>
        <v>2.0000000000000004E-2</v>
      </c>
      <c r="R635" s="5" t="str">
        <f>IF(H637="C_B",INDEX(音色一览表!A:A,MATCH(MID(F635,5,2)&amp;MID(F636,5,2)&amp;MID(F637,7,2),音色一览表!H:H,0))&amp;" "&amp;INDEX(音色一览表!G:G,MATCH(MID(F635,5,2)&amp;MID(F636,5,2)&amp;MID(F637,7,2),音色一览表!H:H,0)),"")</f>
        <v/>
      </c>
      <c r="S635" s="17"/>
      <c r="T635" s="17"/>
    </row>
    <row r="636" spans="1:20" ht="18" hidden="1" customHeight="1" x14ac:dyDescent="0.2">
      <c r="A636" s="16">
        <v>634</v>
      </c>
      <c r="B636" s="16">
        <v>2</v>
      </c>
      <c r="C636" s="10"/>
      <c r="D636" s="16" t="s">
        <v>49</v>
      </c>
      <c r="E636" s="16" t="s">
        <v>50</v>
      </c>
      <c r="F636" s="16" t="s">
        <v>51</v>
      </c>
      <c r="G636" s="16" t="s">
        <v>686</v>
      </c>
      <c r="H636" s="34" t="str">
        <f t="shared" si="39"/>
        <v>F8</v>
      </c>
      <c r="I636" s="34" t="str">
        <f>IFERROR(INDEX(数据分类!B:B,MATCH(数据!H636,数据分类!A:A,0)),"Error")</f>
        <v>时钟</v>
      </c>
      <c r="J636" s="34" t="str">
        <f>IFERROR(_xlfn.IFS(INDEX(数据分类!E:E,MATCH(数据!H636,数据分类!A:A,0))=3456,N636&amp;M636,INDEX(数据分类!E:E,MATCH(数据!H636,数据分类!A:A,0))=34,M636,INDEX(数据分类!E:E,MATCH(数据!H636,数据分类!A:A,0))=56,N636,INDEX(数据分类!E:E,MATCH(数据!H636,数据分类!A:A,0))="-","-"),"Error")</f>
        <v>-</v>
      </c>
      <c r="K636" s="34" t="str">
        <f t="shared" si="38"/>
        <v>-</v>
      </c>
      <c r="L636" s="4" t="str">
        <f>IFERROR(INDEX(字典msg!B:B,MATCH(D636,字典msg!A:A,0)),"Error")</f>
        <v>正常</v>
      </c>
      <c r="M636" s="4" t="str">
        <f>IFERROR(_xlfn.IFS(H636="9",INDEX(字典1_34!C:C,MATCH(MID(F636,5,2),字典1_34!B:B,0)),H636="B00",INDEX(字典1_34!D:D,MATCH(MID(F636,5,2),字典1_34!B:B,0)),H636="B20",INDEX(字典1_34!E:E,MATCH(MID(F636,5,2),字典1_34!B:B,0)),H636="B48",INDEX(字典1_34!G:G,MATCH(MID(F636,5,2),字典1_34!B:B,0)),LEFT(H636,1)="B",INDEX(字典1_34!F:F,MATCH(MID(F636,5,2),字典1_34!B:B,0))),"-")</f>
        <v>-</v>
      </c>
      <c r="N636" s="4" t="str">
        <f>IFERROR(_xlfn.IFS(H636="9",INDEX(字典1_56!C:C,MATCH(MID(F636,7,2),字典1_56!B:B,0)),LEFT(H636,1)="B",INDEX(字典1_56!D:D,MATCH(MID(F636,7,2),字典1_56!B:B,0)),H636="C_B",INDEX(字典1_56!F:F,MATCH(MID(F636,7,2),字典1_56!B:B,0)),H636="C",INDEX(字典1_56!E:E,MATCH(MID(F636,7,2),字典1_56!B:B,0))),"-")</f>
        <v>-</v>
      </c>
      <c r="O636" s="4" t="str">
        <f>IFERROR(INDEX(字典1_78!C:C,MATCH(RIGHT(F636,2),字典1_78!B:B,0)),"Error")</f>
        <v>时钟</v>
      </c>
      <c r="P636" s="5">
        <f t="shared" si="36"/>
        <v>7.0000000000000007E-2</v>
      </c>
      <c r="Q636" s="5">
        <f t="shared" si="37"/>
        <v>2.0000000000000004E-2</v>
      </c>
      <c r="R636" s="5" t="str">
        <f>IF(H638="C_B",INDEX(音色一览表!A:A,MATCH(MID(F636,5,2)&amp;MID(F637,5,2)&amp;MID(F638,7,2),音色一览表!H:H,0))&amp;" "&amp;INDEX(音色一览表!G:G,MATCH(MID(F636,5,2)&amp;MID(F637,5,2)&amp;MID(F638,7,2),音色一览表!H:H,0)),"")</f>
        <v/>
      </c>
      <c r="S636" s="17"/>
      <c r="T636" s="17"/>
    </row>
    <row r="637" spans="1:20" ht="18" hidden="1" customHeight="1" x14ac:dyDescent="0.2">
      <c r="A637" s="16">
        <v>635</v>
      </c>
      <c r="B637" s="16">
        <v>2</v>
      </c>
      <c r="C637" s="10"/>
      <c r="D637" s="16" t="s">
        <v>49</v>
      </c>
      <c r="E637" s="16" t="s">
        <v>50</v>
      </c>
      <c r="F637" s="16" t="s">
        <v>59</v>
      </c>
      <c r="G637" s="16" t="s">
        <v>686</v>
      </c>
      <c r="H637" s="34" t="str">
        <f t="shared" si="39"/>
        <v>FE</v>
      </c>
      <c r="I637" s="34" t="str">
        <f>IFERROR(INDEX(数据分类!B:B,MATCH(数据!H637,数据分类!A:A,0)),"Error")</f>
        <v>主动传感</v>
      </c>
      <c r="J637" s="34" t="str">
        <f>IFERROR(_xlfn.IFS(INDEX(数据分类!E:E,MATCH(数据!H637,数据分类!A:A,0))=3456,N637&amp;M637,INDEX(数据分类!E:E,MATCH(数据!H637,数据分类!A:A,0))=34,M637,INDEX(数据分类!E:E,MATCH(数据!H637,数据分类!A:A,0))=56,N637,INDEX(数据分类!E:E,MATCH(数据!H637,数据分类!A:A,0))="-","-"),"Error")</f>
        <v>-</v>
      </c>
      <c r="K637" s="34" t="str">
        <f t="shared" si="38"/>
        <v>-</v>
      </c>
      <c r="L637" s="4" t="str">
        <f>IFERROR(INDEX(字典msg!B:B,MATCH(D637,字典msg!A:A,0)),"Error")</f>
        <v>正常</v>
      </c>
      <c r="M637" s="4" t="str">
        <f>IFERROR(_xlfn.IFS(H637="9",INDEX(字典1_34!C:C,MATCH(MID(F637,5,2),字典1_34!B:B,0)),H637="B00",INDEX(字典1_34!D:D,MATCH(MID(F637,5,2),字典1_34!B:B,0)),H637="B20",INDEX(字典1_34!E:E,MATCH(MID(F637,5,2),字典1_34!B:B,0)),H637="B48",INDEX(字典1_34!G:G,MATCH(MID(F637,5,2),字典1_34!B:B,0)),LEFT(H637,1)="B",INDEX(字典1_34!F:F,MATCH(MID(F637,5,2),字典1_34!B:B,0))),"-")</f>
        <v>-</v>
      </c>
      <c r="N637" s="4" t="str">
        <f>IFERROR(_xlfn.IFS(H637="9",INDEX(字典1_56!C:C,MATCH(MID(F637,7,2),字典1_56!B:B,0)),LEFT(H637,1)="B",INDEX(字典1_56!D:D,MATCH(MID(F637,7,2),字典1_56!B:B,0)),H637="C_B",INDEX(字典1_56!F:F,MATCH(MID(F637,7,2),字典1_56!B:B,0)),H637="C",INDEX(字典1_56!E:E,MATCH(MID(F637,7,2),字典1_56!B:B,0))),"-")</f>
        <v>-</v>
      </c>
      <c r="O637" s="4" t="str">
        <f>IFERROR(INDEX(字典1_78!C:C,MATCH(RIGHT(F637,2),字典1_78!B:B,0)),"Error")</f>
        <v>主动传感</v>
      </c>
      <c r="P637" s="5">
        <f t="shared" si="36"/>
        <v>7.0000000000000007E-2</v>
      </c>
      <c r="Q637" s="5">
        <f t="shared" si="37"/>
        <v>0</v>
      </c>
      <c r="R637" s="5" t="str">
        <f>IF(H639="C_B",INDEX(音色一览表!A:A,MATCH(MID(F637,5,2)&amp;MID(F638,5,2)&amp;MID(F639,7,2),音色一览表!H:H,0))&amp;" "&amp;INDEX(音色一览表!G:G,MATCH(MID(F637,5,2)&amp;MID(F638,5,2)&amp;MID(F639,7,2),音色一览表!H:H,0)),"")</f>
        <v/>
      </c>
      <c r="S637" s="17"/>
      <c r="T637" s="17"/>
    </row>
    <row r="638" spans="1:20" ht="18" hidden="1" customHeight="1" x14ac:dyDescent="0.2">
      <c r="A638" s="16">
        <v>636</v>
      </c>
      <c r="B638" s="16">
        <v>2</v>
      </c>
      <c r="C638" s="10"/>
      <c r="D638" s="16" t="s">
        <v>49</v>
      </c>
      <c r="E638" s="16" t="s">
        <v>50</v>
      </c>
      <c r="F638" s="16" t="s">
        <v>51</v>
      </c>
      <c r="G638" s="16" t="s">
        <v>687</v>
      </c>
      <c r="H638" s="34" t="str">
        <f t="shared" si="39"/>
        <v>F8</v>
      </c>
      <c r="I638" s="34" t="str">
        <f>IFERROR(INDEX(数据分类!B:B,MATCH(数据!H638,数据分类!A:A,0)),"Error")</f>
        <v>时钟</v>
      </c>
      <c r="J638" s="34" t="str">
        <f>IFERROR(_xlfn.IFS(INDEX(数据分类!E:E,MATCH(数据!H638,数据分类!A:A,0))=3456,N638&amp;M638,INDEX(数据分类!E:E,MATCH(数据!H638,数据分类!A:A,0))=34,M638,INDEX(数据分类!E:E,MATCH(数据!H638,数据分类!A:A,0))=56,N638,INDEX(数据分类!E:E,MATCH(数据!H638,数据分类!A:A,0))="-","-"),"Error")</f>
        <v>-</v>
      </c>
      <c r="K638" s="34" t="str">
        <f t="shared" si="38"/>
        <v>-</v>
      </c>
      <c r="L638" s="4" t="str">
        <f>IFERROR(INDEX(字典msg!B:B,MATCH(D638,字典msg!A:A,0)),"Error")</f>
        <v>正常</v>
      </c>
      <c r="M638" s="4" t="str">
        <f>IFERROR(_xlfn.IFS(H638="9",INDEX(字典1_34!C:C,MATCH(MID(F638,5,2),字典1_34!B:B,0)),H638="B00",INDEX(字典1_34!D:D,MATCH(MID(F638,5,2),字典1_34!B:B,0)),H638="B20",INDEX(字典1_34!E:E,MATCH(MID(F638,5,2),字典1_34!B:B,0)),H638="B48",INDEX(字典1_34!G:G,MATCH(MID(F638,5,2),字典1_34!B:B,0)),LEFT(H638,1)="B",INDEX(字典1_34!F:F,MATCH(MID(F638,5,2),字典1_34!B:B,0))),"-")</f>
        <v>-</v>
      </c>
      <c r="N638" s="4" t="str">
        <f>IFERROR(_xlfn.IFS(H638="9",INDEX(字典1_56!C:C,MATCH(MID(F638,7,2),字典1_56!B:B,0)),LEFT(H638,1)="B",INDEX(字典1_56!D:D,MATCH(MID(F638,7,2),字典1_56!B:B,0)),H638="C_B",INDEX(字典1_56!F:F,MATCH(MID(F638,7,2),字典1_56!B:B,0)),H638="C",INDEX(字典1_56!E:E,MATCH(MID(F638,7,2),字典1_56!B:B,0))),"-")</f>
        <v>-</v>
      </c>
      <c r="O638" s="4" t="str">
        <f>IFERROR(INDEX(字典1_78!C:C,MATCH(RIGHT(F638,2),字典1_78!B:B,0)),"Error")</f>
        <v>时钟</v>
      </c>
      <c r="P638" s="5">
        <f t="shared" si="36"/>
        <v>0.09</v>
      </c>
      <c r="Q638" s="5">
        <f t="shared" si="37"/>
        <v>1.999999999999999E-2</v>
      </c>
      <c r="R638" s="5" t="str">
        <f>IF(H640="C_B",INDEX(音色一览表!A:A,MATCH(MID(F638,5,2)&amp;MID(F639,5,2)&amp;MID(F640,7,2),音色一览表!H:H,0))&amp;" "&amp;INDEX(音色一览表!G:G,MATCH(MID(F638,5,2)&amp;MID(F639,5,2)&amp;MID(F640,7,2),音色一览表!H:H,0)),"")</f>
        <v/>
      </c>
      <c r="S638" s="17"/>
      <c r="T638" s="17"/>
    </row>
    <row r="639" spans="1:20" ht="18" hidden="1" customHeight="1" x14ac:dyDescent="0.2">
      <c r="A639" s="16">
        <v>637</v>
      </c>
      <c r="B639" s="16">
        <v>2</v>
      </c>
      <c r="C639" s="10"/>
      <c r="D639" s="16" t="s">
        <v>49</v>
      </c>
      <c r="E639" s="16" t="s">
        <v>50</v>
      </c>
      <c r="F639" s="16" t="s">
        <v>51</v>
      </c>
      <c r="G639" s="16" t="s">
        <v>688</v>
      </c>
      <c r="H639" s="34" t="str">
        <f t="shared" si="39"/>
        <v>F8</v>
      </c>
      <c r="I639" s="34" t="str">
        <f>IFERROR(INDEX(数据分类!B:B,MATCH(数据!H639,数据分类!A:A,0)),"Error")</f>
        <v>时钟</v>
      </c>
      <c r="J639" s="34" t="str">
        <f>IFERROR(_xlfn.IFS(INDEX(数据分类!E:E,MATCH(数据!H639,数据分类!A:A,0))=3456,N639&amp;M639,INDEX(数据分类!E:E,MATCH(数据!H639,数据分类!A:A,0))=34,M639,INDEX(数据分类!E:E,MATCH(数据!H639,数据分类!A:A,0))=56,N639,INDEX(数据分类!E:E,MATCH(数据!H639,数据分类!A:A,0))="-","-"),"Error")</f>
        <v>-</v>
      </c>
      <c r="K639" s="34" t="str">
        <f t="shared" si="38"/>
        <v>-</v>
      </c>
      <c r="L639" s="4" t="str">
        <f>IFERROR(INDEX(字典msg!B:B,MATCH(D639,字典msg!A:A,0)),"Error")</f>
        <v>正常</v>
      </c>
      <c r="M639" s="4" t="str">
        <f>IFERROR(_xlfn.IFS(H639="9",INDEX(字典1_34!C:C,MATCH(MID(F639,5,2),字典1_34!B:B,0)),H639="B00",INDEX(字典1_34!D:D,MATCH(MID(F639,5,2),字典1_34!B:B,0)),H639="B20",INDEX(字典1_34!E:E,MATCH(MID(F639,5,2),字典1_34!B:B,0)),H639="B48",INDEX(字典1_34!G:G,MATCH(MID(F639,5,2),字典1_34!B:B,0)),LEFT(H639,1)="B",INDEX(字典1_34!F:F,MATCH(MID(F639,5,2),字典1_34!B:B,0))),"-")</f>
        <v>-</v>
      </c>
      <c r="N639" s="4" t="str">
        <f>IFERROR(_xlfn.IFS(H639="9",INDEX(字典1_56!C:C,MATCH(MID(F639,7,2),字典1_56!B:B,0)),LEFT(H639,1)="B",INDEX(字典1_56!D:D,MATCH(MID(F639,7,2),字典1_56!B:B,0)),H639="C_B",INDEX(字典1_56!F:F,MATCH(MID(F639,7,2),字典1_56!B:B,0)),H639="C",INDEX(字典1_56!E:E,MATCH(MID(F639,7,2),字典1_56!B:B,0))),"-")</f>
        <v>-</v>
      </c>
      <c r="O639" s="4" t="str">
        <f>IFERROR(INDEX(字典1_78!C:C,MATCH(RIGHT(F639,2),字典1_78!B:B,0)),"Error")</f>
        <v>时钟</v>
      </c>
      <c r="P639" s="5">
        <f t="shared" si="36"/>
        <v>0.11</v>
      </c>
      <c r="Q639" s="5">
        <f t="shared" si="37"/>
        <v>2.0000000000000004E-2</v>
      </c>
      <c r="R639" s="5" t="str">
        <f>IF(H641="C_B",INDEX(音色一览表!A:A,MATCH(MID(F639,5,2)&amp;MID(F640,5,2)&amp;MID(F641,7,2),音色一览表!H:H,0))&amp;" "&amp;INDEX(音色一览表!G:G,MATCH(MID(F639,5,2)&amp;MID(F640,5,2)&amp;MID(F641,7,2),音色一览表!H:H,0)),"")</f>
        <v/>
      </c>
      <c r="S639" s="17"/>
      <c r="T639" s="17"/>
    </row>
    <row r="640" spans="1:20" ht="18" hidden="1" customHeight="1" x14ac:dyDescent="0.2">
      <c r="A640" s="16">
        <v>638</v>
      </c>
      <c r="B640" s="16">
        <v>2</v>
      </c>
      <c r="C640" s="10"/>
      <c r="D640" s="16" t="s">
        <v>49</v>
      </c>
      <c r="E640" s="16" t="s">
        <v>50</v>
      </c>
      <c r="F640" s="16" t="s">
        <v>51</v>
      </c>
      <c r="G640" s="16" t="s">
        <v>689</v>
      </c>
      <c r="H640" s="34" t="str">
        <f t="shared" si="39"/>
        <v>F8</v>
      </c>
      <c r="I640" s="34" t="str">
        <f>IFERROR(INDEX(数据分类!B:B,MATCH(数据!H640,数据分类!A:A,0)),"Error")</f>
        <v>时钟</v>
      </c>
      <c r="J640" s="34" t="str">
        <f>IFERROR(_xlfn.IFS(INDEX(数据分类!E:E,MATCH(数据!H640,数据分类!A:A,0))=3456,N640&amp;M640,INDEX(数据分类!E:E,MATCH(数据!H640,数据分类!A:A,0))=34,M640,INDEX(数据分类!E:E,MATCH(数据!H640,数据分类!A:A,0))=56,N640,INDEX(数据分类!E:E,MATCH(数据!H640,数据分类!A:A,0))="-","-"),"Error")</f>
        <v>-</v>
      </c>
      <c r="K640" s="34" t="str">
        <f t="shared" si="38"/>
        <v>-</v>
      </c>
      <c r="L640" s="4" t="str">
        <f>IFERROR(INDEX(字典msg!B:B,MATCH(D640,字典msg!A:A,0)),"Error")</f>
        <v>正常</v>
      </c>
      <c r="M640" s="4" t="str">
        <f>IFERROR(_xlfn.IFS(H640="9",INDEX(字典1_34!C:C,MATCH(MID(F640,5,2),字典1_34!B:B,0)),H640="B00",INDEX(字典1_34!D:D,MATCH(MID(F640,5,2),字典1_34!B:B,0)),H640="B20",INDEX(字典1_34!E:E,MATCH(MID(F640,5,2),字典1_34!B:B,0)),H640="B48",INDEX(字典1_34!G:G,MATCH(MID(F640,5,2),字典1_34!B:B,0)),LEFT(H640,1)="B",INDEX(字典1_34!F:F,MATCH(MID(F640,5,2),字典1_34!B:B,0))),"-")</f>
        <v>-</v>
      </c>
      <c r="N640" s="4" t="str">
        <f>IFERROR(_xlfn.IFS(H640="9",INDEX(字典1_56!C:C,MATCH(MID(F640,7,2),字典1_56!B:B,0)),LEFT(H640,1)="B",INDEX(字典1_56!D:D,MATCH(MID(F640,7,2),字典1_56!B:B,0)),H640="C_B",INDEX(字典1_56!F:F,MATCH(MID(F640,7,2),字典1_56!B:B,0)),H640="C",INDEX(字典1_56!E:E,MATCH(MID(F640,7,2),字典1_56!B:B,0))),"-")</f>
        <v>-</v>
      </c>
      <c r="O640" s="4" t="str">
        <f>IFERROR(INDEX(字典1_78!C:C,MATCH(RIGHT(F640,2),字典1_78!B:B,0)),"Error")</f>
        <v>时钟</v>
      </c>
      <c r="P640" s="5">
        <f t="shared" si="36"/>
        <v>0.13</v>
      </c>
      <c r="Q640" s="5">
        <f t="shared" si="37"/>
        <v>2.0000000000000004E-2</v>
      </c>
      <c r="R640" s="5" t="str">
        <f>IF(H642="C_B",INDEX(音色一览表!A:A,MATCH(MID(F640,5,2)&amp;MID(F641,5,2)&amp;MID(F642,7,2),音色一览表!H:H,0))&amp;" "&amp;INDEX(音色一览表!G:G,MATCH(MID(F640,5,2)&amp;MID(F641,5,2)&amp;MID(F642,7,2),音色一览表!H:H,0)),"")</f>
        <v/>
      </c>
      <c r="S640" s="17"/>
      <c r="T640" s="17"/>
    </row>
    <row r="641" spans="1:20" ht="18" hidden="1" customHeight="1" x14ac:dyDescent="0.2">
      <c r="A641" s="16">
        <v>639</v>
      </c>
      <c r="B641" s="16">
        <v>2</v>
      </c>
      <c r="C641" s="10"/>
      <c r="D641" s="16" t="s">
        <v>49</v>
      </c>
      <c r="E641" s="16" t="s">
        <v>50</v>
      </c>
      <c r="F641" s="16" t="s">
        <v>51</v>
      </c>
      <c r="G641" s="16" t="s">
        <v>690</v>
      </c>
      <c r="H641" s="34" t="str">
        <f t="shared" si="39"/>
        <v>F8</v>
      </c>
      <c r="I641" s="34" t="str">
        <f>IFERROR(INDEX(数据分类!B:B,MATCH(数据!H641,数据分类!A:A,0)),"Error")</f>
        <v>时钟</v>
      </c>
      <c r="J641" s="34" t="str">
        <f>IFERROR(_xlfn.IFS(INDEX(数据分类!E:E,MATCH(数据!H641,数据分类!A:A,0))=3456,N641&amp;M641,INDEX(数据分类!E:E,MATCH(数据!H641,数据分类!A:A,0))=34,M641,INDEX(数据分类!E:E,MATCH(数据!H641,数据分类!A:A,0))=56,N641,INDEX(数据分类!E:E,MATCH(数据!H641,数据分类!A:A,0))="-","-"),"Error")</f>
        <v>-</v>
      </c>
      <c r="K641" s="34" t="str">
        <f t="shared" si="38"/>
        <v>-</v>
      </c>
      <c r="L641" s="4" t="str">
        <f>IFERROR(INDEX(字典msg!B:B,MATCH(D641,字典msg!A:A,0)),"Error")</f>
        <v>正常</v>
      </c>
      <c r="M641" s="4" t="str">
        <f>IFERROR(_xlfn.IFS(H641="9",INDEX(字典1_34!C:C,MATCH(MID(F641,5,2),字典1_34!B:B,0)),H641="B00",INDEX(字典1_34!D:D,MATCH(MID(F641,5,2),字典1_34!B:B,0)),H641="B20",INDEX(字典1_34!E:E,MATCH(MID(F641,5,2),字典1_34!B:B,0)),H641="B48",INDEX(字典1_34!G:G,MATCH(MID(F641,5,2),字典1_34!B:B,0)),LEFT(H641,1)="B",INDEX(字典1_34!F:F,MATCH(MID(F641,5,2),字典1_34!B:B,0))),"-")</f>
        <v>-</v>
      </c>
      <c r="N641" s="4" t="str">
        <f>IFERROR(_xlfn.IFS(H641="9",INDEX(字典1_56!C:C,MATCH(MID(F641,7,2),字典1_56!B:B,0)),LEFT(H641,1)="B",INDEX(字典1_56!D:D,MATCH(MID(F641,7,2),字典1_56!B:B,0)),H641="C_B",INDEX(字典1_56!F:F,MATCH(MID(F641,7,2),字典1_56!B:B,0)),H641="C",INDEX(字典1_56!E:E,MATCH(MID(F641,7,2),字典1_56!B:B,0))),"-")</f>
        <v>-</v>
      </c>
      <c r="O641" s="4" t="str">
        <f>IFERROR(INDEX(字典1_78!C:C,MATCH(RIGHT(F641,2),字典1_78!B:B,0)),"Error")</f>
        <v>时钟</v>
      </c>
      <c r="P641" s="5">
        <f t="shared" si="36"/>
        <v>0.16</v>
      </c>
      <c r="Q641" s="5">
        <f t="shared" si="37"/>
        <v>0.03</v>
      </c>
      <c r="R641" s="5" t="str">
        <f>IF(H643="C_B",INDEX(音色一览表!A:A,MATCH(MID(F641,5,2)&amp;MID(F642,5,2)&amp;MID(F643,7,2),音色一览表!H:H,0))&amp;" "&amp;INDEX(音色一览表!G:G,MATCH(MID(F641,5,2)&amp;MID(F642,5,2)&amp;MID(F643,7,2),音色一览表!H:H,0)),"")</f>
        <v/>
      </c>
      <c r="S641" s="17"/>
      <c r="T641" s="17"/>
    </row>
    <row r="642" spans="1:20" ht="18" hidden="1" customHeight="1" x14ac:dyDescent="0.2">
      <c r="A642" s="16">
        <v>640</v>
      </c>
      <c r="B642" s="16">
        <v>2</v>
      </c>
      <c r="C642" s="10"/>
      <c r="D642" s="16" t="s">
        <v>49</v>
      </c>
      <c r="E642" s="16" t="s">
        <v>50</v>
      </c>
      <c r="F642" s="16" t="s">
        <v>51</v>
      </c>
      <c r="G642" s="16" t="s">
        <v>691</v>
      </c>
      <c r="H642" s="34" t="str">
        <f t="shared" si="39"/>
        <v>F8</v>
      </c>
      <c r="I642" s="34" t="str">
        <f>IFERROR(INDEX(数据分类!B:B,MATCH(数据!H642,数据分类!A:A,0)),"Error")</f>
        <v>时钟</v>
      </c>
      <c r="J642" s="34" t="str">
        <f>IFERROR(_xlfn.IFS(INDEX(数据分类!E:E,MATCH(数据!H642,数据分类!A:A,0))=3456,N642&amp;M642,INDEX(数据分类!E:E,MATCH(数据!H642,数据分类!A:A,0))=34,M642,INDEX(数据分类!E:E,MATCH(数据!H642,数据分类!A:A,0))=56,N642,INDEX(数据分类!E:E,MATCH(数据!H642,数据分类!A:A,0))="-","-"),"Error")</f>
        <v>-</v>
      </c>
      <c r="K642" s="34" t="str">
        <f t="shared" si="38"/>
        <v>-</v>
      </c>
      <c r="L642" s="4" t="str">
        <f>IFERROR(INDEX(字典msg!B:B,MATCH(D642,字典msg!A:A,0)),"Error")</f>
        <v>正常</v>
      </c>
      <c r="M642" s="4" t="str">
        <f>IFERROR(_xlfn.IFS(H642="9",INDEX(字典1_34!C:C,MATCH(MID(F642,5,2),字典1_34!B:B,0)),H642="B00",INDEX(字典1_34!D:D,MATCH(MID(F642,5,2),字典1_34!B:B,0)),H642="B20",INDEX(字典1_34!E:E,MATCH(MID(F642,5,2),字典1_34!B:B,0)),H642="B48",INDEX(字典1_34!G:G,MATCH(MID(F642,5,2),字典1_34!B:B,0)),LEFT(H642,1)="B",INDEX(字典1_34!F:F,MATCH(MID(F642,5,2),字典1_34!B:B,0))),"-")</f>
        <v>-</v>
      </c>
      <c r="N642" s="4" t="str">
        <f>IFERROR(_xlfn.IFS(H642="9",INDEX(字典1_56!C:C,MATCH(MID(F642,7,2),字典1_56!B:B,0)),LEFT(H642,1)="B",INDEX(字典1_56!D:D,MATCH(MID(F642,7,2),字典1_56!B:B,0)),H642="C_B",INDEX(字典1_56!F:F,MATCH(MID(F642,7,2),字典1_56!B:B,0)),H642="C",INDEX(字典1_56!E:E,MATCH(MID(F642,7,2),字典1_56!B:B,0))),"-")</f>
        <v>-</v>
      </c>
      <c r="O642" s="4" t="str">
        <f>IFERROR(INDEX(字典1_78!C:C,MATCH(RIGHT(F642,2),字典1_78!B:B,0)),"Error")</f>
        <v>时钟</v>
      </c>
      <c r="P642" s="5">
        <f t="shared" si="36"/>
        <v>0.18</v>
      </c>
      <c r="Q642" s="5">
        <f t="shared" si="37"/>
        <v>1.999999999999999E-2</v>
      </c>
      <c r="R642" s="5" t="str">
        <f>IF(H644="C_B",INDEX(音色一览表!A:A,MATCH(MID(F642,5,2)&amp;MID(F643,5,2)&amp;MID(F644,7,2),音色一览表!H:H,0))&amp;" "&amp;INDEX(音色一览表!G:G,MATCH(MID(F642,5,2)&amp;MID(F643,5,2)&amp;MID(F644,7,2),音色一览表!H:H,0)),"")</f>
        <v/>
      </c>
      <c r="S642" s="17"/>
      <c r="T642" s="17"/>
    </row>
    <row r="643" spans="1:20" ht="18" hidden="1" customHeight="1" x14ac:dyDescent="0.2">
      <c r="A643" s="16">
        <v>641</v>
      </c>
      <c r="B643" s="16">
        <v>2</v>
      </c>
      <c r="C643" s="10"/>
      <c r="D643" s="16" t="s">
        <v>49</v>
      </c>
      <c r="E643" s="16" t="s">
        <v>50</v>
      </c>
      <c r="F643" s="16" t="s">
        <v>51</v>
      </c>
      <c r="G643" s="16" t="s">
        <v>692</v>
      </c>
      <c r="H643" s="34" t="str">
        <f t="shared" si="39"/>
        <v>F8</v>
      </c>
      <c r="I643" s="34" t="str">
        <f>IFERROR(INDEX(数据分类!B:B,MATCH(数据!H643,数据分类!A:A,0)),"Error")</f>
        <v>时钟</v>
      </c>
      <c r="J643" s="34" t="str">
        <f>IFERROR(_xlfn.IFS(INDEX(数据分类!E:E,MATCH(数据!H643,数据分类!A:A,0))=3456,N643&amp;M643,INDEX(数据分类!E:E,MATCH(数据!H643,数据分类!A:A,0))=34,M643,INDEX(数据分类!E:E,MATCH(数据!H643,数据分类!A:A,0))=56,N643,INDEX(数据分类!E:E,MATCH(数据!H643,数据分类!A:A,0))="-","-"),"Error")</f>
        <v>-</v>
      </c>
      <c r="K643" s="34" t="str">
        <f t="shared" si="38"/>
        <v>-</v>
      </c>
      <c r="L643" s="4" t="str">
        <f>IFERROR(INDEX(字典msg!B:B,MATCH(D643,字典msg!A:A,0)),"Error")</f>
        <v>正常</v>
      </c>
      <c r="M643" s="4" t="str">
        <f>IFERROR(_xlfn.IFS(H643="9",INDEX(字典1_34!C:C,MATCH(MID(F643,5,2),字典1_34!B:B,0)),H643="B00",INDEX(字典1_34!D:D,MATCH(MID(F643,5,2),字典1_34!B:B,0)),H643="B20",INDEX(字典1_34!E:E,MATCH(MID(F643,5,2),字典1_34!B:B,0)),H643="B48",INDEX(字典1_34!G:G,MATCH(MID(F643,5,2),字典1_34!B:B,0)),LEFT(H643,1)="B",INDEX(字典1_34!F:F,MATCH(MID(F643,5,2),字典1_34!B:B,0))),"-")</f>
        <v>-</v>
      </c>
      <c r="N643" s="4" t="str">
        <f>IFERROR(_xlfn.IFS(H643="9",INDEX(字典1_56!C:C,MATCH(MID(F643,7,2),字典1_56!B:B,0)),LEFT(H643,1)="B",INDEX(字典1_56!D:D,MATCH(MID(F643,7,2),字典1_56!B:B,0)),H643="C_B",INDEX(字典1_56!F:F,MATCH(MID(F643,7,2),字典1_56!B:B,0)),H643="C",INDEX(字典1_56!E:E,MATCH(MID(F643,7,2),字典1_56!B:B,0))),"-")</f>
        <v>-</v>
      </c>
      <c r="O643" s="4" t="str">
        <f>IFERROR(INDEX(字典1_78!C:C,MATCH(RIGHT(F643,2),字典1_78!B:B,0)),"Error")</f>
        <v>时钟</v>
      </c>
      <c r="P643" s="5">
        <f t="shared" ref="P643:P706" si="40">HEX2DEC(RIGHT(G643,6))/1000</f>
        <v>0.2</v>
      </c>
      <c r="Q643" s="5">
        <f t="shared" ref="Q643:Q706" si="41">IFERROR(IF(B643=B642,P643-P642,0),"")</f>
        <v>2.0000000000000018E-2</v>
      </c>
      <c r="R643" s="5" t="str">
        <f>IF(H645="C_B",INDEX(音色一览表!A:A,MATCH(MID(F643,5,2)&amp;MID(F644,5,2)&amp;MID(F645,7,2),音色一览表!H:H,0))&amp;" "&amp;INDEX(音色一览表!G:G,MATCH(MID(F643,5,2)&amp;MID(F644,5,2)&amp;MID(F645,7,2),音色一览表!H:H,0)),"")</f>
        <v/>
      </c>
      <c r="S643" s="17"/>
      <c r="T643" s="17"/>
    </row>
    <row r="644" spans="1:20" ht="18" hidden="1" customHeight="1" x14ac:dyDescent="0.2">
      <c r="A644" s="16">
        <v>642</v>
      </c>
      <c r="B644" s="16">
        <v>2</v>
      </c>
      <c r="C644" s="10"/>
      <c r="D644" s="16" t="s">
        <v>49</v>
      </c>
      <c r="E644" s="16" t="s">
        <v>50</v>
      </c>
      <c r="F644" s="16" t="s">
        <v>51</v>
      </c>
      <c r="G644" s="16" t="s">
        <v>693</v>
      </c>
      <c r="H644" s="34" t="str">
        <f t="shared" si="39"/>
        <v>F8</v>
      </c>
      <c r="I644" s="34" t="str">
        <f>IFERROR(INDEX(数据分类!B:B,MATCH(数据!H644,数据分类!A:A,0)),"Error")</f>
        <v>时钟</v>
      </c>
      <c r="J644" s="34" t="str">
        <f>IFERROR(_xlfn.IFS(INDEX(数据分类!E:E,MATCH(数据!H644,数据分类!A:A,0))=3456,N644&amp;M644,INDEX(数据分类!E:E,MATCH(数据!H644,数据分类!A:A,0))=34,M644,INDEX(数据分类!E:E,MATCH(数据!H644,数据分类!A:A,0))=56,N644,INDEX(数据分类!E:E,MATCH(数据!H644,数据分类!A:A,0))="-","-"),"Error")</f>
        <v>-</v>
      </c>
      <c r="K644" s="34" t="str">
        <f t="shared" ref="K644:K707" si="42">IF(OR(H644="9",LEFT(H644,1)="B",LEFT(H644,1)="C"),RIGHT(F644,1)+1,"-")</f>
        <v>-</v>
      </c>
      <c r="L644" s="4" t="str">
        <f>IFERROR(INDEX(字典msg!B:B,MATCH(D644,字典msg!A:A,0)),"Error")</f>
        <v>正常</v>
      </c>
      <c r="M644" s="4" t="str">
        <f>IFERROR(_xlfn.IFS(H644="9",INDEX(字典1_34!C:C,MATCH(MID(F644,5,2),字典1_34!B:B,0)),H644="B00",INDEX(字典1_34!D:D,MATCH(MID(F644,5,2),字典1_34!B:B,0)),H644="B20",INDEX(字典1_34!E:E,MATCH(MID(F644,5,2),字典1_34!B:B,0)),H644="B48",INDEX(字典1_34!G:G,MATCH(MID(F644,5,2),字典1_34!B:B,0)),LEFT(H644,1)="B",INDEX(字典1_34!F:F,MATCH(MID(F644,5,2),字典1_34!B:B,0))),"-")</f>
        <v>-</v>
      </c>
      <c r="N644" s="4" t="str">
        <f>IFERROR(_xlfn.IFS(H644="9",INDEX(字典1_56!C:C,MATCH(MID(F644,7,2),字典1_56!B:B,0)),LEFT(H644,1)="B",INDEX(字典1_56!D:D,MATCH(MID(F644,7,2),字典1_56!B:B,0)),H644="C_B",INDEX(字典1_56!F:F,MATCH(MID(F644,7,2),字典1_56!B:B,0)),H644="C",INDEX(字典1_56!E:E,MATCH(MID(F644,7,2),字典1_56!B:B,0))),"-")</f>
        <v>-</v>
      </c>
      <c r="O644" s="4" t="str">
        <f>IFERROR(INDEX(字典1_78!C:C,MATCH(RIGHT(F644,2),字典1_78!B:B,0)),"Error")</f>
        <v>时钟</v>
      </c>
      <c r="P644" s="5">
        <f t="shared" si="40"/>
        <v>0.22</v>
      </c>
      <c r="Q644" s="5">
        <f t="shared" si="41"/>
        <v>1.999999999999999E-2</v>
      </c>
      <c r="R644" s="5" t="str">
        <f>IF(H646="C_B",INDEX(音色一览表!A:A,MATCH(MID(F644,5,2)&amp;MID(F645,5,2)&amp;MID(F646,7,2),音色一览表!H:H,0))&amp;" "&amp;INDEX(音色一览表!G:G,MATCH(MID(F644,5,2)&amp;MID(F645,5,2)&amp;MID(F646,7,2),音色一览表!H:H,0)),"")</f>
        <v/>
      </c>
      <c r="S644" s="17"/>
      <c r="T644" s="17"/>
    </row>
    <row r="645" spans="1:20" ht="18" hidden="1" customHeight="1" x14ac:dyDescent="0.2">
      <c r="A645" s="16">
        <v>643</v>
      </c>
      <c r="B645" s="16">
        <v>2</v>
      </c>
      <c r="C645" s="10"/>
      <c r="D645" s="16" t="s">
        <v>49</v>
      </c>
      <c r="E645" s="16" t="s">
        <v>50</v>
      </c>
      <c r="F645" s="16" t="s">
        <v>51</v>
      </c>
      <c r="G645" s="16" t="s">
        <v>694</v>
      </c>
      <c r="H645" s="34" t="str">
        <f t="shared" ref="H645:H708" si="43">IFERROR(_xlfn.IFS(MID(F645,9,1)="B",MID(F645,9,1)&amp;MID(F645,7,2),MID(F645,9,1)="F",RIGHT(F645,2),AND(MID(F645,9,1)="C",H643="B00",H644="B20"),"C_B"),MID(F645,9,1))</f>
        <v>F8</v>
      </c>
      <c r="I645" s="34" t="str">
        <f>IFERROR(INDEX(数据分类!B:B,MATCH(数据!H645,数据分类!A:A,0)),"Error")</f>
        <v>时钟</v>
      </c>
      <c r="J645" s="34" t="str">
        <f>IFERROR(_xlfn.IFS(INDEX(数据分类!E:E,MATCH(数据!H645,数据分类!A:A,0))=3456,N645&amp;M645,INDEX(数据分类!E:E,MATCH(数据!H645,数据分类!A:A,0))=34,M645,INDEX(数据分类!E:E,MATCH(数据!H645,数据分类!A:A,0))=56,N645,INDEX(数据分类!E:E,MATCH(数据!H645,数据分类!A:A,0))="-","-"),"Error")</f>
        <v>-</v>
      </c>
      <c r="K645" s="34" t="str">
        <f t="shared" si="42"/>
        <v>-</v>
      </c>
      <c r="L645" s="4" t="str">
        <f>IFERROR(INDEX(字典msg!B:B,MATCH(D645,字典msg!A:A,0)),"Error")</f>
        <v>正常</v>
      </c>
      <c r="M645" s="4" t="str">
        <f>IFERROR(_xlfn.IFS(H645="9",INDEX(字典1_34!C:C,MATCH(MID(F645,5,2),字典1_34!B:B,0)),H645="B00",INDEX(字典1_34!D:D,MATCH(MID(F645,5,2),字典1_34!B:B,0)),H645="B20",INDEX(字典1_34!E:E,MATCH(MID(F645,5,2),字典1_34!B:B,0)),H645="B48",INDEX(字典1_34!G:G,MATCH(MID(F645,5,2),字典1_34!B:B,0)),LEFT(H645,1)="B",INDEX(字典1_34!F:F,MATCH(MID(F645,5,2),字典1_34!B:B,0))),"-")</f>
        <v>-</v>
      </c>
      <c r="N645" s="4" t="str">
        <f>IFERROR(_xlfn.IFS(H645="9",INDEX(字典1_56!C:C,MATCH(MID(F645,7,2),字典1_56!B:B,0)),LEFT(H645,1)="B",INDEX(字典1_56!D:D,MATCH(MID(F645,7,2),字典1_56!B:B,0)),H645="C_B",INDEX(字典1_56!F:F,MATCH(MID(F645,7,2),字典1_56!B:B,0)),H645="C",INDEX(字典1_56!E:E,MATCH(MID(F645,7,2),字典1_56!B:B,0))),"-")</f>
        <v>-</v>
      </c>
      <c r="O645" s="4" t="str">
        <f>IFERROR(INDEX(字典1_78!C:C,MATCH(RIGHT(F645,2),字典1_78!B:B,0)),"Error")</f>
        <v>时钟</v>
      </c>
      <c r="P645" s="5">
        <f t="shared" si="40"/>
        <v>0.24</v>
      </c>
      <c r="Q645" s="5">
        <f t="shared" si="41"/>
        <v>1.999999999999999E-2</v>
      </c>
      <c r="R645" s="5" t="str">
        <f>IF(H647="C_B",INDEX(音色一览表!A:A,MATCH(MID(F645,5,2)&amp;MID(F646,5,2)&amp;MID(F647,7,2),音色一览表!H:H,0))&amp;" "&amp;INDEX(音色一览表!G:G,MATCH(MID(F645,5,2)&amp;MID(F646,5,2)&amp;MID(F647,7,2),音色一览表!H:H,0)),"")</f>
        <v/>
      </c>
      <c r="S645" s="17"/>
      <c r="T645" s="17"/>
    </row>
    <row r="646" spans="1:20" ht="18" hidden="1" customHeight="1" x14ac:dyDescent="0.2">
      <c r="A646" s="16">
        <v>644</v>
      </c>
      <c r="B646" s="16">
        <v>2</v>
      </c>
      <c r="C646" s="10"/>
      <c r="D646" s="16" t="s">
        <v>49</v>
      </c>
      <c r="E646" s="16" t="s">
        <v>50</v>
      </c>
      <c r="F646" s="16" t="s">
        <v>51</v>
      </c>
      <c r="G646" s="16" t="s">
        <v>695</v>
      </c>
      <c r="H646" s="34" t="str">
        <f t="shared" si="43"/>
        <v>F8</v>
      </c>
      <c r="I646" s="34" t="str">
        <f>IFERROR(INDEX(数据分类!B:B,MATCH(数据!H646,数据分类!A:A,0)),"Error")</f>
        <v>时钟</v>
      </c>
      <c r="J646" s="34" t="str">
        <f>IFERROR(_xlfn.IFS(INDEX(数据分类!E:E,MATCH(数据!H646,数据分类!A:A,0))=3456,N646&amp;M646,INDEX(数据分类!E:E,MATCH(数据!H646,数据分类!A:A,0))=34,M646,INDEX(数据分类!E:E,MATCH(数据!H646,数据分类!A:A,0))=56,N646,INDEX(数据分类!E:E,MATCH(数据!H646,数据分类!A:A,0))="-","-"),"Error")</f>
        <v>-</v>
      </c>
      <c r="K646" s="34" t="str">
        <f t="shared" si="42"/>
        <v>-</v>
      </c>
      <c r="L646" s="4" t="str">
        <f>IFERROR(INDEX(字典msg!B:B,MATCH(D646,字典msg!A:A,0)),"Error")</f>
        <v>正常</v>
      </c>
      <c r="M646" s="4" t="str">
        <f>IFERROR(_xlfn.IFS(H646="9",INDEX(字典1_34!C:C,MATCH(MID(F646,5,2),字典1_34!B:B,0)),H646="B00",INDEX(字典1_34!D:D,MATCH(MID(F646,5,2),字典1_34!B:B,0)),H646="B20",INDEX(字典1_34!E:E,MATCH(MID(F646,5,2),字典1_34!B:B,0)),H646="B48",INDEX(字典1_34!G:G,MATCH(MID(F646,5,2),字典1_34!B:B,0)),LEFT(H646,1)="B",INDEX(字典1_34!F:F,MATCH(MID(F646,5,2),字典1_34!B:B,0))),"-")</f>
        <v>-</v>
      </c>
      <c r="N646" s="4" t="str">
        <f>IFERROR(_xlfn.IFS(H646="9",INDEX(字典1_56!C:C,MATCH(MID(F646,7,2),字典1_56!B:B,0)),LEFT(H646,1)="B",INDEX(字典1_56!D:D,MATCH(MID(F646,7,2),字典1_56!B:B,0)),H646="C_B",INDEX(字典1_56!F:F,MATCH(MID(F646,7,2),字典1_56!B:B,0)),H646="C",INDEX(字典1_56!E:E,MATCH(MID(F646,7,2),字典1_56!B:B,0))),"-")</f>
        <v>-</v>
      </c>
      <c r="O646" s="4" t="str">
        <f>IFERROR(INDEX(字典1_78!C:C,MATCH(RIGHT(F646,2),字典1_78!B:B,0)),"Error")</f>
        <v>时钟</v>
      </c>
      <c r="P646" s="5">
        <f t="shared" si="40"/>
        <v>0.26</v>
      </c>
      <c r="Q646" s="5">
        <f t="shared" si="41"/>
        <v>2.0000000000000018E-2</v>
      </c>
      <c r="R646" s="5" t="str">
        <f>IF(H648="C_B",INDEX(音色一览表!A:A,MATCH(MID(F646,5,2)&amp;MID(F647,5,2)&amp;MID(F648,7,2),音色一览表!H:H,0))&amp;" "&amp;INDEX(音色一览表!G:G,MATCH(MID(F646,5,2)&amp;MID(F647,5,2)&amp;MID(F648,7,2),音色一览表!H:H,0)),"")</f>
        <v/>
      </c>
      <c r="S646" s="17"/>
      <c r="T646" s="17"/>
    </row>
    <row r="647" spans="1:20" ht="18" hidden="1" customHeight="1" x14ac:dyDescent="0.2">
      <c r="A647" s="16">
        <v>645</v>
      </c>
      <c r="B647" s="16">
        <v>2</v>
      </c>
      <c r="C647" s="10"/>
      <c r="D647" s="16" t="s">
        <v>49</v>
      </c>
      <c r="E647" s="16" t="s">
        <v>50</v>
      </c>
      <c r="F647" s="16" t="s">
        <v>59</v>
      </c>
      <c r="G647" s="16" t="s">
        <v>696</v>
      </c>
      <c r="H647" s="34" t="str">
        <f t="shared" si="43"/>
        <v>FE</v>
      </c>
      <c r="I647" s="34" t="str">
        <f>IFERROR(INDEX(数据分类!B:B,MATCH(数据!H647,数据分类!A:A,0)),"Error")</f>
        <v>主动传感</v>
      </c>
      <c r="J647" s="34" t="str">
        <f>IFERROR(_xlfn.IFS(INDEX(数据分类!E:E,MATCH(数据!H647,数据分类!A:A,0))=3456,N647&amp;M647,INDEX(数据分类!E:E,MATCH(数据!H647,数据分类!A:A,0))=34,M647,INDEX(数据分类!E:E,MATCH(数据!H647,数据分类!A:A,0))=56,N647,INDEX(数据分类!E:E,MATCH(数据!H647,数据分类!A:A,0))="-","-"),"Error")</f>
        <v>-</v>
      </c>
      <c r="K647" s="34" t="str">
        <f t="shared" si="42"/>
        <v>-</v>
      </c>
      <c r="L647" s="4" t="str">
        <f>IFERROR(INDEX(字典msg!B:B,MATCH(D647,字典msg!A:A,0)),"Error")</f>
        <v>正常</v>
      </c>
      <c r="M647" s="4" t="str">
        <f>IFERROR(_xlfn.IFS(H647="9",INDEX(字典1_34!C:C,MATCH(MID(F647,5,2),字典1_34!B:B,0)),H647="B00",INDEX(字典1_34!D:D,MATCH(MID(F647,5,2),字典1_34!B:B,0)),H647="B20",INDEX(字典1_34!E:E,MATCH(MID(F647,5,2),字典1_34!B:B,0)),H647="B48",INDEX(字典1_34!G:G,MATCH(MID(F647,5,2),字典1_34!B:B,0)),LEFT(H647,1)="B",INDEX(字典1_34!F:F,MATCH(MID(F647,5,2),字典1_34!B:B,0))),"-")</f>
        <v>-</v>
      </c>
      <c r="N647" s="4" t="str">
        <f>IFERROR(_xlfn.IFS(H647="9",INDEX(字典1_56!C:C,MATCH(MID(F647,7,2),字典1_56!B:B,0)),LEFT(H647,1)="B",INDEX(字典1_56!D:D,MATCH(MID(F647,7,2),字典1_56!B:B,0)),H647="C_B",INDEX(字典1_56!F:F,MATCH(MID(F647,7,2),字典1_56!B:B,0)),H647="C",INDEX(字典1_56!E:E,MATCH(MID(F647,7,2),字典1_56!B:B,0))),"-")</f>
        <v>-</v>
      </c>
      <c r="O647" s="4" t="str">
        <f>IFERROR(INDEX(字典1_78!C:C,MATCH(RIGHT(F647,2),字典1_78!B:B,0)),"Error")</f>
        <v>主动传感</v>
      </c>
      <c r="P647" s="5">
        <f t="shared" si="40"/>
        <v>0.27</v>
      </c>
      <c r="Q647" s="5">
        <f t="shared" si="41"/>
        <v>1.0000000000000009E-2</v>
      </c>
      <c r="R647" s="5" t="str">
        <f>IF(H649="C_B",INDEX(音色一览表!A:A,MATCH(MID(F647,5,2)&amp;MID(F648,5,2)&amp;MID(F649,7,2),音色一览表!H:H,0))&amp;" "&amp;INDEX(音色一览表!G:G,MATCH(MID(F647,5,2)&amp;MID(F648,5,2)&amp;MID(F649,7,2),音色一览表!H:H,0)),"")</f>
        <v/>
      </c>
      <c r="S647" s="17"/>
      <c r="T647" s="17"/>
    </row>
    <row r="648" spans="1:20" ht="18" hidden="1" customHeight="1" x14ac:dyDescent="0.2">
      <c r="A648" s="16">
        <v>646</v>
      </c>
      <c r="B648" s="16">
        <v>2</v>
      </c>
      <c r="C648" s="10"/>
      <c r="D648" s="16" t="s">
        <v>49</v>
      </c>
      <c r="E648" s="16" t="s">
        <v>50</v>
      </c>
      <c r="F648" s="16" t="s">
        <v>51</v>
      </c>
      <c r="G648" s="16" t="s">
        <v>697</v>
      </c>
      <c r="H648" s="34" t="str">
        <f t="shared" si="43"/>
        <v>F8</v>
      </c>
      <c r="I648" s="34" t="str">
        <f>IFERROR(INDEX(数据分类!B:B,MATCH(数据!H648,数据分类!A:A,0)),"Error")</f>
        <v>时钟</v>
      </c>
      <c r="J648" s="34" t="str">
        <f>IFERROR(_xlfn.IFS(INDEX(数据分类!E:E,MATCH(数据!H648,数据分类!A:A,0))=3456,N648&amp;M648,INDEX(数据分类!E:E,MATCH(数据!H648,数据分类!A:A,0))=34,M648,INDEX(数据分类!E:E,MATCH(数据!H648,数据分类!A:A,0))=56,N648,INDEX(数据分类!E:E,MATCH(数据!H648,数据分类!A:A,0))="-","-"),"Error")</f>
        <v>-</v>
      </c>
      <c r="K648" s="34" t="str">
        <f t="shared" si="42"/>
        <v>-</v>
      </c>
      <c r="L648" s="4" t="str">
        <f>IFERROR(INDEX(字典msg!B:B,MATCH(D648,字典msg!A:A,0)),"Error")</f>
        <v>正常</v>
      </c>
      <c r="M648" s="4" t="str">
        <f>IFERROR(_xlfn.IFS(H648="9",INDEX(字典1_34!C:C,MATCH(MID(F648,5,2),字典1_34!B:B,0)),H648="B00",INDEX(字典1_34!D:D,MATCH(MID(F648,5,2),字典1_34!B:B,0)),H648="B20",INDEX(字典1_34!E:E,MATCH(MID(F648,5,2),字典1_34!B:B,0)),H648="B48",INDEX(字典1_34!G:G,MATCH(MID(F648,5,2),字典1_34!B:B,0)),LEFT(H648,1)="B",INDEX(字典1_34!F:F,MATCH(MID(F648,5,2),字典1_34!B:B,0))),"-")</f>
        <v>-</v>
      </c>
      <c r="N648" s="4" t="str">
        <f>IFERROR(_xlfn.IFS(H648="9",INDEX(字典1_56!C:C,MATCH(MID(F648,7,2),字典1_56!B:B,0)),LEFT(H648,1)="B",INDEX(字典1_56!D:D,MATCH(MID(F648,7,2),字典1_56!B:B,0)),H648="C_B",INDEX(字典1_56!F:F,MATCH(MID(F648,7,2),字典1_56!B:B,0)),H648="C",INDEX(字典1_56!E:E,MATCH(MID(F648,7,2),字典1_56!B:B,0))),"-")</f>
        <v>-</v>
      </c>
      <c r="O648" s="4" t="str">
        <f>IFERROR(INDEX(字典1_78!C:C,MATCH(RIGHT(F648,2),字典1_78!B:B,0)),"Error")</f>
        <v>时钟</v>
      </c>
      <c r="P648" s="5">
        <f t="shared" si="40"/>
        <v>0.28999999999999998</v>
      </c>
      <c r="Q648" s="5">
        <f t="shared" si="41"/>
        <v>1.9999999999999962E-2</v>
      </c>
      <c r="R648" s="5" t="str">
        <f>IF(H650="C_B",INDEX(音色一览表!A:A,MATCH(MID(F648,5,2)&amp;MID(F649,5,2)&amp;MID(F650,7,2),音色一览表!H:H,0))&amp;" "&amp;INDEX(音色一览表!G:G,MATCH(MID(F648,5,2)&amp;MID(F649,5,2)&amp;MID(F650,7,2),音色一览表!H:H,0)),"")</f>
        <v/>
      </c>
      <c r="S648" s="17"/>
      <c r="T648" s="17"/>
    </row>
    <row r="649" spans="1:20" ht="18" hidden="1" customHeight="1" x14ac:dyDescent="0.2">
      <c r="A649" s="16">
        <v>647</v>
      </c>
      <c r="B649" s="16">
        <v>2</v>
      </c>
      <c r="C649" s="10"/>
      <c r="D649" s="16" t="s">
        <v>49</v>
      </c>
      <c r="E649" s="16" t="s">
        <v>50</v>
      </c>
      <c r="F649" s="16" t="s">
        <v>51</v>
      </c>
      <c r="G649" s="16" t="s">
        <v>698</v>
      </c>
      <c r="H649" s="34" t="str">
        <f t="shared" si="43"/>
        <v>F8</v>
      </c>
      <c r="I649" s="34" t="str">
        <f>IFERROR(INDEX(数据分类!B:B,MATCH(数据!H649,数据分类!A:A,0)),"Error")</f>
        <v>时钟</v>
      </c>
      <c r="J649" s="34" t="str">
        <f>IFERROR(_xlfn.IFS(INDEX(数据分类!E:E,MATCH(数据!H649,数据分类!A:A,0))=3456,N649&amp;M649,INDEX(数据分类!E:E,MATCH(数据!H649,数据分类!A:A,0))=34,M649,INDEX(数据分类!E:E,MATCH(数据!H649,数据分类!A:A,0))=56,N649,INDEX(数据分类!E:E,MATCH(数据!H649,数据分类!A:A,0))="-","-"),"Error")</f>
        <v>-</v>
      </c>
      <c r="K649" s="34" t="str">
        <f t="shared" si="42"/>
        <v>-</v>
      </c>
      <c r="L649" s="4" t="str">
        <f>IFERROR(INDEX(字典msg!B:B,MATCH(D649,字典msg!A:A,0)),"Error")</f>
        <v>正常</v>
      </c>
      <c r="M649" s="4" t="str">
        <f>IFERROR(_xlfn.IFS(H649="9",INDEX(字典1_34!C:C,MATCH(MID(F649,5,2),字典1_34!B:B,0)),H649="B00",INDEX(字典1_34!D:D,MATCH(MID(F649,5,2),字典1_34!B:B,0)),H649="B20",INDEX(字典1_34!E:E,MATCH(MID(F649,5,2),字典1_34!B:B,0)),H649="B48",INDEX(字典1_34!G:G,MATCH(MID(F649,5,2),字典1_34!B:B,0)),LEFT(H649,1)="B",INDEX(字典1_34!F:F,MATCH(MID(F649,5,2),字典1_34!B:B,0))),"-")</f>
        <v>-</v>
      </c>
      <c r="N649" s="4" t="str">
        <f>IFERROR(_xlfn.IFS(H649="9",INDEX(字典1_56!C:C,MATCH(MID(F649,7,2),字典1_56!B:B,0)),LEFT(H649,1)="B",INDEX(字典1_56!D:D,MATCH(MID(F649,7,2),字典1_56!B:B,0)),H649="C_B",INDEX(字典1_56!F:F,MATCH(MID(F649,7,2),字典1_56!B:B,0)),H649="C",INDEX(字典1_56!E:E,MATCH(MID(F649,7,2),字典1_56!B:B,0))),"-")</f>
        <v>-</v>
      </c>
      <c r="O649" s="4" t="str">
        <f>IFERROR(INDEX(字典1_78!C:C,MATCH(RIGHT(F649,2),字典1_78!B:B,0)),"Error")</f>
        <v>时钟</v>
      </c>
      <c r="P649" s="5">
        <f t="shared" si="40"/>
        <v>0.31</v>
      </c>
      <c r="Q649" s="5">
        <f t="shared" si="41"/>
        <v>2.0000000000000018E-2</v>
      </c>
      <c r="R649" s="5" t="str">
        <f>IF(H651="C_B",INDEX(音色一览表!A:A,MATCH(MID(F649,5,2)&amp;MID(F650,5,2)&amp;MID(F651,7,2),音色一览表!H:H,0))&amp;" "&amp;INDEX(音色一览表!G:G,MATCH(MID(F649,5,2)&amp;MID(F650,5,2)&amp;MID(F651,7,2),音色一览表!H:H,0)),"")</f>
        <v/>
      </c>
      <c r="S649" s="17"/>
      <c r="T649" s="17"/>
    </row>
    <row r="650" spans="1:20" ht="18" hidden="1" customHeight="1" x14ac:dyDescent="0.2">
      <c r="A650" s="16">
        <v>648</v>
      </c>
      <c r="B650" s="16">
        <v>2</v>
      </c>
      <c r="C650" s="10"/>
      <c r="D650" s="16" t="s">
        <v>49</v>
      </c>
      <c r="E650" s="16" t="s">
        <v>50</v>
      </c>
      <c r="F650" s="16" t="s">
        <v>51</v>
      </c>
      <c r="G650" s="16" t="s">
        <v>699</v>
      </c>
      <c r="H650" s="34" t="str">
        <f t="shared" si="43"/>
        <v>F8</v>
      </c>
      <c r="I650" s="34" t="str">
        <f>IFERROR(INDEX(数据分类!B:B,MATCH(数据!H650,数据分类!A:A,0)),"Error")</f>
        <v>时钟</v>
      </c>
      <c r="J650" s="34" t="str">
        <f>IFERROR(_xlfn.IFS(INDEX(数据分类!E:E,MATCH(数据!H650,数据分类!A:A,0))=3456,N650&amp;M650,INDEX(数据分类!E:E,MATCH(数据!H650,数据分类!A:A,0))=34,M650,INDEX(数据分类!E:E,MATCH(数据!H650,数据分类!A:A,0))=56,N650,INDEX(数据分类!E:E,MATCH(数据!H650,数据分类!A:A,0))="-","-"),"Error")</f>
        <v>-</v>
      </c>
      <c r="K650" s="34" t="str">
        <f t="shared" si="42"/>
        <v>-</v>
      </c>
      <c r="L650" s="4" t="str">
        <f>IFERROR(INDEX(字典msg!B:B,MATCH(D650,字典msg!A:A,0)),"Error")</f>
        <v>正常</v>
      </c>
      <c r="M650" s="4" t="str">
        <f>IFERROR(_xlfn.IFS(H650="9",INDEX(字典1_34!C:C,MATCH(MID(F650,5,2),字典1_34!B:B,0)),H650="B00",INDEX(字典1_34!D:D,MATCH(MID(F650,5,2),字典1_34!B:B,0)),H650="B20",INDEX(字典1_34!E:E,MATCH(MID(F650,5,2),字典1_34!B:B,0)),H650="B48",INDEX(字典1_34!G:G,MATCH(MID(F650,5,2),字典1_34!B:B,0)),LEFT(H650,1)="B",INDEX(字典1_34!F:F,MATCH(MID(F650,5,2),字典1_34!B:B,0))),"-")</f>
        <v>-</v>
      </c>
      <c r="N650" s="4" t="str">
        <f>IFERROR(_xlfn.IFS(H650="9",INDEX(字典1_56!C:C,MATCH(MID(F650,7,2),字典1_56!B:B,0)),LEFT(H650,1)="B",INDEX(字典1_56!D:D,MATCH(MID(F650,7,2),字典1_56!B:B,0)),H650="C_B",INDEX(字典1_56!F:F,MATCH(MID(F650,7,2),字典1_56!B:B,0)),H650="C",INDEX(字典1_56!E:E,MATCH(MID(F650,7,2),字典1_56!B:B,0))),"-")</f>
        <v>-</v>
      </c>
      <c r="O650" s="4" t="str">
        <f>IFERROR(INDEX(字典1_78!C:C,MATCH(RIGHT(F650,2),字典1_78!B:B,0)),"Error")</f>
        <v>时钟</v>
      </c>
      <c r="P650" s="5">
        <f t="shared" si="40"/>
        <v>0.33</v>
      </c>
      <c r="Q650" s="5">
        <f t="shared" si="41"/>
        <v>2.0000000000000018E-2</v>
      </c>
      <c r="R650" s="5" t="str">
        <f>IF(H652="C_B",INDEX(音色一览表!A:A,MATCH(MID(F650,5,2)&amp;MID(F651,5,2)&amp;MID(F652,7,2),音色一览表!H:H,0))&amp;" "&amp;INDEX(音色一览表!G:G,MATCH(MID(F650,5,2)&amp;MID(F651,5,2)&amp;MID(F652,7,2),音色一览表!H:H,0)),"")</f>
        <v/>
      </c>
      <c r="S650" s="17"/>
      <c r="T650" s="17"/>
    </row>
    <row r="651" spans="1:20" ht="18" hidden="1" customHeight="1" x14ac:dyDescent="0.2">
      <c r="A651" s="16">
        <v>649</v>
      </c>
      <c r="B651" s="16">
        <v>2</v>
      </c>
      <c r="C651" s="10"/>
      <c r="D651" s="16" t="s">
        <v>49</v>
      </c>
      <c r="E651" s="16" t="s">
        <v>50</v>
      </c>
      <c r="F651" s="16" t="s">
        <v>51</v>
      </c>
      <c r="G651" s="16" t="s">
        <v>700</v>
      </c>
      <c r="H651" s="34" t="str">
        <f t="shared" si="43"/>
        <v>F8</v>
      </c>
      <c r="I651" s="34" t="str">
        <f>IFERROR(INDEX(数据分类!B:B,MATCH(数据!H651,数据分类!A:A,0)),"Error")</f>
        <v>时钟</v>
      </c>
      <c r="J651" s="34" t="str">
        <f>IFERROR(_xlfn.IFS(INDEX(数据分类!E:E,MATCH(数据!H651,数据分类!A:A,0))=3456,N651&amp;M651,INDEX(数据分类!E:E,MATCH(数据!H651,数据分类!A:A,0))=34,M651,INDEX(数据分类!E:E,MATCH(数据!H651,数据分类!A:A,0))=56,N651,INDEX(数据分类!E:E,MATCH(数据!H651,数据分类!A:A,0))="-","-"),"Error")</f>
        <v>-</v>
      </c>
      <c r="K651" s="34" t="str">
        <f t="shared" si="42"/>
        <v>-</v>
      </c>
      <c r="L651" s="4" t="str">
        <f>IFERROR(INDEX(字典msg!B:B,MATCH(D651,字典msg!A:A,0)),"Error")</f>
        <v>正常</v>
      </c>
      <c r="M651" s="4" t="str">
        <f>IFERROR(_xlfn.IFS(H651="9",INDEX(字典1_34!C:C,MATCH(MID(F651,5,2),字典1_34!B:B,0)),H651="B00",INDEX(字典1_34!D:D,MATCH(MID(F651,5,2),字典1_34!B:B,0)),H651="B20",INDEX(字典1_34!E:E,MATCH(MID(F651,5,2),字典1_34!B:B,0)),H651="B48",INDEX(字典1_34!G:G,MATCH(MID(F651,5,2),字典1_34!B:B,0)),LEFT(H651,1)="B",INDEX(字典1_34!F:F,MATCH(MID(F651,5,2),字典1_34!B:B,0))),"-")</f>
        <v>-</v>
      </c>
      <c r="N651" s="4" t="str">
        <f>IFERROR(_xlfn.IFS(H651="9",INDEX(字典1_56!C:C,MATCH(MID(F651,7,2),字典1_56!B:B,0)),LEFT(H651,1)="B",INDEX(字典1_56!D:D,MATCH(MID(F651,7,2),字典1_56!B:B,0)),H651="C_B",INDEX(字典1_56!F:F,MATCH(MID(F651,7,2),字典1_56!B:B,0)),H651="C",INDEX(字典1_56!E:E,MATCH(MID(F651,7,2),字典1_56!B:B,0))),"-")</f>
        <v>-</v>
      </c>
      <c r="O651" s="4" t="str">
        <f>IFERROR(INDEX(字典1_78!C:C,MATCH(RIGHT(F651,2),字典1_78!B:B,0)),"Error")</f>
        <v>时钟</v>
      </c>
      <c r="P651" s="5">
        <f t="shared" si="40"/>
        <v>0.35</v>
      </c>
      <c r="Q651" s="5">
        <f t="shared" si="41"/>
        <v>1.9999999999999962E-2</v>
      </c>
      <c r="R651" s="5" t="str">
        <f>IF(H653="C_B",INDEX(音色一览表!A:A,MATCH(MID(F651,5,2)&amp;MID(F652,5,2)&amp;MID(F653,7,2),音色一览表!H:H,0))&amp;" "&amp;INDEX(音色一览表!G:G,MATCH(MID(F651,5,2)&amp;MID(F652,5,2)&amp;MID(F653,7,2),音色一览表!H:H,0)),"")</f>
        <v/>
      </c>
      <c r="S651" s="17"/>
      <c r="T651" s="17"/>
    </row>
    <row r="652" spans="1:20" ht="18" hidden="1" customHeight="1" x14ac:dyDescent="0.2">
      <c r="A652" s="16">
        <v>650</v>
      </c>
      <c r="B652" s="16">
        <v>2</v>
      </c>
      <c r="C652" s="10"/>
      <c r="D652" s="16" t="s">
        <v>49</v>
      </c>
      <c r="E652" s="16" t="s">
        <v>50</v>
      </c>
      <c r="F652" s="16" t="s">
        <v>51</v>
      </c>
      <c r="G652" s="16" t="s">
        <v>701</v>
      </c>
      <c r="H652" s="34" t="str">
        <f t="shared" si="43"/>
        <v>F8</v>
      </c>
      <c r="I652" s="34" t="str">
        <f>IFERROR(INDEX(数据分类!B:B,MATCH(数据!H652,数据分类!A:A,0)),"Error")</f>
        <v>时钟</v>
      </c>
      <c r="J652" s="34" t="str">
        <f>IFERROR(_xlfn.IFS(INDEX(数据分类!E:E,MATCH(数据!H652,数据分类!A:A,0))=3456,N652&amp;M652,INDEX(数据分类!E:E,MATCH(数据!H652,数据分类!A:A,0))=34,M652,INDEX(数据分类!E:E,MATCH(数据!H652,数据分类!A:A,0))=56,N652,INDEX(数据分类!E:E,MATCH(数据!H652,数据分类!A:A,0))="-","-"),"Error")</f>
        <v>-</v>
      </c>
      <c r="K652" s="34" t="str">
        <f t="shared" si="42"/>
        <v>-</v>
      </c>
      <c r="L652" s="4" t="str">
        <f>IFERROR(INDEX(字典msg!B:B,MATCH(D652,字典msg!A:A,0)),"Error")</f>
        <v>正常</v>
      </c>
      <c r="M652" s="4" t="str">
        <f>IFERROR(_xlfn.IFS(H652="9",INDEX(字典1_34!C:C,MATCH(MID(F652,5,2),字典1_34!B:B,0)),H652="B00",INDEX(字典1_34!D:D,MATCH(MID(F652,5,2),字典1_34!B:B,0)),H652="B20",INDEX(字典1_34!E:E,MATCH(MID(F652,5,2),字典1_34!B:B,0)),H652="B48",INDEX(字典1_34!G:G,MATCH(MID(F652,5,2),字典1_34!B:B,0)),LEFT(H652,1)="B",INDEX(字典1_34!F:F,MATCH(MID(F652,5,2),字典1_34!B:B,0))),"-")</f>
        <v>-</v>
      </c>
      <c r="N652" s="4" t="str">
        <f>IFERROR(_xlfn.IFS(H652="9",INDEX(字典1_56!C:C,MATCH(MID(F652,7,2),字典1_56!B:B,0)),LEFT(H652,1)="B",INDEX(字典1_56!D:D,MATCH(MID(F652,7,2),字典1_56!B:B,0)),H652="C_B",INDEX(字典1_56!F:F,MATCH(MID(F652,7,2),字典1_56!B:B,0)),H652="C",INDEX(字典1_56!E:E,MATCH(MID(F652,7,2),字典1_56!B:B,0))),"-")</f>
        <v>-</v>
      </c>
      <c r="O652" s="4" t="str">
        <f>IFERROR(INDEX(字典1_78!C:C,MATCH(RIGHT(F652,2),字典1_78!B:B,0)),"Error")</f>
        <v>时钟</v>
      </c>
      <c r="P652" s="5">
        <f t="shared" si="40"/>
        <v>0.37</v>
      </c>
      <c r="Q652" s="5">
        <f t="shared" si="41"/>
        <v>2.0000000000000018E-2</v>
      </c>
      <c r="R652" s="5" t="str">
        <f>IF(H654="C_B",INDEX(音色一览表!A:A,MATCH(MID(F652,5,2)&amp;MID(F653,5,2)&amp;MID(F654,7,2),音色一览表!H:H,0))&amp;" "&amp;INDEX(音色一览表!G:G,MATCH(MID(F652,5,2)&amp;MID(F653,5,2)&amp;MID(F654,7,2),音色一览表!H:H,0)),"")</f>
        <v/>
      </c>
      <c r="S652" s="17"/>
      <c r="T652" s="17"/>
    </row>
    <row r="653" spans="1:20" ht="18" hidden="1" customHeight="1" x14ac:dyDescent="0.2">
      <c r="A653" s="16">
        <v>651</v>
      </c>
      <c r="B653" s="16">
        <v>2</v>
      </c>
      <c r="C653" s="10"/>
      <c r="D653" s="16" t="s">
        <v>49</v>
      </c>
      <c r="E653" s="16" t="s">
        <v>50</v>
      </c>
      <c r="F653" s="16" t="s">
        <v>51</v>
      </c>
      <c r="G653" s="16" t="s">
        <v>702</v>
      </c>
      <c r="H653" s="34" t="str">
        <f t="shared" si="43"/>
        <v>F8</v>
      </c>
      <c r="I653" s="34" t="str">
        <f>IFERROR(INDEX(数据分类!B:B,MATCH(数据!H653,数据分类!A:A,0)),"Error")</f>
        <v>时钟</v>
      </c>
      <c r="J653" s="34" t="str">
        <f>IFERROR(_xlfn.IFS(INDEX(数据分类!E:E,MATCH(数据!H653,数据分类!A:A,0))=3456,N653&amp;M653,INDEX(数据分类!E:E,MATCH(数据!H653,数据分类!A:A,0))=34,M653,INDEX(数据分类!E:E,MATCH(数据!H653,数据分类!A:A,0))=56,N653,INDEX(数据分类!E:E,MATCH(数据!H653,数据分类!A:A,0))="-","-"),"Error")</f>
        <v>-</v>
      </c>
      <c r="K653" s="34" t="str">
        <f t="shared" si="42"/>
        <v>-</v>
      </c>
      <c r="L653" s="4" t="str">
        <f>IFERROR(INDEX(字典msg!B:B,MATCH(D653,字典msg!A:A,0)),"Error")</f>
        <v>正常</v>
      </c>
      <c r="M653" s="4" t="str">
        <f>IFERROR(_xlfn.IFS(H653="9",INDEX(字典1_34!C:C,MATCH(MID(F653,5,2),字典1_34!B:B,0)),H653="B00",INDEX(字典1_34!D:D,MATCH(MID(F653,5,2),字典1_34!B:B,0)),H653="B20",INDEX(字典1_34!E:E,MATCH(MID(F653,5,2),字典1_34!B:B,0)),H653="B48",INDEX(字典1_34!G:G,MATCH(MID(F653,5,2),字典1_34!B:B,0)),LEFT(H653,1)="B",INDEX(字典1_34!F:F,MATCH(MID(F653,5,2),字典1_34!B:B,0))),"-")</f>
        <v>-</v>
      </c>
      <c r="N653" s="4" t="str">
        <f>IFERROR(_xlfn.IFS(H653="9",INDEX(字典1_56!C:C,MATCH(MID(F653,7,2),字典1_56!B:B,0)),LEFT(H653,1)="B",INDEX(字典1_56!D:D,MATCH(MID(F653,7,2),字典1_56!B:B,0)),H653="C_B",INDEX(字典1_56!F:F,MATCH(MID(F653,7,2),字典1_56!B:B,0)),H653="C",INDEX(字典1_56!E:E,MATCH(MID(F653,7,2),字典1_56!B:B,0))),"-")</f>
        <v>-</v>
      </c>
      <c r="O653" s="4" t="str">
        <f>IFERROR(INDEX(字典1_78!C:C,MATCH(RIGHT(F653,2),字典1_78!B:B,0)),"Error")</f>
        <v>时钟</v>
      </c>
      <c r="P653" s="5">
        <f t="shared" si="40"/>
        <v>0.39</v>
      </c>
      <c r="Q653" s="5">
        <f t="shared" si="41"/>
        <v>2.0000000000000018E-2</v>
      </c>
      <c r="R653" s="5" t="str">
        <f>IF(H655="C_B",INDEX(音色一览表!A:A,MATCH(MID(F653,5,2)&amp;MID(F654,5,2)&amp;MID(F655,7,2),音色一览表!H:H,0))&amp;" "&amp;INDEX(音色一览表!G:G,MATCH(MID(F653,5,2)&amp;MID(F654,5,2)&amp;MID(F655,7,2),音色一览表!H:H,0)),"")</f>
        <v/>
      </c>
      <c r="S653" s="17"/>
      <c r="T653" s="17"/>
    </row>
    <row r="654" spans="1:20" ht="18" hidden="1" customHeight="1" x14ac:dyDescent="0.2">
      <c r="A654" s="16">
        <v>652</v>
      </c>
      <c r="B654" s="16">
        <v>2</v>
      </c>
      <c r="C654" s="10"/>
      <c r="D654" s="16" t="s">
        <v>49</v>
      </c>
      <c r="E654" s="16" t="s">
        <v>50</v>
      </c>
      <c r="F654" s="16" t="s">
        <v>51</v>
      </c>
      <c r="G654" s="16" t="s">
        <v>703</v>
      </c>
      <c r="H654" s="34" t="str">
        <f t="shared" si="43"/>
        <v>F8</v>
      </c>
      <c r="I654" s="34" t="str">
        <f>IFERROR(INDEX(数据分类!B:B,MATCH(数据!H654,数据分类!A:A,0)),"Error")</f>
        <v>时钟</v>
      </c>
      <c r="J654" s="34" t="str">
        <f>IFERROR(_xlfn.IFS(INDEX(数据分类!E:E,MATCH(数据!H654,数据分类!A:A,0))=3456,N654&amp;M654,INDEX(数据分类!E:E,MATCH(数据!H654,数据分类!A:A,0))=34,M654,INDEX(数据分类!E:E,MATCH(数据!H654,数据分类!A:A,0))=56,N654,INDEX(数据分类!E:E,MATCH(数据!H654,数据分类!A:A,0))="-","-"),"Error")</f>
        <v>-</v>
      </c>
      <c r="K654" s="34" t="str">
        <f t="shared" si="42"/>
        <v>-</v>
      </c>
      <c r="L654" s="4" t="str">
        <f>IFERROR(INDEX(字典msg!B:B,MATCH(D654,字典msg!A:A,0)),"Error")</f>
        <v>正常</v>
      </c>
      <c r="M654" s="4" t="str">
        <f>IFERROR(_xlfn.IFS(H654="9",INDEX(字典1_34!C:C,MATCH(MID(F654,5,2),字典1_34!B:B,0)),H654="B00",INDEX(字典1_34!D:D,MATCH(MID(F654,5,2),字典1_34!B:B,0)),H654="B20",INDEX(字典1_34!E:E,MATCH(MID(F654,5,2),字典1_34!B:B,0)),H654="B48",INDEX(字典1_34!G:G,MATCH(MID(F654,5,2),字典1_34!B:B,0)),LEFT(H654,1)="B",INDEX(字典1_34!F:F,MATCH(MID(F654,5,2),字典1_34!B:B,0))),"-")</f>
        <v>-</v>
      </c>
      <c r="N654" s="4" t="str">
        <f>IFERROR(_xlfn.IFS(H654="9",INDEX(字典1_56!C:C,MATCH(MID(F654,7,2),字典1_56!B:B,0)),LEFT(H654,1)="B",INDEX(字典1_56!D:D,MATCH(MID(F654,7,2),字典1_56!B:B,0)),H654="C_B",INDEX(字典1_56!F:F,MATCH(MID(F654,7,2),字典1_56!B:B,0)),H654="C",INDEX(字典1_56!E:E,MATCH(MID(F654,7,2),字典1_56!B:B,0))),"-")</f>
        <v>-</v>
      </c>
      <c r="O654" s="4" t="str">
        <f>IFERROR(INDEX(字典1_78!C:C,MATCH(RIGHT(F654,2),字典1_78!B:B,0)),"Error")</f>
        <v>时钟</v>
      </c>
      <c r="P654" s="5">
        <f t="shared" si="40"/>
        <v>0.41899999999999998</v>
      </c>
      <c r="Q654" s="5">
        <f t="shared" si="41"/>
        <v>2.899999999999997E-2</v>
      </c>
      <c r="R654" s="5" t="str">
        <f>IF(H656="C_B",INDEX(音色一览表!A:A,MATCH(MID(F654,5,2)&amp;MID(F655,5,2)&amp;MID(F656,7,2),音色一览表!H:H,0))&amp;" "&amp;INDEX(音色一览表!G:G,MATCH(MID(F654,5,2)&amp;MID(F655,5,2)&amp;MID(F656,7,2),音色一览表!H:H,0)),"")</f>
        <v/>
      </c>
      <c r="S654" s="17"/>
      <c r="T654" s="17"/>
    </row>
    <row r="655" spans="1:20" ht="18" hidden="1" customHeight="1" x14ac:dyDescent="0.2">
      <c r="A655" s="16">
        <v>653</v>
      </c>
      <c r="B655" s="16">
        <v>2</v>
      </c>
      <c r="C655" s="10"/>
      <c r="D655" s="16" t="s">
        <v>49</v>
      </c>
      <c r="E655" s="16" t="s">
        <v>50</v>
      </c>
      <c r="F655" s="16" t="s">
        <v>51</v>
      </c>
      <c r="G655" s="16" t="s">
        <v>704</v>
      </c>
      <c r="H655" s="34" t="str">
        <f t="shared" si="43"/>
        <v>F8</v>
      </c>
      <c r="I655" s="34" t="str">
        <f>IFERROR(INDEX(数据分类!B:B,MATCH(数据!H655,数据分类!A:A,0)),"Error")</f>
        <v>时钟</v>
      </c>
      <c r="J655" s="34" t="str">
        <f>IFERROR(_xlfn.IFS(INDEX(数据分类!E:E,MATCH(数据!H655,数据分类!A:A,0))=3456,N655&amp;M655,INDEX(数据分类!E:E,MATCH(数据!H655,数据分类!A:A,0))=34,M655,INDEX(数据分类!E:E,MATCH(数据!H655,数据分类!A:A,0))=56,N655,INDEX(数据分类!E:E,MATCH(数据!H655,数据分类!A:A,0))="-","-"),"Error")</f>
        <v>-</v>
      </c>
      <c r="K655" s="34" t="str">
        <f t="shared" si="42"/>
        <v>-</v>
      </c>
      <c r="L655" s="4" t="str">
        <f>IFERROR(INDEX(字典msg!B:B,MATCH(D655,字典msg!A:A,0)),"Error")</f>
        <v>正常</v>
      </c>
      <c r="M655" s="4" t="str">
        <f>IFERROR(_xlfn.IFS(H655="9",INDEX(字典1_34!C:C,MATCH(MID(F655,5,2),字典1_34!B:B,0)),H655="B00",INDEX(字典1_34!D:D,MATCH(MID(F655,5,2),字典1_34!B:B,0)),H655="B20",INDEX(字典1_34!E:E,MATCH(MID(F655,5,2),字典1_34!B:B,0)),H655="B48",INDEX(字典1_34!G:G,MATCH(MID(F655,5,2),字典1_34!B:B,0)),LEFT(H655,1)="B",INDEX(字典1_34!F:F,MATCH(MID(F655,5,2),字典1_34!B:B,0))),"-")</f>
        <v>-</v>
      </c>
      <c r="N655" s="4" t="str">
        <f>IFERROR(_xlfn.IFS(H655="9",INDEX(字典1_56!C:C,MATCH(MID(F655,7,2),字典1_56!B:B,0)),LEFT(H655,1)="B",INDEX(字典1_56!D:D,MATCH(MID(F655,7,2),字典1_56!B:B,0)),H655="C_B",INDEX(字典1_56!F:F,MATCH(MID(F655,7,2),字典1_56!B:B,0)),H655="C",INDEX(字典1_56!E:E,MATCH(MID(F655,7,2),字典1_56!B:B,0))),"-")</f>
        <v>-</v>
      </c>
      <c r="O655" s="4" t="str">
        <f>IFERROR(INDEX(字典1_78!C:C,MATCH(RIGHT(F655,2),字典1_78!B:B,0)),"Error")</f>
        <v>时钟</v>
      </c>
      <c r="P655" s="5">
        <f t="shared" si="40"/>
        <v>0.436</v>
      </c>
      <c r="Q655" s="5">
        <f t="shared" si="41"/>
        <v>1.7000000000000015E-2</v>
      </c>
      <c r="R655" s="5" t="str">
        <f>IF(H657="C_B",INDEX(音色一览表!A:A,MATCH(MID(F655,5,2)&amp;MID(F656,5,2)&amp;MID(F657,7,2),音色一览表!H:H,0))&amp;" "&amp;INDEX(音色一览表!G:G,MATCH(MID(F655,5,2)&amp;MID(F656,5,2)&amp;MID(F657,7,2),音色一览表!H:H,0)),"")</f>
        <v/>
      </c>
      <c r="S655" s="17"/>
      <c r="T655" s="17"/>
    </row>
    <row r="656" spans="1:20" ht="18" hidden="1" customHeight="1" x14ac:dyDescent="0.2">
      <c r="A656" s="16">
        <v>654</v>
      </c>
      <c r="B656" s="16">
        <v>2</v>
      </c>
      <c r="C656" s="10"/>
      <c r="D656" s="16" t="s">
        <v>49</v>
      </c>
      <c r="E656" s="16" t="s">
        <v>50</v>
      </c>
      <c r="F656" s="16" t="s">
        <v>51</v>
      </c>
      <c r="G656" s="16" t="s">
        <v>705</v>
      </c>
      <c r="H656" s="34" t="str">
        <f t="shared" si="43"/>
        <v>F8</v>
      </c>
      <c r="I656" s="34" t="str">
        <f>IFERROR(INDEX(数据分类!B:B,MATCH(数据!H656,数据分类!A:A,0)),"Error")</f>
        <v>时钟</v>
      </c>
      <c r="J656" s="34" t="str">
        <f>IFERROR(_xlfn.IFS(INDEX(数据分类!E:E,MATCH(数据!H656,数据分类!A:A,0))=3456,N656&amp;M656,INDEX(数据分类!E:E,MATCH(数据!H656,数据分类!A:A,0))=34,M656,INDEX(数据分类!E:E,MATCH(数据!H656,数据分类!A:A,0))=56,N656,INDEX(数据分类!E:E,MATCH(数据!H656,数据分类!A:A,0))="-","-"),"Error")</f>
        <v>-</v>
      </c>
      <c r="K656" s="34" t="str">
        <f t="shared" si="42"/>
        <v>-</v>
      </c>
      <c r="L656" s="4" t="str">
        <f>IFERROR(INDEX(字典msg!B:B,MATCH(D656,字典msg!A:A,0)),"Error")</f>
        <v>正常</v>
      </c>
      <c r="M656" s="4" t="str">
        <f>IFERROR(_xlfn.IFS(H656="9",INDEX(字典1_34!C:C,MATCH(MID(F656,5,2),字典1_34!B:B,0)),H656="B00",INDEX(字典1_34!D:D,MATCH(MID(F656,5,2),字典1_34!B:B,0)),H656="B20",INDEX(字典1_34!E:E,MATCH(MID(F656,5,2),字典1_34!B:B,0)),H656="B48",INDEX(字典1_34!G:G,MATCH(MID(F656,5,2),字典1_34!B:B,0)),LEFT(H656,1)="B",INDEX(字典1_34!F:F,MATCH(MID(F656,5,2),字典1_34!B:B,0))),"-")</f>
        <v>-</v>
      </c>
      <c r="N656" s="4" t="str">
        <f>IFERROR(_xlfn.IFS(H656="9",INDEX(字典1_56!C:C,MATCH(MID(F656,7,2),字典1_56!B:B,0)),LEFT(H656,1)="B",INDEX(字典1_56!D:D,MATCH(MID(F656,7,2),字典1_56!B:B,0)),H656="C_B",INDEX(字典1_56!F:F,MATCH(MID(F656,7,2),字典1_56!B:B,0)),H656="C",INDEX(字典1_56!E:E,MATCH(MID(F656,7,2),字典1_56!B:B,0))),"-")</f>
        <v>-</v>
      </c>
      <c r="O656" s="4" t="str">
        <f>IFERROR(INDEX(字典1_78!C:C,MATCH(RIGHT(F656,2),字典1_78!B:B,0)),"Error")</f>
        <v>时钟</v>
      </c>
      <c r="P656" s="5">
        <f t="shared" si="40"/>
        <v>0.45600000000000002</v>
      </c>
      <c r="Q656" s="5">
        <f t="shared" si="41"/>
        <v>2.0000000000000018E-2</v>
      </c>
      <c r="R656" s="5" t="str">
        <f>IF(H658="C_B",INDEX(音色一览表!A:A,MATCH(MID(F656,5,2)&amp;MID(F657,5,2)&amp;MID(F658,7,2),音色一览表!H:H,0))&amp;" "&amp;INDEX(音色一览表!G:G,MATCH(MID(F656,5,2)&amp;MID(F657,5,2)&amp;MID(F658,7,2),音色一览表!H:H,0)),"")</f>
        <v/>
      </c>
      <c r="S656" s="17"/>
      <c r="T656" s="17"/>
    </row>
    <row r="657" spans="1:20" ht="18" hidden="1" customHeight="1" x14ac:dyDescent="0.2">
      <c r="A657" s="16">
        <v>655</v>
      </c>
      <c r="B657" s="16">
        <v>2</v>
      </c>
      <c r="C657" s="10"/>
      <c r="D657" s="16" t="s">
        <v>49</v>
      </c>
      <c r="E657" s="16" t="s">
        <v>50</v>
      </c>
      <c r="F657" s="16" t="s">
        <v>59</v>
      </c>
      <c r="G657" s="16" t="s">
        <v>706</v>
      </c>
      <c r="H657" s="34" t="str">
        <f t="shared" si="43"/>
        <v>FE</v>
      </c>
      <c r="I657" s="34" t="str">
        <f>IFERROR(INDEX(数据分类!B:B,MATCH(数据!H657,数据分类!A:A,0)),"Error")</f>
        <v>主动传感</v>
      </c>
      <c r="J657" s="34" t="str">
        <f>IFERROR(_xlfn.IFS(INDEX(数据分类!E:E,MATCH(数据!H657,数据分类!A:A,0))=3456,N657&amp;M657,INDEX(数据分类!E:E,MATCH(数据!H657,数据分类!A:A,0))=34,M657,INDEX(数据分类!E:E,MATCH(数据!H657,数据分类!A:A,0))=56,N657,INDEX(数据分类!E:E,MATCH(数据!H657,数据分类!A:A,0))="-","-"),"Error")</f>
        <v>-</v>
      </c>
      <c r="K657" s="34" t="str">
        <f t="shared" si="42"/>
        <v>-</v>
      </c>
      <c r="L657" s="4" t="str">
        <f>IFERROR(INDEX(字典msg!B:B,MATCH(D657,字典msg!A:A,0)),"Error")</f>
        <v>正常</v>
      </c>
      <c r="M657" s="4" t="str">
        <f>IFERROR(_xlfn.IFS(H657="9",INDEX(字典1_34!C:C,MATCH(MID(F657,5,2),字典1_34!B:B,0)),H657="B00",INDEX(字典1_34!D:D,MATCH(MID(F657,5,2),字典1_34!B:B,0)),H657="B20",INDEX(字典1_34!E:E,MATCH(MID(F657,5,2),字典1_34!B:B,0)),H657="B48",INDEX(字典1_34!G:G,MATCH(MID(F657,5,2),字典1_34!B:B,0)),LEFT(H657,1)="B",INDEX(字典1_34!F:F,MATCH(MID(F657,5,2),字典1_34!B:B,0))),"-")</f>
        <v>-</v>
      </c>
      <c r="N657" s="4" t="str">
        <f>IFERROR(_xlfn.IFS(H657="9",INDEX(字典1_56!C:C,MATCH(MID(F657,7,2),字典1_56!B:B,0)),LEFT(H657,1)="B",INDEX(字典1_56!D:D,MATCH(MID(F657,7,2),字典1_56!B:B,0)),H657="C_B",INDEX(字典1_56!F:F,MATCH(MID(F657,7,2),字典1_56!B:B,0)),H657="C",INDEX(字典1_56!E:E,MATCH(MID(F657,7,2),字典1_56!B:B,0))),"-")</f>
        <v>-</v>
      </c>
      <c r="O657" s="4" t="str">
        <f>IFERROR(INDEX(字典1_78!C:C,MATCH(RIGHT(F657,2),字典1_78!B:B,0)),"Error")</f>
        <v>主动传感</v>
      </c>
      <c r="P657" s="5">
        <f t="shared" si="40"/>
        <v>0.46600000000000003</v>
      </c>
      <c r="Q657" s="5">
        <f t="shared" si="41"/>
        <v>1.0000000000000009E-2</v>
      </c>
      <c r="R657" s="5" t="str">
        <f>IF(H659="C_B",INDEX(音色一览表!A:A,MATCH(MID(F657,5,2)&amp;MID(F658,5,2)&amp;MID(F659,7,2),音色一览表!H:H,0))&amp;" "&amp;INDEX(音色一览表!G:G,MATCH(MID(F657,5,2)&amp;MID(F658,5,2)&amp;MID(F659,7,2),音色一览表!H:H,0)),"")</f>
        <v/>
      </c>
      <c r="S657" s="17"/>
      <c r="T657" s="17"/>
    </row>
    <row r="658" spans="1:20" ht="18" hidden="1" customHeight="1" x14ac:dyDescent="0.2">
      <c r="A658" s="16">
        <v>656</v>
      </c>
      <c r="B658" s="16">
        <v>2</v>
      </c>
      <c r="C658" s="10"/>
      <c r="D658" s="16" t="s">
        <v>49</v>
      </c>
      <c r="E658" s="16" t="s">
        <v>50</v>
      </c>
      <c r="F658" s="16" t="s">
        <v>51</v>
      </c>
      <c r="G658" s="16" t="s">
        <v>707</v>
      </c>
      <c r="H658" s="34" t="str">
        <f t="shared" si="43"/>
        <v>F8</v>
      </c>
      <c r="I658" s="34" t="str">
        <f>IFERROR(INDEX(数据分类!B:B,MATCH(数据!H658,数据分类!A:A,0)),"Error")</f>
        <v>时钟</v>
      </c>
      <c r="J658" s="34" t="str">
        <f>IFERROR(_xlfn.IFS(INDEX(数据分类!E:E,MATCH(数据!H658,数据分类!A:A,0))=3456,N658&amp;M658,INDEX(数据分类!E:E,MATCH(数据!H658,数据分类!A:A,0))=34,M658,INDEX(数据分类!E:E,MATCH(数据!H658,数据分类!A:A,0))=56,N658,INDEX(数据分类!E:E,MATCH(数据!H658,数据分类!A:A,0))="-","-"),"Error")</f>
        <v>-</v>
      </c>
      <c r="K658" s="34" t="str">
        <f t="shared" si="42"/>
        <v>-</v>
      </c>
      <c r="L658" s="4" t="str">
        <f>IFERROR(INDEX(字典msg!B:B,MATCH(D658,字典msg!A:A,0)),"Error")</f>
        <v>正常</v>
      </c>
      <c r="M658" s="4" t="str">
        <f>IFERROR(_xlfn.IFS(H658="9",INDEX(字典1_34!C:C,MATCH(MID(F658,5,2),字典1_34!B:B,0)),H658="B00",INDEX(字典1_34!D:D,MATCH(MID(F658,5,2),字典1_34!B:B,0)),H658="B20",INDEX(字典1_34!E:E,MATCH(MID(F658,5,2),字典1_34!B:B,0)),H658="B48",INDEX(字典1_34!G:G,MATCH(MID(F658,5,2),字典1_34!B:B,0)),LEFT(H658,1)="B",INDEX(字典1_34!F:F,MATCH(MID(F658,5,2),字典1_34!B:B,0))),"-")</f>
        <v>-</v>
      </c>
      <c r="N658" s="4" t="str">
        <f>IFERROR(_xlfn.IFS(H658="9",INDEX(字典1_56!C:C,MATCH(MID(F658,7,2),字典1_56!B:B,0)),LEFT(H658,1)="B",INDEX(字典1_56!D:D,MATCH(MID(F658,7,2),字典1_56!B:B,0)),H658="C_B",INDEX(字典1_56!F:F,MATCH(MID(F658,7,2),字典1_56!B:B,0)),H658="C",INDEX(字典1_56!E:E,MATCH(MID(F658,7,2),字典1_56!B:B,0))),"-")</f>
        <v>-</v>
      </c>
      <c r="O658" s="4" t="str">
        <f>IFERROR(INDEX(字典1_78!C:C,MATCH(RIGHT(F658,2),字典1_78!B:B,0)),"Error")</f>
        <v>时钟</v>
      </c>
      <c r="P658" s="5">
        <f t="shared" si="40"/>
        <v>0.48599999999999999</v>
      </c>
      <c r="Q658" s="5">
        <f t="shared" si="41"/>
        <v>1.9999999999999962E-2</v>
      </c>
      <c r="R658" s="5" t="str">
        <f>IF(H660="C_B",INDEX(音色一览表!A:A,MATCH(MID(F658,5,2)&amp;MID(F659,5,2)&amp;MID(F660,7,2),音色一览表!H:H,0))&amp;" "&amp;INDEX(音色一览表!G:G,MATCH(MID(F658,5,2)&amp;MID(F659,5,2)&amp;MID(F660,7,2),音色一览表!H:H,0)),"")</f>
        <v/>
      </c>
      <c r="S658" s="17"/>
      <c r="T658" s="17"/>
    </row>
    <row r="659" spans="1:20" ht="18" hidden="1" customHeight="1" x14ac:dyDescent="0.2">
      <c r="A659" s="16">
        <v>657</v>
      </c>
      <c r="B659" s="16">
        <v>2</v>
      </c>
      <c r="C659" s="10"/>
      <c r="D659" s="16" t="s">
        <v>49</v>
      </c>
      <c r="E659" s="16" t="s">
        <v>50</v>
      </c>
      <c r="F659" s="16" t="s">
        <v>51</v>
      </c>
      <c r="G659" s="16" t="s">
        <v>708</v>
      </c>
      <c r="H659" s="34" t="str">
        <f t="shared" si="43"/>
        <v>F8</v>
      </c>
      <c r="I659" s="34" t="str">
        <f>IFERROR(INDEX(数据分类!B:B,MATCH(数据!H659,数据分类!A:A,0)),"Error")</f>
        <v>时钟</v>
      </c>
      <c r="J659" s="34" t="str">
        <f>IFERROR(_xlfn.IFS(INDEX(数据分类!E:E,MATCH(数据!H659,数据分类!A:A,0))=3456,N659&amp;M659,INDEX(数据分类!E:E,MATCH(数据!H659,数据分类!A:A,0))=34,M659,INDEX(数据分类!E:E,MATCH(数据!H659,数据分类!A:A,0))=56,N659,INDEX(数据分类!E:E,MATCH(数据!H659,数据分类!A:A,0))="-","-"),"Error")</f>
        <v>-</v>
      </c>
      <c r="K659" s="34" t="str">
        <f t="shared" si="42"/>
        <v>-</v>
      </c>
      <c r="L659" s="4" t="str">
        <f>IFERROR(INDEX(字典msg!B:B,MATCH(D659,字典msg!A:A,0)),"Error")</f>
        <v>正常</v>
      </c>
      <c r="M659" s="4" t="str">
        <f>IFERROR(_xlfn.IFS(H659="9",INDEX(字典1_34!C:C,MATCH(MID(F659,5,2),字典1_34!B:B,0)),H659="B00",INDEX(字典1_34!D:D,MATCH(MID(F659,5,2),字典1_34!B:B,0)),H659="B20",INDEX(字典1_34!E:E,MATCH(MID(F659,5,2),字典1_34!B:B,0)),H659="B48",INDEX(字典1_34!G:G,MATCH(MID(F659,5,2),字典1_34!B:B,0)),LEFT(H659,1)="B",INDEX(字典1_34!F:F,MATCH(MID(F659,5,2),字典1_34!B:B,0))),"-")</f>
        <v>-</v>
      </c>
      <c r="N659" s="4" t="str">
        <f>IFERROR(_xlfn.IFS(H659="9",INDEX(字典1_56!C:C,MATCH(MID(F659,7,2),字典1_56!B:B,0)),LEFT(H659,1)="B",INDEX(字典1_56!D:D,MATCH(MID(F659,7,2),字典1_56!B:B,0)),H659="C_B",INDEX(字典1_56!F:F,MATCH(MID(F659,7,2),字典1_56!B:B,0)),H659="C",INDEX(字典1_56!E:E,MATCH(MID(F659,7,2),字典1_56!B:B,0))),"-")</f>
        <v>-</v>
      </c>
      <c r="O659" s="4" t="str">
        <f>IFERROR(INDEX(字典1_78!C:C,MATCH(RIGHT(F659,2),字典1_78!B:B,0)),"Error")</f>
        <v>时钟</v>
      </c>
      <c r="P659" s="5">
        <f t="shared" si="40"/>
        <v>0.51600000000000001</v>
      </c>
      <c r="Q659" s="5">
        <f t="shared" si="41"/>
        <v>3.0000000000000027E-2</v>
      </c>
      <c r="R659" s="5" t="str">
        <f>IF(H661="C_B",INDEX(音色一览表!A:A,MATCH(MID(F659,5,2)&amp;MID(F660,5,2)&amp;MID(F661,7,2),音色一览表!H:H,0))&amp;" "&amp;INDEX(音色一览表!G:G,MATCH(MID(F659,5,2)&amp;MID(F660,5,2)&amp;MID(F661,7,2),音色一览表!H:H,0)),"")</f>
        <v/>
      </c>
      <c r="S659" s="17"/>
      <c r="T659" s="17"/>
    </row>
    <row r="660" spans="1:20" ht="18" hidden="1" customHeight="1" x14ac:dyDescent="0.2">
      <c r="A660" s="16">
        <v>658</v>
      </c>
      <c r="B660" s="16">
        <v>2</v>
      </c>
      <c r="C660" s="10"/>
      <c r="D660" s="16" t="s">
        <v>49</v>
      </c>
      <c r="E660" s="16" t="s">
        <v>50</v>
      </c>
      <c r="F660" s="16" t="s">
        <v>51</v>
      </c>
      <c r="G660" s="16" t="s">
        <v>708</v>
      </c>
      <c r="H660" s="34" t="str">
        <f t="shared" si="43"/>
        <v>F8</v>
      </c>
      <c r="I660" s="34" t="str">
        <f>IFERROR(INDEX(数据分类!B:B,MATCH(数据!H660,数据分类!A:A,0)),"Error")</f>
        <v>时钟</v>
      </c>
      <c r="J660" s="34" t="str">
        <f>IFERROR(_xlfn.IFS(INDEX(数据分类!E:E,MATCH(数据!H660,数据分类!A:A,0))=3456,N660&amp;M660,INDEX(数据分类!E:E,MATCH(数据!H660,数据分类!A:A,0))=34,M660,INDEX(数据分类!E:E,MATCH(数据!H660,数据分类!A:A,0))=56,N660,INDEX(数据分类!E:E,MATCH(数据!H660,数据分类!A:A,0))="-","-"),"Error")</f>
        <v>-</v>
      </c>
      <c r="K660" s="34" t="str">
        <f t="shared" si="42"/>
        <v>-</v>
      </c>
      <c r="L660" s="4" t="str">
        <f>IFERROR(INDEX(字典msg!B:B,MATCH(D660,字典msg!A:A,0)),"Error")</f>
        <v>正常</v>
      </c>
      <c r="M660" s="4" t="str">
        <f>IFERROR(_xlfn.IFS(H660="9",INDEX(字典1_34!C:C,MATCH(MID(F660,5,2),字典1_34!B:B,0)),H660="B00",INDEX(字典1_34!D:D,MATCH(MID(F660,5,2),字典1_34!B:B,0)),H660="B20",INDEX(字典1_34!E:E,MATCH(MID(F660,5,2),字典1_34!B:B,0)),H660="B48",INDEX(字典1_34!G:G,MATCH(MID(F660,5,2),字典1_34!B:B,0)),LEFT(H660,1)="B",INDEX(字典1_34!F:F,MATCH(MID(F660,5,2),字典1_34!B:B,0))),"-")</f>
        <v>-</v>
      </c>
      <c r="N660" s="4" t="str">
        <f>IFERROR(_xlfn.IFS(H660="9",INDEX(字典1_56!C:C,MATCH(MID(F660,7,2),字典1_56!B:B,0)),LEFT(H660,1)="B",INDEX(字典1_56!D:D,MATCH(MID(F660,7,2),字典1_56!B:B,0)),H660="C_B",INDEX(字典1_56!F:F,MATCH(MID(F660,7,2),字典1_56!B:B,0)),H660="C",INDEX(字典1_56!E:E,MATCH(MID(F660,7,2),字典1_56!B:B,0))),"-")</f>
        <v>-</v>
      </c>
      <c r="O660" s="4" t="str">
        <f>IFERROR(INDEX(字典1_78!C:C,MATCH(RIGHT(F660,2),字典1_78!B:B,0)),"Error")</f>
        <v>时钟</v>
      </c>
      <c r="P660" s="5">
        <f t="shared" si="40"/>
        <v>0.51600000000000001</v>
      </c>
      <c r="Q660" s="5">
        <f t="shared" si="41"/>
        <v>0</v>
      </c>
      <c r="R660" s="5" t="str">
        <f>IF(H662="C_B",INDEX(音色一览表!A:A,MATCH(MID(F660,5,2)&amp;MID(F661,5,2)&amp;MID(F662,7,2),音色一览表!H:H,0))&amp;" "&amp;INDEX(音色一览表!G:G,MATCH(MID(F660,5,2)&amp;MID(F661,5,2)&amp;MID(F662,7,2),音色一览表!H:H,0)),"")</f>
        <v/>
      </c>
      <c r="S660" s="17"/>
      <c r="T660" s="17"/>
    </row>
    <row r="661" spans="1:20" ht="18" hidden="1" customHeight="1" x14ac:dyDescent="0.2">
      <c r="A661" s="16">
        <v>659</v>
      </c>
      <c r="B661" s="16">
        <v>2</v>
      </c>
      <c r="C661" s="10"/>
      <c r="D661" s="16" t="s">
        <v>49</v>
      </c>
      <c r="E661" s="16" t="s">
        <v>50</v>
      </c>
      <c r="F661" s="16" t="s">
        <v>51</v>
      </c>
      <c r="G661" s="16" t="s">
        <v>709</v>
      </c>
      <c r="H661" s="34" t="str">
        <f t="shared" si="43"/>
        <v>F8</v>
      </c>
      <c r="I661" s="34" t="str">
        <f>IFERROR(INDEX(数据分类!B:B,MATCH(数据!H661,数据分类!A:A,0)),"Error")</f>
        <v>时钟</v>
      </c>
      <c r="J661" s="34" t="str">
        <f>IFERROR(_xlfn.IFS(INDEX(数据分类!E:E,MATCH(数据!H661,数据分类!A:A,0))=3456,N661&amp;M661,INDEX(数据分类!E:E,MATCH(数据!H661,数据分类!A:A,0))=34,M661,INDEX(数据分类!E:E,MATCH(数据!H661,数据分类!A:A,0))=56,N661,INDEX(数据分类!E:E,MATCH(数据!H661,数据分类!A:A,0))="-","-"),"Error")</f>
        <v>-</v>
      </c>
      <c r="K661" s="34" t="str">
        <f t="shared" si="42"/>
        <v>-</v>
      </c>
      <c r="L661" s="4" t="str">
        <f>IFERROR(INDEX(字典msg!B:B,MATCH(D661,字典msg!A:A,0)),"Error")</f>
        <v>正常</v>
      </c>
      <c r="M661" s="4" t="str">
        <f>IFERROR(_xlfn.IFS(H661="9",INDEX(字典1_34!C:C,MATCH(MID(F661,5,2),字典1_34!B:B,0)),H661="B00",INDEX(字典1_34!D:D,MATCH(MID(F661,5,2),字典1_34!B:B,0)),H661="B20",INDEX(字典1_34!E:E,MATCH(MID(F661,5,2),字典1_34!B:B,0)),H661="B48",INDEX(字典1_34!G:G,MATCH(MID(F661,5,2),字典1_34!B:B,0)),LEFT(H661,1)="B",INDEX(字典1_34!F:F,MATCH(MID(F661,5,2),字典1_34!B:B,0))),"-")</f>
        <v>-</v>
      </c>
      <c r="N661" s="4" t="str">
        <f>IFERROR(_xlfn.IFS(H661="9",INDEX(字典1_56!C:C,MATCH(MID(F661,7,2),字典1_56!B:B,0)),LEFT(H661,1)="B",INDEX(字典1_56!D:D,MATCH(MID(F661,7,2),字典1_56!B:B,0)),H661="C_B",INDEX(字典1_56!F:F,MATCH(MID(F661,7,2),字典1_56!B:B,0)),H661="C",INDEX(字典1_56!E:E,MATCH(MID(F661,7,2),字典1_56!B:B,0))),"-")</f>
        <v>-</v>
      </c>
      <c r="O661" s="4" t="str">
        <f>IFERROR(INDEX(字典1_78!C:C,MATCH(RIGHT(F661,2),字典1_78!B:B,0)),"Error")</f>
        <v>时钟</v>
      </c>
      <c r="P661" s="5">
        <f t="shared" si="40"/>
        <v>0.54600000000000004</v>
      </c>
      <c r="Q661" s="5">
        <f t="shared" si="41"/>
        <v>3.0000000000000027E-2</v>
      </c>
      <c r="R661" s="5" t="str">
        <f>IF(H663="C_B",INDEX(音色一览表!A:A,MATCH(MID(F661,5,2)&amp;MID(F662,5,2)&amp;MID(F663,7,2),音色一览表!H:H,0))&amp;" "&amp;INDEX(音色一览表!G:G,MATCH(MID(F661,5,2)&amp;MID(F662,5,2)&amp;MID(F663,7,2),音色一览表!H:H,0)),"")</f>
        <v/>
      </c>
      <c r="S661" s="17"/>
      <c r="T661" s="17"/>
    </row>
    <row r="662" spans="1:20" ht="18" hidden="1" customHeight="1" x14ac:dyDescent="0.2">
      <c r="A662" s="16">
        <v>660</v>
      </c>
      <c r="B662" s="16">
        <v>2</v>
      </c>
      <c r="C662" s="10"/>
      <c r="D662" s="16" t="s">
        <v>49</v>
      </c>
      <c r="E662" s="16" t="s">
        <v>50</v>
      </c>
      <c r="F662" s="16" t="s">
        <v>51</v>
      </c>
      <c r="G662" s="16" t="s">
        <v>710</v>
      </c>
      <c r="H662" s="34" t="str">
        <f t="shared" si="43"/>
        <v>F8</v>
      </c>
      <c r="I662" s="34" t="str">
        <f>IFERROR(INDEX(数据分类!B:B,MATCH(数据!H662,数据分类!A:A,0)),"Error")</f>
        <v>时钟</v>
      </c>
      <c r="J662" s="34" t="str">
        <f>IFERROR(_xlfn.IFS(INDEX(数据分类!E:E,MATCH(数据!H662,数据分类!A:A,0))=3456,N662&amp;M662,INDEX(数据分类!E:E,MATCH(数据!H662,数据分类!A:A,0))=34,M662,INDEX(数据分类!E:E,MATCH(数据!H662,数据分类!A:A,0))=56,N662,INDEX(数据分类!E:E,MATCH(数据!H662,数据分类!A:A,0))="-","-"),"Error")</f>
        <v>-</v>
      </c>
      <c r="K662" s="34" t="str">
        <f t="shared" si="42"/>
        <v>-</v>
      </c>
      <c r="L662" s="4" t="str">
        <f>IFERROR(INDEX(字典msg!B:B,MATCH(D662,字典msg!A:A,0)),"Error")</f>
        <v>正常</v>
      </c>
      <c r="M662" s="4" t="str">
        <f>IFERROR(_xlfn.IFS(H662="9",INDEX(字典1_34!C:C,MATCH(MID(F662,5,2),字典1_34!B:B,0)),H662="B00",INDEX(字典1_34!D:D,MATCH(MID(F662,5,2),字典1_34!B:B,0)),H662="B20",INDEX(字典1_34!E:E,MATCH(MID(F662,5,2),字典1_34!B:B,0)),H662="B48",INDEX(字典1_34!G:G,MATCH(MID(F662,5,2),字典1_34!B:B,0)),LEFT(H662,1)="B",INDEX(字典1_34!F:F,MATCH(MID(F662,5,2),字典1_34!B:B,0))),"-")</f>
        <v>-</v>
      </c>
      <c r="N662" s="4" t="str">
        <f>IFERROR(_xlfn.IFS(H662="9",INDEX(字典1_56!C:C,MATCH(MID(F662,7,2),字典1_56!B:B,0)),LEFT(H662,1)="B",INDEX(字典1_56!D:D,MATCH(MID(F662,7,2),字典1_56!B:B,0)),H662="C_B",INDEX(字典1_56!F:F,MATCH(MID(F662,7,2),字典1_56!B:B,0)),H662="C",INDEX(字典1_56!E:E,MATCH(MID(F662,7,2),字典1_56!B:B,0))),"-")</f>
        <v>-</v>
      </c>
      <c r="O662" s="4" t="str">
        <f>IFERROR(INDEX(字典1_78!C:C,MATCH(RIGHT(F662,2),字典1_78!B:B,0)),"Error")</f>
        <v>时钟</v>
      </c>
      <c r="P662" s="5">
        <f t="shared" si="40"/>
        <v>0.57599999999999996</v>
      </c>
      <c r="Q662" s="5">
        <f t="shared" si="41"/>
        <v>2.9999999999999916E-2</v>
      </c>
      <c r="R662" s="5" t="str">
        <f>IF(H664="C_B",INDEX(音色一览表!A:A,MATCH(MID(F662,5,2)&amp;MID(F663,5,2)&amp;MID(F664,7,2),音色一览表!H:H,0))&amp;" "&amp;INDEX(音色一览表!G:G,MATCH(MID(F662,5,2)&amp;MID(F663,5,2)&amp;MID(F664,7,2),音色一览表!H:H,0)),"")</f>
        <v/>
      </c>
      <c r="S662" s="17"/>
      <c r="T662" s="17"/>
    </row>
    <row r="663" spans="1:20" ht="18" hidden="1" customHeight="1" x14ac:dyDescent="0.2">
      <c r="A663" s="16">
        <v>661</v>
      </c>
      <c r="B663" s="16">
        <v>2</v>
      </c>
      <c r="C663" s="10"/>
      <c r="D663" s="16" t="s">
        <v>49</v>
      </c>
      <c r="E663" s="16" t="s">
        <v>50</v>
      </c>
      <c r="F663" s="16" t="s">
        <v>51</v>
      </c>
      <c r="G663" s="16" t="s">
        <v>711</v>
      </c>
      <c r="H663" s="34" t="str">
        <f t="shared" si="43"/>
        <v>F8</v>
      </c>
      <c r="I663" s="34" t="str">
        <f>IFERROR(INDEX(数据分类!B:B,MATCH(数据!H663,数据分类!A:A,0)),"Error")</f>
        <v>时钟</v>
      </c>
      <c r="J663" s="34" t="str">
        <f>IFERROR(_xlfn.IFS(INDEX(数据分类!E:E,MATCH(数据!H663,数据分类!A:A,0))=3456,N663&amp;M663,INDEX(数据分类!E:E,MATCH(数据!H663,数据分类!A:A,0))=34,M663,INDEX(数据分类!E:E,MATCH(数据!H663,数据分类!A:A,0))=56,N663,INDEX(数据分类!E:E,MATCH(数据!H663,数据分类!A:A,0))="-","-"),"Error")</f>
        <v>-</v>
      </c>
      <c r="K663" s="34" t="str">
        <f t="shared" si="42"/>
        <v>-</v>
      </c>
      <c r="L663" s="4" t="str">
        <f>IFERROR(INDEX(字典msg!B:B,MATCH(D663,字典msg!A:A,0)),"Error")</f>
        <v>正常</v>
      </c>
      <c r="M663" s="4" t="str">
        <f>IFERROR(_xlfn.IFS(H663="9",INDEX(字典1_34!C:C,MATCH(MID(F663,5,2),字典1_34!B:B,0)),H663="B00",INDEX(字典1_34!D:D,MATCH(MID(F663,5,2),字典1_34!B:B,0)),H663="B20",INDEX(字典1_34!E:E,MATCH(MID(F663,5,2),字典1_34!B:B,0)),H663="B48",INDEX(字典1_34!G:G,MATCH(MID(F663,5,2),字典1_34!B:B,0)),LEFT(H663,1)="B",INDEX(字典1_34!F:F,MATCH(MID(F663,5,2),字典1_34!B:B,0))),"-")</f>
        <v>-</v>
      </c>
      <c r="N663" s="4" t="str">
        <f>IFERROR(_xlfn.IFS(H663="9",INDEX(字典1_56!C:C,MATCH(MID(F663,7,2),字典1_56!B:B,0)),LEFT(H663,1)="B",INDEX(字典1_56!D:D,MATCH(MID(F663,7,2),字典1_56!B:B,0)),H663="C_B",INDEX(字典1_56!F:F,MATCH(MID(F663,7,2),字典1_56!B:B,0)),H663="C",INDEX(字典1_56!E:E,MATCH(MID(F663,7,2),字典1_56!B:B,0))),"-")</f>
        <v>-</v>
      </c>
      <c r="O663" s="4" t="str">
        <f>IFERROR(INDEX(字典1_78!C:C,MATCH(RIGHT(F663,2),字典1_78!B:B,0)),"Error")</f>
        <v>时钟</v>
      </c>
      <c r="P663" s="5">
        <f t="shared" si="40"/>
        <v>0.59599999999999997</v>
      </c>
      <c r="Q663" s="5">
        <f t="shared" si="41"/>
        <v>2.0000000000000018E-2</v>
      </c>
      <c r="R663" s="5" t="str">
        <f>IF(H665="C_B",INDEX(音色一览表!A:A,MATCH(MID(F663,5,2)&amp;MID(F664,5,2)&amp;MID(F665,7,2),音色一览表!H:H,0))&amp;" "&amp;INDEX(音色一览表!G:G,MATCH(MID(F663,5,2)&amp;MID(F664,5,2)&amp;MID(F665,7,2),音色一览表!H:H,0)),"")</f>
        <v/>
      </c>
      <c r="S663" s="17"/>
      <c r="T663" s="17"/>
    </row>
    <row r="664" spans="1:20" ht="18" hidden="1" customHeight="1" x14ac:dyDescent="0.2">
      <c r="A664" s="16">
        <v>662</v>
      </c>
      <c r="B664" s="16">
        <v>2</v>
      </c>
      <c r="C664" s="10"/>
      <c r="D664" s="16" t="s">
        <v>49</v>
      </c>
      <c r="E664" s="16" t="s">
        <v>50</v>
      </c>
      <c r="F664" s="16" t="s">
        <v>51</v>
      </c>
      <c r="G664" s="16" t="s">
        <v>712</v>
      </c>
      <c r="H664" s="34" t="str">
        <f t="shared" si="43"/>
        <v>F8</v>
      </c>
      <c r="I664" s="34" t="str">
        <f>IFERROR(INDEX(数据分类!B:B,MATCH(数据!H664,数据分类!A:A,0)),"Error")</f>
        <v>时钟</v>
      </c>
      <c r="J664" s="34" t="str">
        <f>IFERROR(_xlfn.IFS(INDEX(数据分类!E:E,MATCH(数据!H664,数据分类!A:A,0))=3456,N664&amp;M664,INDEX(数据分类!E:E,MATCH(数据!H664,数据分类!A:A,0))=34,M664,INDEX(数据分类!E:E,MATCH(数据!H664,数据分类!A:A,0))=56,N664,INDEX(数据分类!E:E,MATCH(数据!H664,数据分类!A:A,0))="-","-"),"Error")</f>
        <v>-</v>
      </c>
      <c r="K664" s="34" t="str">
        <f t="shared" si="42"/>
        <v>-</v>
      </c>
      <c r="L664" s="4" t="str">
        <f>IFERROR(INDEX(字典msg!B:B,MATCH(D664,字典msg!A:A,0)),"Error")</f>
        <v>正常</v>
      </c>
      <c r="M664" s="4" t="str">
        <f>IFERROR(_xlfn.IFS(H664="9",INDEX(字典1_34!C:C,MATCH(MID(F664,5,2),字典1_34!B:B,0)),H664="B00",INDEX(字典1_34!D:D,MATCH(MID(F664,5,2),字典1_34!B:B,0)),H664="B20",INDEX(字典1_34!E:E,MATCH(MID(F664,5,2),字典1_34!B:B,0)),H664="B48",INDEX(字典1_34!G:G,MATCH(MID(F664,5,2),字典1_34!B:B,0)),LEFT(H664,1)="B",INDEX(字典1_34!F:F,MATCH(MID(F664,5,2),字典1_34!B:B,0))),"-")</f>
        <v>-</v>
      </c>
      <c r="N664" s="4" t="str">
        <f>IFERROR(_xlfn.IFS(H664="9",INDEX(字典1_56!C:C,MATCH(MID(F664,7,2),字典1_56!B:B,0)),LEFT(H664,1)="B",INDEX(字典1_56!D:D,MATCH(MID(F664,7,2),字典1_56!B:B,0)),H664="C_B",INDEX(字典1_56!F:F,MATCH(MID(F664,7,2),字典1_56!B:B,0)),H664="C",INDEX(字典1_56!E:E,MATCH(MID(F664,7,2),字典1_56!B:B,0))),"-")</f>
        <v>-</v>
      </c>
      <c r="O664" s="4" t="str">
        <f>IFERROR(INDEX(字典1_78!C:C,MATCH(RIGHT(F664,2),字典1_78!B:B,0)),"Error")</f>
        <v>时钟</v>
      </c>
      <c r="P664" s="5">
        <f t="shared" si="40"/>
        <v>0.60599999999999998</v>
      </c>
      <c r="Q664" s="5">
        <f t="shared" si="41"/>
        <v>1.0000000000000009E-2</v>
      </c>
      <c r="R664" s="5" t="str">
        <f>IF(H666="C_B",INDEX(音色一览表!A:A,MATCH(MID(F664,5,2)&amp;MID(F665,5,2)&amp;MID(F666,7,2),音色一览表!H:H,0))&amp;" "&amp;INDEX(音色一览表!G:G,MATCH(MID(F664,5,2)&amp;MID(F665,5,2)&amp;MID(F666,7,2),音色一览表!H:H,0)),"")</f>
        <v/>
      </c>
      <c r="S664" s="17"/>
      <c r="T664" s="17"/>
    </row>
    <row r="665" spans="1:20" ht="18" hidden="1" customHeight="1" x14ac:dyDescent="0.2">
      <c r="A665" s="16">
        <v>663</v>
      </c>
      <c r="B665" s="16">
        <v>2</v>
      </c>
      <c r="C665" s="10"/>
      <c r="D665" s="16" t="s">
        <v>49</v>
      </c>
      <c r="E665" s="16" t="s">
        <v>50</v>
      </c>
      <c r="F665" s="16" t="s">
        <v>51</v>
      </c>
      <c r="G665" s="16" t="s">
        <v>713</v>
      </c>
      <c r="H665" s="34" t="str">
        <f t="shared" si="43"/>
        <v>F8</v>
      </c>
      <c r="I665" s="34" t="str">
        <f>IFERROR(INDEX(数据分类!B:B,MATCH(数据!H665,数据分类!A:A,0)),"Error")</f>
        <v>时钟</v>
      </c>
      <c r="J665" s="34" t="str">
        <f>IFERROR(_xlfn.IFS(INDEX(数据分类!E:E,MATCH(数据!H665,数据分类!A:A,0))=3456,N665&amp;M665,INDEX(数据分类!E:E,MATCH(数据!H665,数据分类!A:A,0))=34,M665,INDEX(数据分类!E:E,MATCH(数据!H665,数据分类!A:A,0))=56,N665,INDEX(数据分类!E:E,MATCH(数据!H665,数据分类!A:A,0))="-","-"),"Error")</f>
        <v>-</v>
      </c>
      <c r="K665" s="34" t="str">
        <f t="shared" si="42"/>
        <v>-</v>
      </c>
      <c r="L665" s="4" t="str">
        <f>IFERROR(INDEX(字典msg!B:B,MATCH(D665,字典msg!A:A,0)),"Error")</f>
        <v>正常</v>
      </c>
      <c r="M665" s="4" t="str">
        <f>IFERROR(_xlfn.IFS(H665="9",INDEX(字典1_34!C:C,MATCH(MID(F665,5,2),字典1_34!B:B,0)),H665="B00",INDEX(字典1_34!D:D,MATCH(MID(F665,5,2),字典1_34!B:B,0)),H665="B20",INDEX(字典1_34!E:E,MATCH(MID(F665,5,2),字典1_34!B:B,0)),H665="B48",INDEX(字典1_34!G:G,MATCH(MID(F665,5,2),字典1_34!B:B,0)),LEFT(H665,1)="B",INDEX(字典1_34!F:F,MATCH(MID(F665,5,2),字典1_34!B:B,0))),"-")</f>
        <v>-</v>
      </c>
      <c r="N665" s="4" t="str">
        <f>IFERROR(_xlfn.IFS(H665="9",INDEX(字典1_56!C:C,MATCH(MID(F665,7,2),字典1_56!B:B,0)),LEFT(H665,1)="B",INDEX(字典1_56!D:D,MATCH(MID(F665,7,2),字典1_56!B:B,0)),H665="C_B",INDEX(字典1_56!F:F,MATCH(MID(F665,7,2),字典1_56!B:B,0)),H665="C",INDEX(字典1_56!E:E,MATCH(MID(F665,7,2),字典1_56!B:B,0))),"-")</f>
        <v>-</v>
      </c>
      <c r="O665" s="4" t="str">
        <f>IFERROR(INDEX(字典1_78!C:C,MATCH(RIGHT(F665,2),字典1_78!B:B,0)),"Error")</f>
        <v>时钟</v>
      </c>
      <c r="P665" s="5">
        <f t="shared" si="40"/>
        <v>0.626</v>
      </c>
      <c r="Q665" s="5">
        <f t="shared" si="41"/>
        <v>2.0000000000000018E-2</v>
      </c>
      <c r="R665" s="5" t="str">
        <f>IF(H667="C_B",INDEX(音色一览表!A:A,MATCH(MID(F665,5,2)&amp;MID(F666,5,2)&amp;MID(F667,7,2),音色一览表!H:H,0))&amp;" "&amp;INDEX(音色一览表!G:G,MATCH(MID(F665,5,2)&amp;MID(F666,5,2)&amp;MID(F667,7,2),音色一览表!H:H,0)),"")</f>
        <v/>
      </c>
      <c r="S665" s="17"/>
      <c r="T665" s="17"/>
    </row>
    <row r="666" spans="1:20" ht="18" hidden="1" customHeight="1" x14ac:dyDescent="0.2">
      <c r="A666" s="16">
        <v>664</v>
      </c>
      <c r="B666" s="16">
        <v>2</v>
      </c>
      <c r="C666" s="10"/>
      <c r="D666" s="16" t="s">
        <v>49</v>
      </c>
      <c r="E666" s="16" t="s">
        <v>50</v>
      </c>
      <c r="F666" s="16" t="s">
        <v>51</v>
      </c>
      <c r="G666" s="16" t="s">
        <v>714</v>
      </c>
      <c r="H666" s="34" t="str">
        <f t="shared" si="43"/>
        <v>F8</v>
      </c>
      <c r="I666" s="34" t="str">
        <f>IFERROR(INDEX(数据分类!B:B,MATCH(数据!H666,数据分类!A:A,0)),"Error")</f>
        <v>时钟</v>
      </c>
      <c r="J666" s="34" t="str">
        <f>IFERROR(_xlfn.IFS(INDEX(数据分类!E:E,MATCH(数据!H666,数据分类!A:A,0))=3456,N666&amp;M666,INDEX(数据分类!E:E,MATCH(数据!H666,数据分类!A:A,0))=34,M666,INDEX(数据分类!E:E,MATCH(数据!H666,数据分类!A:A,0))=56,N666,INDEX(数据分类!E:E,MATCH(数据!H666,数据分类!A:A,0))="-","-"),"Error")</f>
        <v>-</v>
      </c>
      <c r="K666" s="34" t="str">
        <f t="shared" si="42"/>
        <v>-</v>
      </c>
      <c r="L666" s="4" t="str">
        <f>IFERROR(INDEX(字典msg!B:B,MATCH(D666,字典msg!A:A,0)),"Error")</f>
        <v>正常</v>
      </c>
      <c r="M666" s="4" t="str">
        <f>IFERROR(_xlfn.IFS(H666="9",INDEX(字典1_34!C:C,MATCH(MID(F666,5,2),字典1_34!B:B,0)),H666="B00",INDEX(字典1_34!D:D,MATCH(MID(F666,5,2),字典1_34!B:B,0)),H666="B20",INDEX(字典1_34!E:E,MATCH(MID(F666,5,2),字典1_34!B:B,0)),H666="B48",INDEX(字典1_34!G:G,MATCH(MID(F666,5,2),字典1_34!B:B,0)),LEFT(H666,1)="B",INDEX(字典1_34!F:F,MATCH(MID(F666,5,2),字典1_34!B:B,0))),"-")</f>
        <v>-</v>
      </c>
      <c r="N666" s="4" t="str">
        <f>IFERROR(_xlfn.IFS(H666="9",INDEX(字典1_56!C:C,MATCH(MID(F666,7,2),字典1_56!B:B,0)),LEFT(H666,1)="B",INDEX(字典1_56!D:D,MATCH(MID(F666,7,2),字典1_56!B:B,0)),H666="C_B",INDEX(字典1_56!F:F,MATCH(MID(F666,7,2),字典1_56!B:B,0)),H666="C",INDEX(字典1_56!E:E,MATCH(MID(F666,7,2),字典1_56!B:B,0))),"-")</f>
        <v>-</v>
      </c>
      <c r="O666" s="4" t="str">
        <f>IFERROR(INDEX(字典1_78!C:C,MATCH(RIGHT(F666,2),字典1_78!B:B,0)),"Error")</f>
        <v>时钟</v>
      </c>
      <c r="P666" s="5">
        <f t="shared" si="40"/>
        <v>0.64600000000000002</v>
      </c>
      <c r="Q666" s="5">
        <f t="shared" si="41"/>
        <v>2.0000000000000018E-2</v>
      </c>
      <c r="R666" s="5" t="str">
        <f>IF(H668="C_B",INDEX(音色一览表!A:A,MATCH(MID(F666,5,2)&amp;MID(F667,5,2)&amp;MID(F668,7,2),音色一览表!H:H,0))&amp;" "&amp;INDEX(音色一览表!G:G,MATCH(MID(F666,5,2)&amp;MID(F667,5,2)&amp;MID(F668,7,2),音色一览表!H:H,0)),"")</f>
        <v/>
      </c>
      <c r="S666" s="17"/>
      <c r="T666" s="17"/>
    </row>
    <row r="667" spans="1:20" ht="18" hidden="1" customHeight="1" x14ac:dyDescent="0.2">
      <c r="A667" s="16">
        <v>665</v>
      </c>
      <c r="B667" s="16">
        <v>2</v>
      </c>
      <c r="C667" s="10"/>
      <c r="D667" s="16" t="s">
        <v>49</v>
      </c>
      <c r="E667" s="16" t="s">
        <v>50</v>
      </c>
      <c r="F667" s="16" t="s">
        <v>59</v>
      </c>
      <c r="G667" s="16" t="s">
        <v>715</v>
      </c>
      <c r="H667" s="34" t="str">
        <f t="shared" si="43"/>
        <v>FE</v>
      </c>
      <c r="I667" s="34" t="str">
        <f>IFERROR(INDEX(数据分类!B:B,MATCH(数据!H667,数据分类!A:A,0)),"Error")</f>
        <v>主动传感</v>
      </c>
      <c r="J667" s="34" t="str">
        <f>IFERROR(_xlfn.IFS(INDEX(数据分类!E:E,MATCH(数据!H667,数据分类!A:A,0))=3456,N667&amp;M667,INDEX(数据分类!E:E,MATCH(数据!H667,数据分类!A:A,0))=34,M667,INDEX(数据分类!E:E,MATCH(数据!H667,数据分类!A:A,0))=56,N667,INDEX(数据分类!E:E,MATCH(数据!H667,数据分类!A:A,0))="-","-"),"Error")</f>
        <v>-</v>
      </c>
      <c r="K667" s="34" t="str">
        <f t="shared" si="42"/>
        <v>-</v>
      </c>
      <c r="L667" s="4" t="str">
        <f>IFERROR(INDEX(字典msg!B:B,MATCH(D667,字典msg!A:A,0)),"Error")</f>
        <v>正常</v>
      </c>
      <c r="M667" s="4" t="str">
        <f>IFERROR(_xlfn.IFS(H667="9",INDEX(字典1_34!C:C,MATCH(MID(F667,5,2),字典1_34!B:B,0)),H667="B00",INDEX(字典1_34!D:D,MATCH(MID(F667,5,2),字典1_34!B:B,0)),H667="B20",INDEX(字典1_34!E:E,MATCH(MID(F667,5,2),字典1_34!B:B,0)),H667="B48",INDEX(字典1_34!G:G,MATCH(MID(F667,5,2),字典1_34!B:B,0)),LEFT(H667,1)="B",INDEX(字典1_34!F:F,MATCH(MID(F667,5,2),字典1_34!B:B,0))),"-")</f>
        <v>-</v>
      </c>
      <c r="N667" s="4" t="str">
        <f>IFERROR(_xlfn.IFS(H667="9",INDEX(字典1_56!C:C,MATCH(MID(F667,7,2),字典1_56!B:B,0)),LEFT(H667,1)="B",INDEX(字典1_56!D:D,MATCH(MID(F667,7,2),字典1_56!B:B,0)),H667="C_B",INDEX(字典1_56!F:F,MATCH(MID(F667,7,2),字典1_56!B:B,0)),H667="C",INDEX(字典1_56!E:E,MATCH(MID(F667,7,2),字典1_56!B:B,0))),"-")</f>
        <v>-</v>
      </c>
      <c r="O667" s="4" t="str">
        <f>IFERROR(INDEX(字典1_78!C:C,MATCH(RIGHT(F667,2),字典1_78!B:B,0)),"Error")</f>
        <v>主动传感</v>
      </c>
      <c r="P667" s="5">
        <f t="shared" si="40"/>
        <v>0.66600000000000004</v>
      </c>
      <c r="Q667" s="5">
        <f t="shared" si="41"/>
        <v>2.0000000000000018E-2</v>
      </c>
      <c r="R667" s="5" t="str">
        <f>IF(H669="C_B",INDEX(音色一览表!A:A,MATCH(MID(F667,5,2)&amp;MID(F668,5,2)&amp;MID(F669,7,2),音色一览表!H:H,0))&amp;" "&amp;INDEX(音色一览表!G:G,MATCH(MID(F667,5,2)&amp;MID(F668,5,2)&amp;MID(F669,7,2),音色一览表!H:H,0)),"")</f>
        <v/>
      </c>
      <c r="S667" s="17"/>
      <c r="T667" s="17"/>
    </row>
    <row r="668" spans="1:20" ht="18" hidden="1" customHeight="1" x14ac:dyDescent="0.2">
      <c r="A668" s="16">
        <v>666</v>
      </c>
      <c r="B668" s="16">
        <v>2</v>
      </c>
      <c r="C668" s="10"/>
      <c r="D668" s="16" t="s">
        <v>49</v>
      </c>
      <c r="E668" s="16" t="s">
        <v>50</v>
      </c>
      <c r="F668" s="16" t="s">
        <v>51</v>
      </c>
      <c r="G668" s="16" t="s">
        <v>716</v>
      </c>
      <c r="H668" s="34" t="str">
        <f t="shared" si="43"/>
        <v>F8</v>
      </c>
      <c r="I668" s="34" t="str">
        <f>IFERROR(INDEX(数据分类!B:B,MATCH(数据!H668,数据分类!A:A,0)),"Error")</f>
        <v>时钟</v>
      </c>
      <c r="J668" s="34" t="str">
        <f>IFERROR(_xlfn.IFS(INDEX(数据分类!E:E,MATCH(数据!H668,数据分类!A:A,0))=3456,N668&amp;M668,INDEX(数据分类!E:E,MATCH(数据!H668,数据分类!A:A,0))=34,M668,INDEX(数据分类!E:E,MATCH(数据!H668,数据分类!A:A,0))=56,N668,INDEX(数据分类!E:E,MATCH(数据!H668,数据分类!A:A,0))="-","-"),"Error")</f>
        <v>-</v>
      </c>
      <c r="K668" s="34" t="str">
        <f t="shared" si="42"/>
        <v>-</v>
      </c>
      <c r="L668" s="4" t="str">
        <f>IFERROR(INDEX(字典msg!B:B,MATCH(D668,字典msg!A:A,0)),"Error")</f>
        <v>正常</v>
      </c>
      <c r="M668" s="4" t="str">
        <f>IFERROR(_xlfn.IFS(H668="9",INDEX(字典1_34!C:C,MATCH(MID(F668,5,2),字典1_34!B:B,0)),H668="B00",INDEX(字典1_34!D:D,MATCH(MID(F668,5,2),字典1_34!B:B,0)),H668="B20",INDEX(字典1_34!E:E,MATCH(MID(F668,5,2),字典1_34!B:B,0)),H668="B48",INDEX(字典1_34!G:G,MATCH(MID(F668,5,2),字典1_34!B:B,0)),LEFT(H668,1)="B",INDEX(字典1_34!F:F,MATCH(MID(F668,5,2),字典1_34!B:B,0))),"-")</f>
        <v>-</v>
      </c>
      <c r="N668" s="4" t="str">
        <f>IFERROR(_xlfn.IFS(H668="9",INDEX(字典1_56!C:C,MATCH(MID(F668,7,2),字典1_56!B:B,0)),LEFT(H668,1)="B",INDEX(字典1_56!D:D,MATCH(MID(F668,7,2),字典1_56!B:B,0)),H668="C_B",INDEX(字典1_56!F:F,MATCH(MID(F668,7,2),字典1_56!B:B,0)),H668="C",INDEX(字典1_56!E:E,MATCH(MID(F668,7,2),字典1_56!B:B,0))),"-")</f>
        <v>-</v>
      </c>
      <c r="O668" s="4" t="str">
        <f>IFERROR(INDEX(字典1_78!C:C,MATCH(RIGHT(F668,2),字典1_78!B:B,0)),"Error")</f>
        <v>时钟</v>
      </c>
      <c r="P668" s="5">
        <f t="shared" si="40"/>
        <v>0.67600000000000005</v>
      </c>
      <c r="Q668" s="5">
        <f t="shared" si="41"/>
        <v>1.0000000000000009E-2</v>
      </c>
      <c r="R668" s="5" t="str">
        <f>IF(H670="C_B",INDEX(音色一览表!A:A,MATCH(MID(F668,5,2)&amp;MID(F669,5,2)&amp;MID(F670,7,2),音色一览表!H:H,0))&amp;" "&amp;INDEX(音色一览表!G:G,MATCH(MID(F668,5,2)&amp;MID(F669,5,2)&amp;MID(F670,7,2),音色一览表!H:H,0)),"")</f>
        <v/>
      </c>
      <c r="S668" s="17"/>
      <c r="T668" s="17"/>
    </row>
    <row r="669" spans="1:20" ht="18" hidden="1" customHeight="1" x14ac:dyDescent="0.2">
      <c r="A669" s="16">
        <v>667</v>
      </c>
      <c r="B669" s="16">
        <v>2</v>
      </c>
      <c r="C669" s="10"/>
      <c r="D669" s="16" t="s">
        <v>49</v>
      </c>
      <c r="E669" s="16" t="s">
        <v>50</v>
      </c>
      <c r="F669" s="16" t="s">
        <v>51</v>
      </c>
      <c r="G669" s="16" t="s">
        <v>717</v>
      </c>
      <c r="H669" s="34" t="str">
        <f t="shared" si="43"/>
        <v>F8</v>
      </c>
      <c r="I669" s="34" t="str">
        <f>IFERROR(INDEX(数据分类!B:B,MATCH(数据!H669,数据分类!A:A,0)),"Error")</f>
        <v>时钟</v>
      </c>
      <c r="J669" s="34" t="str">
        <f>IFERROR(_xlfn.IFS(INDEX(数据分类!E:E,MATCH(数据!H669,数据分类!A:A,0))=3456,N669&amp;M669,INDEX(数据分类!E:E,MATCH(数据!H669,数据分类!A:A,0))=34,M669,INDEX(数据分类!E:E,MATCH(数据!H669,数据分类!A:A,0))=56,N669,INDEX(数据分类!E:E,MATCH(数据!H669,数据分类!A:A,0))="-","-"),"Error")</f>
        <v>-</v>
      </c>
      <c r="K669" s="34" t="str">
        <f t="shared" si="42"/>
        <v>-</v>
      </c>
      <c r="L669" s="4" t="str">
        <f>IFERROR(INDEX(字典msg!B:B,MATCH(D669,字典msg!A:A,0)),"Error")</f>
        <v>正常</v>
      </c>
      <c r="M669" s="4" t="str">
        <f>IFERROR(_xlfn.IFS(H669="9",INDEX(字典1_34!C:C,MATCH(MID(F669,5,2),字典1_34!B:B,0)),H669="B00",INDEX(字典1_34!D:D,MATCH(MID(F669,5,2),字典1_34!B:B,0)),H669="B20",INDEX(字典1_34!E:E,MATCH(MID(F669,5,2),字典1_34!B:B,0)),H669="B48",INDEX(字典1_34!G:G,MATCH(MID(F669,5,2),字典1_34!B:B,0)),LEFT(H669,1)="B",INDEX(字典1_34!F:F,MATCH(MID(F669,5,2),字典1_34!B:B,0))),"-")</f>
        <v>-</v>
      </c>
      <c r="N669" s="4" t="str">
        <f>IFERROR(_xlfn.IFS(H669="9",INDEX(字典1_56!C:C,MATCH(MID(F669,7,2),字典1_56!B:B,0)),LEFT(H669,1)="B",INDEX(字典1_56!D:D,MATCH(MID(F669,7,2),字典1_56!B:B,0)),H669="C_B",INDEX(字典1_56!F:F,MATCH(MID(F669,7,2),字典1_56!B:B,0)),H669="C",INDEX(字典1_56!E:E,MATCH(MID(F669,7,2),字典1_56!B:B,0))),"-")</f>
        <v>-</v>
      </c>
      <c r="O669" s="4" t="str">
        <f>IFERROR(INDEX(字典1_78!C:C,MATCH(RIGHT(F669,2),字典1_78!B:B,0)),"Error")</f>
        <v>时钟</v>
      </c>
      <c r="P669" s="5">
        <f t="shared" si="40"/>
        <v>0.69599999999999995</v>
      </c>
      <c r="Q669" s="5">
        <f t="shared" si="41"/>
        <v>1.9999999999999907E-2</v>
      </c>
      <c r="R669" s="5" t="str">
        <f>IF(H671="C_B",INDEX(音色一览表!A:A,MATCH(MID(F669,5,2)&amp;MID(F670,5,2)&amp;MID(F671,7,2),音色一览表!H:H,0))&amp;" "&amp;INDEX(音色一览表!G:G,MATCH(MID(F669,5,2)&amp;MID(F670,5,2)&amp;MID(F671,7,2),音色一览表!H:H,0)),"")</f>
        <v/>
      </c>
      <c r="S669" s="17"/>
      <c r="T669" s="17"/>
    </row>
    <row r="670" spans="1:20" ht="18" hidden="1" customHeight="1" x14ac:dyDescent="0.2">
      <c r="A670" s="16">
        <v>668</v>
      </c>
      <c r="B670" s="16">
        <v>2</v>
      </c>
      <c r="C670" s="10"/>
      <c r="D670" s="16" t="s">
        <v>49</v>
      </c>
      <c r="E670" s="16" t="s">
        <v>50</v>
      </c>
      <c r="F670" s="16" t="s">
        <v>51</v>
      </c>
      <c r="G670" s="16" t="s">
        <v>718</v>
      </c>
      <c r="H670" s="34" t="str">
        <f t="shared" si="43"/>
        <v>F8</v>
      </c>
      <c r="I670" s="34" t="str">
        <f>IFERROR(INDEX(数据分类!B:B,MATCH(数据!H670,数据分类!A:A,0)),"Error")</f>
        <v>时钟</v>
      </c>
      <c r="J670" s="34" t="str">
        <f>IFERROR(_xlfn.IFS(INDEX(数据分类!E:E,MATCH(数据!H670,数据分类!A:A,0))=3456,N670&amp;M670,INDEX(数据分类!E:E,MATCH(数据!H670,数据分类!A:A,0))=34,M670,INDEX(数据分类!E:E,MATCH(数据!H670,数据分类!A:A,0))=56,N670,INDEX(数据分类!E:E,MATCH(数据!H670,数据分类!A:A,0))="-","-"),"Error")</f>
        <v>-</v>
      </c>
      <c r="K670" s="34" t="str">
        <f t="shared" si="42"/>
        <v>-</v>
      </c>
      <c r="L670" s="4" t="str">
        <f>IFERROR(INDEX(字典msg!B:B,MATCH(D670,字典msg!A:A,0)),"Error")</f>
        <v>正常</v>
      </c>
      <c r="M670" s="4" t="str">
        <f>IFERROR(_xlfn.IFS(H670="9",INDEX(字典1_34!C:C,MATCH(MID(F670,5,2),字典1_34!B:B,0)),H670="B00",INDEX(字典1_34!D:D,MATCH(MID(F670,5,2),字典1_34!B:B,0)),H670="B20",INDEX(字典1_34!E:E,MATCH(MID(F670,5,2),字典1_34!B:B,0)),H670="B48",INDEX(字典1_34!G:G,MATCH(MID(F670,5,2),字典1_34!B:B,0)),LEFT(H670,1)="B",INDEX(字典1_34!F:F,MATCH(MID(F670,5,2),字典1_34!B:B,0))),"-")</f>
        <v>-</v>
      </c>
      <c r="N670" s="4" t="str">
        <f>IFERROR(_xlfn.IFS(H670="9",INDEX(字典1_56!C:C,MATCH(MID(F670,7,2),字典1_56!B:B,0)),LEFT(H670,1)="B",INDEX(字典1_56!D:D,MATCH(MID(F670,7,2),字典1_56!B:B,0)),H670="C_B",INDEX(字典1_56!F:F,MATCH(MID(F670,7,2),字典1_56!B:B,0)),H670="C",INDEX(字典1_56!E:E,MATCH(MID(F670,7,2),字典1_56!B:B,0))),"-")</f>
        <v>-</v>
      </c>
      <c r="O670" s="4" t="str">
        <f>IFERROR(INDEX(字典1_78!C:C,MATCH(RIGHT(F670,2),字典1_78!B:B,0)),"Error")</f>
        <v>时钟</v>
      </c>
      <c r="P670" s="5">
        <f t="shared" si="40"/>
        <v>0.72599999999999998</v>
      </c>
      <c r="Q670" s="5">
        <f t="shared" si="41"/>
        <v>3.0000000000000027E-2</v>
      </c>
      <c r="R670" s="5" t="str">
        <f>IF(H672="C_B",INDEX(音色一览表!A:A,MATCH(MID(F670,5,2)&amp;MID(F671,5,2)&amp;MID(F672,7,2),音色一览表!H:H,0))&amp;" "&amp;INDEX(音色一览表!G:G,MATCH(MID(F670,5,2)&amp;MID(F671,5,2)&amp;MID(F672,7,2),音色一览表!H:H,0)),"")</f>
        <v/>
      </c>
      <c r="S670" s="17"/>
      <c r="T670" s="17"/>
    </row>
    <row r="671" spans="1:20" ht="18" hidden="1" customHeight="1" x14ac:dyDescent="0.2">
      <c r="A671" s="16">
        <v>669</v>
      </c>
      <c r="B671" s="16">
        <v>2</v>
      </c>
      <c r="C671" s="10"/>
      <c r="D671" s="16" t="s">
        <v>49</v>
      </c>
      <c r="E671" s="16" t="s">
        <v>50</v>
      </c>
      <c r="F671" s="16" t="s">
        <v>51</v>
      </c>
      <c r="G671" s="16" t="s">
        <v>719</v>
      </c>
      <c r="H671" s="34" t="str">
        <f t="shared" si="43"/>
        <v>F8</v>
      </c>
      <c r="I671" s="34" t="str">
        <f>IFERROR(INDEX(数据分类!B:B,MATCH(数据!H671,数据分类!A:A,0)),"Error")</f>
        <v>时钟</v>
      </c>
      <c r="J671" s="34" t="str">
        <f>IFERROR(_xlfn.IFS(INDEX(数据分类!E:E,MATCH(数据!H671,数据分类!A:A,0))=3456,N671&amp;M671,INDEX(数据分类!E:E,MATCH(数据!H671,数据分类!A:A,0))=34,M671,INDEX(数据分类!E:E,MATCH(数据!H671,数据分类!A:A,0))=56,N671,INDEX(数据分类!E:E,MATCH(数据!H671,数据分类!A:A,0))="-","-"),"Error")</f>
        <v>-</v>
      </c>
      <c r="K671" s="34" t="str">
        <f t="shared" si="42"/>
        <v>-</v>
      </c>
      <c r="L671" s="4" t="str">
        <f>IFERROR(INDEX(字典msg!B:B,MATCH(D671,字典msg!A:A,0)),"Error")</f>
        <v>正常</v>
      </c>
      <c r="M671" s="4" t="str">
        <f>IFERROR(_xlfn.IFS(H671="9",INDEX(字典1_34!C:C,MATCH(MID(F671,5,2),字典1_34!B:B,0)),H671="B00",INDEX(字典1_34!D:D,MATCH(MID(F671,5,2),字典1_34!B:B,0)),H671="B20",INDEX(字典1_34!E:E,MATCH(MID(F671,5,2),字典1_34!B:B,0)),H671="B48",INDEX(字典1_34!G:G,MATCH(MID(F671,5,2),字典1_34!B:B,0)),LEFT(H671,1)="B",INDEX(字典1_34!F:F,MATCH(MID(F671,5,2),字典1_34!B:B,0))),"-")</f>
        <v>-</v>
      </c>
      <c r="N671" s="4" t="str">
        <f>IFERROR(_xlfn.IFS(H671="9",INDEX(字典1_56!C:C,MATCH(MID(F671,7,2),字典1_56!B:B,0)),LEFT(H671,1)="B",INDEX(字典1_56!D:D,MATCH(MID(F671,7,2),字典1_56!B:B,0)),H671="C_B",INDEX(字典1_56!F:F,MATCH(MID(F671,7,2),字典1_56!B:B,0)),H671="C",INDEX(字典1_56!E:E,MATCH(MID(F671,7,2),字典1_56!B:B,0))),"-")</f>
        <v>-</v>
      </c>
      <c r="O671" s="4" t="str">
        <f>IFERROR(INDEX(字典1_78!C:C,MATCH(RIGHT(F671,2),字典1_78!B:B,0)),"Error")</f>
        <v>时钟</v>
      </c>
      <c r="P671" s="5">
        <f t="shared" si="40"/>
        <v>0.746</v>
      </c>
      <c r="Q671" s="5">
        <f t="shared" si="41"/>
        <v>2.0000000000000018E-2</v>
      </c>
      <c r="R671" s="5" t="str">
        <f>IF(H673="C_B",INDEX(音色一览表!A:A,MATCH(MID(F671,5,2)&amp;MID(F672,5,2)&amp;MID(F673,7,2),音色一览表!H:H,0))&amp;" "&amp;INDEX(音色一览表!G:G,MATCH(MID(F671,5,2)&amp;MID(F672,5,2)&amp;MID(F673,7,2),音色一览表!H:H,0)),"")</f>
        <v/>
      </c>
      <c r="S671" s="17"/>
      <c r="T671" s="17"/>
    </row>
    <row r="672" spans="1:20" ht="18" hidden="1" customHeight="1" x14ac:dyDescent="0.2">
      <c r="A672" s="16">
        <v>670</v>
      </c>
      <c r="B672" s="16">
        <v>2</v>
      </c>
      <c r="C672" s="10"/>
      <c r="D672" s="16" t="s">
        <v>49</v>
      </c>
      <c r="E672" s="16" t="s">
        <v>50</v>
      </c>
      <c r="F672" s="16" t="s">
        <v>51</v>
      </c>
      <c r="G672" s="16" t="s">
        <v>720</v>
      </c>
      <c r="H672" s="34" t="str">
        <f t="shared" si="43"/>
        <v>F8</v>
      </c>
      <c r="I672" s="34" t="str">
        <f>IFERROR(INDEX(数据分类!B:B,MATCH(数据!H672,数据分类!A:A,0)),"Error")</f>
        <v>时钟</v>
      </c>
      <c r="J672" s="34" t="str">
        <f>IFERROR(_xlfn.IFS(INDEX(数据分类!E:E,MATCH(数据!H672,数据分类!A:A,0))=3456,N672&amp;M672,INDEX(数据分类!E:E,MATCH(数据!H672,数据分类!A:A,0))=34,M672,INDEX(数据分类!E:E,MATCH(数据!H672,数据分类!A:A,0))=56,N672,INDEX(数据分类!E:E,MATCH(数据!H672,数据分类!A:A,0))="-","-"),"Error")</f>
        <v>-</v>
      </c>
      <c r="K672" s="34" t="str">
        <f t="shared" si="42"/>
        <v>-</v>
      </c>
      <c r="L672" s="4" t="str">
        <f>IFERROR(INDEX(字典msg!B:B,MATCH(D672,字典msg!A:A,0)),"Error")</f>
        <v>正常</v>
      </c>
      <c r="M672" s="4" t="str">
        <f>IFERROR(_xlfn.IFS(H672="9",INDEX(字典1_34!C:C,MATCH(MID(F672,5,2),字典1_34!B:B,0)),H672="B00",INDEX(字典1_34!D:D,MATCH(MID(F672,5,2),字典1_34!B:B,0)),H672="B20",INDEX(字典1_34!E:E,MATCH(MID(F672,5,2),字典1_34!B:B,0)),H672="B48",INDEX(字典1_34!G:G,MATCH(MID(F672,5,2),字典1_34!B:B,0)),LEFT(H672,1)="B",INDEX(字典1_34!F:F,MATCH(MID(F672,5,2),字典1_34!B:B,0))),"-")</f>
        <v>-</v>
      </c>
      <c r="N672" s="4" t="str">
        <f>IFERROR(_xlfn.IFS(H672="9",INDEX(字典1_56!C:C,MATCH(MID(F672,7,2),字典1_56!B:B,0)),LEFT(H672,1)="B",INDEX(字典1_56!D:D,MATCH(MID(F672,7,2),字典1_56!B:B,0)),H672="C_B",INDEX(字典1_56!F:F,MATCH(MID(F672,7,2),字典1_56!B:B,0)),H672="C",INDEX(字典1_56!E:E,MATCH(MID(F672,7,2),字典1_56!B:B,0))),"-")</f>
        <v>-</v>
      </c>
      <c r="O672" s="4" t="str">
        <f>IFERROR(INDEX(字典1_78!C:C,MATCH(RIGHT(F672,2),字典1_78!B:B,0)),"Error")</f>
        <v>时钟</v>
      </c>
      <c r="P672" s="5">
        <f t="shared" si="40"/>
        <v>0.78600000000000003</v>
      </c>
      <c r="Q672" s="5">
        <f t="shared" si="41"/>
        <v>4.0000000000000036E-2</v>
      </c>
      <c r="R672" s="5" t="str">
        <f>IF(H674="C_B",INDEX(音色一览表!A:A,MATCH(MID(F672,5,2)&amp;MID(F673,5,2)&amp;MID(F674,7,2),音色一览表!H:H,0))&amp;" "&amp;INDEX(音色一览表!G:G,MATCH(MID(F672,5,2)&amp;MID(F673,5,2)&amp;MID(F674,7,2),音色一览表!H:H,0)),"")</f>
        <v/>
      </c>
      <c r="S672" s="17"/>
      <c r="T672" s="17"/>
    </row>
    <row r="673" spans="1:20" ht="18" hidden="1" customHeight="1" x14ac:dyDescent="0.2">
      <c r="A673" s="16">
        <v>671</v>
      </c>
      <c r="B673" s="16">
        <v>2</v>
      </c>
      <c r="C673" s="10"/>
      <c r="D673" s="16" t="s">
        <v>49</v>
      </c>
      <c r="E673" s="16" t="s">
        <v>50</v>
      </c>
      <c r="F673" s="16" t="s">
        <v>51</v>
      </c>
      <c r="G673" s="16" t="s">
        <v>721</v>
      </c>
      <c r="H673" s="34" t="str">
        <f t="shared" si="43"/>
        <v>F8</v>
      </c>
      <c r="I673" s="34" t="str">
        <f>IFERROR(INDEX(数据分类!B:B,MATCH(数据!H673,数据分类!A:A,0)),"Error")</f>
        <v>时钟</v>
      </c>
      <c r="J673" s="34" t="str">
        <f>IFERROR(_xlfn.IFS(INDEX(数据分类!E:E,MATCH(数据!H673,数据分类!A:A,0))=3456,N673&amp;M673,INDEX(数据分类!E:E,MATCH(数据!H673,数据分类!A:A,0))=34,M673,INDEX(数据分类!E:E,MATCH(数据!H673,数据分类!A:A,0))=56,N673,INDEX(数据分类!E:E,MATCH(数据!H673,数据分类!A:A,0))="-","-"),"Error")</f>
        <v>-</v>
      </c>
      <c r="K673" s="34" t="str">
        <f t="shared" si="42"/>
        <v>-</v>
      </c>
      <c r="L673" s="4" t="str">
        <f>IFERROR(INDEX(字典msg!B:B,MATCH(D673,字典msg!A:A,0)),"Error")</f>
        <v>正常</v>
      </c>
      <c r="M673" s="4" t="str">
        <f>IFERROR(_xlfn.IFS(H673="9",INDEX(字典1_34!C:C,MATCH(MID(F673,5,2),字典1_34!B:B,0)),H673="B00",INDEX(字典1_34!D:D,MATCH(MID(F673,5,2),字典1_34!B:B,0)),H673="B20",INDEX(字典1_34!E:E,MATCH(MID(F673,5,2),字典1_34!B:B,0)),H673="B48",INDEX(字典1_34!G:G,MATCH(MID(F673,5,2),字典1_34!B:B,0)),LEFT(H673,1)="B",INDEX(字典1_34!F:F,MATCH(MID(F673,5,2),字典1_34!B:B,0))),"-")</f>
        <v>-</v>
      </c>
      <c r="N673" s="4" t="str">
        <f>IFERROR(_xlfn.IFS(H673="9",INDEX(字典1_56!C:C,MATCH(MID(F673,7,2),字典1_56!B:B,0)),LEFT(H673,1)="B",INDEX(字典1_56!D:D,MATCH(MID(F673,7,2),字典1_56!B:B,0)),H673="C_B",INDEX(字典1_56!F:F,MATCH(MID(F673,7,2),字典1_56!B:B,0)),H673="C",INDEX(字典1_56!E:E,MATCH(MID(F673,7,2),字典1_56!B:B,0))),"-")</f>
        <v>-</v>
      </c>
      <c r="O673" s="4" t="str">
        <f>IFERROR(INDEX(字典1_78!C:C,MATCH(RIGHT(F673,2),字典1_78!B:B,0)),"Error")</f>
        <v>时钟</v>
      </c>
      <c r="P673" s="5">
        <f t="shared" si="40"/>
        <v>0.81599999999999995</v>
      </c>
      <c r="Q673" s="5">
        <f t="shared" si="41"/>
        <v>2.9999999999999916E-2</v>
      </c>
      <c r="R673" s="5" t="str">
        <f>IF(H675="C_B",INDEX(音色一览表!A:A,MATCH(MID(F673,5,2)&amp;MID(F674,5,2)&amp;MID(F675,7,2),音色一览表!H:H,0))&amp;" "&amp;INDEX(音色一览表!G:G,MATCH(MID(F673,5,2)&amp;MID(F674,5,2)&amp;MID(F675,7,2),音色一览表!H:H,0)),"")</f>
        <v/>
      </c>
      <c r="S673" s="17"/>
      <c r="T673" s="17"/>
    </row>
    <row r="674" spans="1:20" ht="18" hidden="1" customHeight="1" x14ac:dyDescent="0.2">
      <c r="A674" s="16">
        <v>672</v>
      </c>
      <c r="B674" s="16">
        <v>2</v>
      </c>
      <c r="C674" s="10"/>
      <c r="D674" s="16" t="s">
        <v>49</v>
      </c>
      <c r="E674" s="16" t="s">
        <v>50</v>
      </c>
      <c r="F674" s="16" t="s">
        <v>51</v>
      </c>
      <c r="G674" s="16" t="s">
        <v>722</v>
      </c>
      <c r="H674" s="34" t="str">
        <f t="shared" si="43"/>
        <v>F8</v>
      </c>
      <c r="I674" s="34" t="str">
        <f>IFERROR(INDEX(数据分类!B:B,MATCH(数据!H674,数据分类!A:A,0)),"Error")</f>
        <v>时钟</v>
      </c>
      <c r="J674" s="34" t="str">
        <f>IFERROR(_xlfn.IFS(INDEX(数据分类!E:E,MATCH(数据!H674,数据分类!A:A,0))=3456,N674&amp;M674,INDEX(数据分类!E:E,MATCH(数据!H674,数据分类!A:A,0))=34,M674,INDEX(数据分类!E:E,MATCH(数据!H674,数据分类!A:A,0))=56,N674,INDEX(数据分类!E:E,MATCH(数据!H674,数据分类!A:A,0))="-","-"),"Error")</f>
        <v>-</v>
      </c>
      <c r="K674" s="34" t="str">
        <f t="shared" si="42"/>
        <v>-</v>
      </c>
      <c r="L674" s="4" t="str">
        <f>IFERROR(INDEX(字典msg!B:B,MATCH(D674,字典msg!A:A,0)),"Error")</f>
        <v>正常</v>
      </c>
      <c r="M674" s="4" t="str">
        <f>IFERROR(_xlfn.IFS(H674="9",INDEX(字典1_34!C:C,MATCH(MID(F674,5,2),字典1_34!B:B,0)),H674="B00",INDEX(字典1_34!D:D,MATCH(MID(F674,5,2),字典1_34!B:B,0)),H674="B20",INDEX(字典1_34!E:E,MATCH(MID(F674,5,2),字典1_34!B:B,0)),H674="B48",INDEX(字典1_34!G:G,MATCH(MID(F674,5,2),字典1_34!B:B,0)),LEFT(H674,1)="B",INDEX(字典1_34!F:F,MATCH(MID(F674,5,2),字典1_34!B:B,0))),"-")</f>
        <v>-</v>
      </c>
      <c r="N674" s="4" t="str">
        <f>IFERROR(_xlfn.IFS(H674="9",INDEX(字典1_56!C:C,MATCH(MID(F674,7,2),字典1_56!B:B,0)),LEFT(H674,1)="B",INDEX(字典1_56!D:D,MATCH(MID(F674,7,2),字典1_56!B:B,0)),H674="C_B",INDEX(字典1_56!F:F,MATCH(MID(F674,7,2),字典1_56!B:B,0)),H674="C",INDEX(字典1_56!E:E,MATCH(MID(F674,7,2),字典1_56!B:B,0))),"-")</f>
        <v>-</v>
      </c>
      <c r="O674" s="4" t="str">
        <f>IFERROR(INDEX(字典1_78!C:C,MATCH(RIGHT(F674,2),字典1_78!B:B,0)),"Error")</f>
        <v>时钟</v>
      </c>
      <c r="P674" s="5">
        <f t="shared" si="40"/>
        <v>0.83599999999999997</v>
      </c>
      <c r="Q674" s="5">
        <f t="shared" si="41"/>
        <v>2.0000000000000018E-2</v>
      </c>
      <c r="R674" s="5" t="str">
        <f>IF(H676="C_B",INDEX(音色一览表!A:A,MATCH(MID(F674,5,2)&amp;MID(F675,5,2)&amp;MID(F676,7,2),音色一览表!H:H,0))&amp;" "&amp;INDEX(音色一览表!G:G,MATCH(MID(F674,5,2)&amp;MID(F675,5,2)&amp;MID(F676,7,2),音色一览表!H:H,0)),"")</f>
        <v/>
      </c>
      <c r="S674" s="17"/>
      <c r="T674" s="17"/>
    </row>
    <row r="675" spans="1:20" ht="18" hidden="1" customHeight="1" x14ac:dyDescent="0.2">
      <c r="A675" s="16">
        <v>673</v>
      </c>
      <c r="B675" s="16">
        <v>2</v>
      </c>
      <c r="C675" s="10"/>
      <c r="D675" s="16" t="s">
        <v>49</v>
      </c>
      <c r="E675" s="16" t="s">
        <v>50</v>
      </c>
      <c r="F675" s="16" t="s">
        <v>51</v>
      </c>
      <c r="G675" s="16" t="s">
        <v>723</v>
      </c>
      <c r="H675" s="34" t="str">
        <f t="shared" si="43"/>
        <v>F8</v>
      </c>
      <c r="I675" s="34" t="str">
        <f>IFERROR(INDEX(数据分类!B:B,MATCH(数据!H675,数据分类!A:A,0)),"Error")</f>
        <v>时钟</v>
      </c>
      <c r="J675" s="34" t="str">
        <f>IFERROR(_xlfn.IFS(INDEX(数据分类!E:E,MATCH(数据!H675,数据分类!A:A,0))=3456,N675&amp;M675,INDEX(数据分类!E:E,MATCH(数据!H675,数据分类!A:A,0))=34,M675,INDEX(数据分类!E:E,MATCH(数据!H675,数据分类!A:A,0))=56,N675,INDEX(数据分类!E:E,MATCH(数据!H675,数据分类!A:A,0))="-","-"),"Error")</f>
        <v>-</v>
      </c>
      <c r="K675" s="34" t="str">
        <f t="shared" si="42"/>
        <v>-</v>
      </c>
      <c r="L675" s="4" t="str">
        <f>IFERROR(INDEX(字典msg!B:B,MATCH(D675,字典msg!A:A,0)),"Error")</f>
        <v>正常</v>
      </c>
      <c r="M675" s="4" t="str">
        <f>IFERROR(_xlfn.IFS(H675="9",INDEX(字典1_34!C:C,MATCH(MID(F675,5,2),字典1_34!B:B,0)),H675="B00",INDEX(字典1_34!D:D,MATCH(MID(F675,5,2),字典1_34!B:B,0)),H675="B20",INDEX(字典1_34!E:E,MATCH(MID(F675,5,2),字典1_34!B:B,0)),H675="B48",INDEX(字典1_34!G:G,MATCH(MID(F675,5,2),字典1_34!B:B,0)),LEFT(H675,1)="B",INDEX(字典1_34!F:F,MATCH(MID(F675,5,2),字典1_34!B:B,0))),"-")</f>
        <v>-</v>
      </c>
      <c r="N675" s="4" t="str">
        <f>IFERROR(_xlfn.IFS(H675="9",INDEX(字典1_56!C:C,MATCH(MID(F675,7,2),字典1_56!B:B,0)),LEFT(H675,1)="B",INDEX(字典1_56!D:D,MATCH(MID(F675,7,2),字典1_56!B:B,0)),H675="C_B",INDEX(字典1_56!F:F,MATCH(MID(F675,7,2),字典1_56!B:B,0)),H675="C",INDEX(字典1_56!E:E,MATCH(MID(F675,7,2),字典1_56!B:B,0))),"-")</f>
        <v>-</v>
      </c>
      <c r="O675" s="4" t="str">
        <f>IFERROR(INDEX(字典1_78!C:C,MATCH(RIGHT(F675,2),字典1_78!B:B,0)),"Error")</f>
        <v>时钟</v>
      </c>
      <c r="P675" s="5">
        <f t="shared" si="40"/>
        <v>0.86599999999999999</v>
      </c>
      <c r="Q675" s="5">
        <f t="shared" si="41"/>
        <v>3.0000000000000027E-2</v>
      </c>
      <c r="R675" s="5" t="str">
        <f>IF(H677="C_B",INDEX(音色一览表!A:A,MATCH(MID(F675,5,2)&amp;MID(F676,5,2)&amp;MID(F677,7,2),音色一览表!H:H,0))&amp;" "&amp;INDEX(音色一览表!G:G,MATCH(MID(F675,5,2)&amp;MID(F676,5,2)&amp;MID(F677,7,2),音色一览表!H:H,0)),"")</f>
        <v/>
      </c>
      <c r="S675" s="17"/>
      <c r="T675" s="17"/>
    </row>
    <row r="676" spans="1:20" ht="18" hidden="1" customHeight="1" x14ac:dyDescent="0.2">
      <c r="A676" s="16">
        <v>674</v>
      </c>
      <c r="B676" s="16">
        <v>2</v>
      </c>
      <c r="C676" s="10"/>
      <c r="D676" s="16" t="s">
        <v>49</v>
      </c>
      <c r="E676" s="16" t="s">
        <v>50</v>
      </c>
      <c r="F676" s="16" t="s">
        <v>51</v>
      </c>
      <c r="G676" s="16" t="s">
        <v>724</v>
      </c>
      <c r="H676" s="34" t="str">
        <f t="shared" si="43"/>
        <v>F8</v>
      </c>
      <c r="I676" s="34" t="str">
        <f>IFERROR(INDEX(数据分类!B:B,MATCH(数据!H676,数据分类!A:A,0)),"Error")</f>
        <v>时钟</v>
      </c>
      <c r="J676" s="34" t="str">
        <f>IFERROR(_xlfn.IFS(INDEX(数据分类!E:E,MATCH(数据!H676,数据分类!A:A,0))=3456,N676&amp;M676,INDEX(数据分类!E:E,MATCH(数据!H676,数据分类!A:A,0))=34,M676,INDEX(数据分类!E:E,MATCH(数据!H676,数据分类!A:A,0))=56,N676,INDEX(数据分类!E:E,MATCH(数据!H676,数据分类!A:A,0))="-","-"),"Error")</f>
        <v>-</v>
      </c>
      <c r="K676" s="34" t="str">
        <f t="shared" si="42"/>
        <v>-</v>
      </c>
      <c r="L676" s="4" t="str">
        <f>IFERROR(INDEX(字典msg!B:B,MATCH(D676,字典msg!A:A,0)),"Error")</f>
        <v>正常</v>
      </c>
      <c r="M676" s="4" t="str">
        <f>IFERROR(_xlfn.IFS(H676="9",INDEX(字典1_34!C:C,MATCH(MID(F676,5,2),字典1_34!B:B,0)),H676="B00",INDEX(字典1_34!D:D,MATCH(MID(F676,5,2),字典1_34!B:B,0)),H676="B20",INDEX(字典1_34!E:E,MATCH(MID(F676,5,2),字典1_34!B:B,0)),H676="B48",INDEX(字典1_34!G:G,MATCH(MID(F676,5,2),字典1_34!B:B,0)),LEFT(H676,1)="B",INDEX(字典1_34!F:F,MATCH(MID(F676,5,2),字典1_34!B:B,0))),"-")</f>
        <v>-</v>
      </c>
      <c r="N676" s="4" t="str">
        <f>IFERROR(_xlfn.IFS(H676="9",INDEX(字典1_56!C:C,MATCH(MID(F676,7,2),字典1_56!B:B,0)),LEFT(H676,1)="B",INDEX(字典1_56!D:D,MATCH(MID(F676,7,2),字典1_56!B:B,0)),H676="C_B",INDEX(字典1_56!F:F,MATCH(MID(F676,7,2),字典1_56!B:B,0)),H676="C",INDEX(字典1_56!E:E,MATCH(MID(F676,7,2),字典1_56!B:B,0))),"-")</f>
        <v>-</v>
      </c>
      <c r="O676" s="4" t="str">
        <f>IFERROR(INDEX(字典1_78!C:C,MATCH(RIGHT(F676,2),字典1_78!B:B,0)),"Error")</f>
        <v>时钟</v>
      </c>
      <c r="P676" s="5">
        <f t="shared" si="40"/>
        <v>0.89600000000000002</v>
      </c>
      <c r="Q676" s="5">
        <f t="shared" si="41"/>
        <v>3.0000000000000027E-2</v>
      </c>
      <c r="R676" s="5" t="str">
        <f>IF(H678="C_B",INDEX(音色一览表!A:A,MATCH(MID(F676,5,2)&amp;MID(F677,5,2)&amp;MID(F678,7,2),音色一览表!H:H,0))&amp;" "&amp;INDEX(音色一览表!G:G,MATCH(MID(F676,5,2)&amp;MID(F677,5,2)&amp;MID(F678,7,2),音色一览表!H:H,0)),"")</f>
        <v/>
      </c>
      <c r="S676" s="17"/>
      <c r="T676" s="17"/>
    </row>
    <row r="677" spans="1:20" ht="18" hidden="1" customHeight="1" x14ac:dyDescent="0.2">
      <c r="A677" s="16">
        <v>675</v>
      </c>
      <c r="B677" s="16">
        <v>2</v>
      </c>
      <c r="C677" s="10"/>
      <c r="D677" s="16" t="s">
        <v>49</v>
      </c>
      <c r="E677" s="16" t="s">
        <v>50</v>
      </c>
      <c r="F677" s="16" t="s">
        <v>51</v>
      </c>
      <c r="G677" s="16" t="s">
        <v>725</v>
      </c>
      <c r="H677" s="34" t="str">
        <f t="shared" si="43"/>
        <v>F8</v>
      </c>
      <c r="I677" s="34" t="str">
        <f>IFERROR(INDEX(数据分类!B:B,MATCH(数据!H677,数据分类!A:A,0)),"Error")</f>
        <v>时钟</v>
      </c>
      <c r="J677" s="34" t="str">
        <f>IFERROR(_xlfn.IFS(INDEX(数据分类!E:E,MATCH(数据!H677,数据分类!A:A,0))=3456,N677&amp;M677,INDEX(数据分类!E:E,MATCH(数据!H677,数据分类!A:A,0))=34,M677,INDEX(数据分类!E:E,MATCH(数据!H677,数据分类!A:A,0))=56,N677,INDEX(数据分类!E:E,MATCH(数据!H677,数据分类!A:A,0))="-","-"),"Error")</f>
        <v>-</v>
      </c>
      <c r="K677" s="34" t="str">
        <f t="shared" si="42"/>
        <v>-</v>
      </c>
      <c r="L677" s="4" t="str">
        <f>IFERROR(INDEX(字典msg!B:B,MATCH(D677,字典msg!A:A,0)),"Error")</f>
        <v>正常</v>
      </c>
      <c r="M677" s="4" t="str">
        <f>IFERROR(_xlfn.IFS(H677="9",INDEX(字典1_34!C:C,MATCH(MID(F677,5,2),字典1_34!B:B,0)),H677="B00",INDEX(字典1_34!D:D,MATCH(MID(F677,5,2),字典1_34!B:B,0)),H677="B20",INDEX(字典1_34!E:E,MATCH(MID(F677,5,2),字典1_34!B:B,0)),H677="B48",INDEX(字典1_34!G:G,MATCH(MID(F677,5,2),字典1_34!B:B,0)),LEFT(H677,1)="B",INDEX(字典1_34!F:F,MATCH(MID(F677,5,2),字典1_34!B:B,0))),"-")</f>
        <v>-</v>
      </c>
      <c r="N677" s="4" t="str">
        <f>IFERROR(_xlfn.IFS(H677="9",INDEX(字典1_56!C:C,MATCH(MID(F677,7,2),字典1_56!B:B,0)),LEFT(H677,1)="B",INDEX(字典1_56!D:D,MATCH(MID(F677,7,2),字典1_56!B:B,0)),H677="C_B",INDEX(字典1_56!F:F,MATCH(MID(F677,7,2),字典1_56!B:B,0)),H677="C",INDEX(字典1_56!E:E,MATCH(MID(F677,7,2),字典1_56!B:B,0))),"-")</f>
        <v>-</v>
      </c>
      <c r="O677" s="4" t="str">
        <f>IFERROR(INDEX(字典1_78!C:C,MATCH(RIGHT(F677,2),字典1_78!B:B,0)),"Error")</f>
        <v>时钟</v>
      </c>
      <c r="P677" s="5">
        <f t="shared" si="40"/>
        <v>0.93600000000000005</v>
      </c>
      <c r="Q677" s="5">
        <f t="shared" si="41"/>
        <v>4.0000000000000036E-2</v>
      </c>
      <c r="R677" s="5" t="str">
        <f>IF(H679="C_B",INDEX(音色一览表!A:A,MATCH(MID(F677,5,2)&amp;MID(F678,5,2)&amp;MID(F679,7,2),音色一览表!H:H,0))&amp;" "&amp;INDEX(音色一览表!G:G,MATCH(MID(F677,5,2)&amp;MID(F678,5,2)&amp;MID(F679,7,2),音色一览表!H:H,0)),"")</f>
        <v/>
      </c>
      <c r="S677" s="17"/>
      <c r="T677" s="17"/>
    </row>
    <row r="678" spans="1:20" ht="18" hidden="1" customHeight="1" x14ac:dyDescent="0.2">
      <c r="A678" s="16">
        <v>676</v>
      </c>
      <c r="B678" s="16">
        <v>2</v>
      </c>
      <c r="C678" s="10"/>
      <c r="D678" s="16" t="s">
        <v>49</v>
      </c>
      <c r="E678" s="16" t="s">
        <v>50</v>
      </c>
      <c r="F678" s="16" t="s">
        <v>59</v>
      </c>
      <c r="G678" s="16" t="s">
        <v>726</v>
      </c>
      <c r="H678" s="34" t="str">
        <f t="shared" si="43"/>
        <v>FE</v>
      </c>
      <c r="I678" s="34" t="str">
        <f>IFERROR(INDEX(数据分类!B:B,MATCH(数据!H678,数据分类!A:A,0)),"Error")</f>
        <v>主动传感</v>
      </c>
      <c r="J678" s="34" t="str">
        <f>IFERROR(_xlfn.IFS(INDEX(数据分类!E:E,MATCH(数据!H678,数据分类!A:A,0))=3456,N678&amp;M678,INDEX(数据分类!E:E,MATCH(数据!H678,数据分类!A:A,0))=34,M678,INDEX(数据分类!E:E,MATCH(数据!H678,数据分类!A:A,0))=56,N678,INDEX(数据分类!E:E,MATCH(数据!H678,数据分类!A:A,0))="-","-"),"Error")</f>
        <v>-</v>
      </c>
      <c r="K678" s="34" t="str">
        <f t="shared" si="42"/>
        <v>-</v>
      </c>
      <c r="L678" s="4" t="str">
        <f>IFERROR(INDEX(字典msg!B:B,MATCH(D678,字典msg!A:A,0)),"Error")</f>
        <v>正常</v>
      </c>
      <c r="M678" s="4" t="str">
        <f>IFERROR(_xlfn.IFS(H678="9",INDEX(字典1_34!C:C,MATCH(MID(F678,5,2),字典1_34!B:B,0)),H678="B00",INDEX(字典1_34!D:D,MATCH(MID(F678,5,2),字典1_34!B:B,0)),H678="B20",INDEX(字典1_34!E:E,MATCH(MID(F678,5,2),字典1_34!B:B,0)),H678="B48",INDEX(字典1_34!G:G,MATCH(MID(F678,5,2),字典1_34!B:B,0)),LEFT(H678,1)="B",INDEX(字典1_34!F:F,MATCH(MID(F678,5,2),字典1_34!B:B,0))),"-")</f>
        <v>-</v>
      </c>
      <c r="N678" s="4" t="str">
        <f>IFERROR(_xlfn.IFS(H678="9",INDEX(字典1_56!C:C,MATCH(MID(F678,7,2),字典1_56!B:B,0)),LEFT(H678,1)="B",INDEX(字典1_56!D:D,MATCH(MID(F678,7,2),字典1_56!B:B,0)),H678="C_B",INDEX(字典1_56!F:F,MATCH(MID(F678,7,2),字典1_56!B:B,0)),H678="C",INDEX(字典1_56!E:E,MATCH(MID(F678,7,2),字典1_56!B:B,0))),"-")</f>
        <v>-</v>
      </c>
      <c r="O678" s="4" t="str">
        <f>IFERROR(INDEX(字典1_78!C:C,MATCH(RIGHT(F678,2),字典1_78!B:B,0)),"Error")</f>
        <v>主动传感</v>
      </c>
      <c r="P678" s="5">
        <f t="shared" si="40"/>
        <v>0.96599999999999997</v>
      </c>
      <c r="Q678" s="5">
        <f t="shared" si="41"/>
        <v>2.9999999999999916E-2</v>
      </c>
      <c r="R678" s="5" t="str">
        <f>IF(H680="C_B",INDEX(音色一览表!A:A,MATCH(MID(F678,5,2)&amp;MID(F679,5,2)&amp;MID(F680,7,2),音色一览表!H:H,0))&amp;" "&amp;INDEX(音色一览表!G:G,MATCH(MID(F678,5,2)&amp;MID(F679,5,2)&amp;MID(F680,7,2),音色一览表!H:H,0)),"")</f>
        <v/>
      </c>
      <c r="S678" s="17"/>
      <c r="T678" s="17"/>
    </row>
    <row r="679" spans="1:20" ht="18" hidden="1" customHeight="1" x14ac:dyDescent="0.2">
      <c r="A679" s="16">
        <v>677</v>
      </c>
      <c r="B679" s="16">
        <v>2</v>
      </c>
      <c r="C679" s="10"/>
      <c r="D679" s="16" t="s">
        <v>49</v>
      </c>
      <c r="E679" s="16" t="s">
        <v>50</v>
      </c>
      <c r="F679" s="16" t="s">
        <v>51</v>
      </c>
      <c r="G679" s="16" t="s">
        <v>727</v>
      </c>
      <c r="H679" s="34" t="str">
        <f t="shared" si="43"/>
        <v>F8</v>
      </c>
      <c r="I679" s="34" t="str">
        <f>IFERROR(INDEX(数据分类!B:B,MATCH(数据!H679,数据分类!A:A,0)),"Error")</f>
        <v>时钟</v>
      </c>
      <c r="J679" s="34" t="str">
        <f>IFERROR(_xlfn.IFS(INDEX(数据分类!E:E,MATCH(数据!H679,数据分类!A:A,0))=3456,N679&amp;M679,INDEX(数据分类!E:E,MATCH(数据!H679,数据分类!A:A,0))=34,M679,INDEX(数据分类!E:E,MATCH(数据!H679,数据分类!A:A,0))=56,N679,INDEX(数据分类!E:E,MATCH(数据!H679,数据分类!A:A,0))="-","-"),"Error")</f>
        <v>-</v>
      </c>
      <c r="K679" s="34" t="str">
        <f t="shared" si="42"/>
        <v>-</v>
      </c>
      <c r="L679" s="4" t="str">
        <f>IFERROR(INDEX(字典msg!B:B,MATCH(D679,字典msg!A:A,0)),"Error")</f>
        <v>正常</v>
      </c>
      <c r="M679" s="4" t="str">
        <f>IFERROR(_xlfn.IFS(H679="9",INDEX(字典1_34!C:C,MATCH(MID(F679,5,2),字典1_34!B:B,0)),H679="B00",INDEX(字典1_34!D:D,MATCH(MID(F679,5,2),字典1_34!B:B,0)),H679="B20",INDEX(字典1_34!E:E,MATCH(MID(F679,5,2),字典1_34!B:B,0)),H679="B48",INDEX(字典1_34!G:G,MATCH(MID(F679,5,2),字典1_34!B:B,0)),LEFT(H679,1)="B",INDEX(字典1_34!F:F,MATCH(MID(F679,5,2),字典1_34!B:B,0))),"-")</f>
        <v>-</v>
      </c>
      <c r="N679" s="4" t="str">
        <f>IFERROR(_xlfn.IFS(H679="9",INDEX(字典1_56!C:C,MATCH(MID(F679,7,2),字典1_56!B:B,0)),LEFT(H679,1)="B",INDEX(字典1_56!D:D,MATCH(MID(F679,7,2),字典1_56!B:B,0)),H679="C_B",INDEX(字典1_56!F:F,MATCH(MID(F679,7,2),字典1_56!B:B,0)),H679="C",INDEX(字典1_56!E:E,MATCH(MID(F679,7,2),字典1_56!B:B,0))),"-")</f>
        <v>-</v>
      </c>
      <c r="O679" s="4" t="str">
        <f>IFERROR(INDEX(字典1_78!C:C,MATCH(RIGHT(F679,2),字典1_78!B:B,0)),"Error")</f>
        <v>时钟</v>
      </c>
      <c r="P679" s="5">
        <f t="shared" si="40"/>
        <v>0.996</v>
      </c>
      <c r="Q679" s="5">
        <f t="shared" si="41"/>
        <v>3.0000000000000027E-2</v>
      </c>
      <c r="R679" s="5" t="str">
        <f>IF(H681="C_B",INDEX(音色一览表!A:A,MATCH(MID(F679,5,2)&amp;MID(F680,5,2)&amp;MID(F681,7,2),音色一览表!H:H,0))&amp;" "&amp;INDEX(音色一览表!G:G,MATCH(MID(F679,5,2)&amp;MID(F680,5,2)&amp;MID(F681,7,2),音色一览表!H:H,0)),"")</f>
        <v/>
      </c>
      <c r="S679" s="17"/>
      <c r="T679" s="17"/>
    </row>
    <row r="680" spans="1:20" ht="18" hidden="1" customHeight="1" x14ac:dyDescent="0.2">
      <c r="A680" s="16">
        <v>678</v>
      </c>
      <c r="B680" s="16">
        <v>2</v>
      </c>
      <c r="C680" s="10"/>
      <c r="D680" s="16" t="s">
        <v>49</v>
      </c>
      <c r="E680" s="16" t="s">
        <v>50</v>
      </c>
      <c r="F680" s="16" t="s">
        <v>51</v>
      </c>
      <c r="G680" s="16" t="s">
        <v>728</v>
      </c>
      <c r="H680" s="34" t="str">
        <f t="shared" si="43"/>
        <v>F8</v>
      </c>
      <c r="I680" s="34" t="str">
        <f>IFERROR(INDEX(数据分类!B:B,MATCH(数据!H680,数据分类!A:A,0)),"Error")</f>
        <v>时钟</v>
      </c>
      <c r="J680" s="34" t="str">
        <f>IFERROR(_xlfn.IFS(INDEX(数据分类!E:E,MATCH(数据!H680,数据分类!A:A,0))=3456,N680&amp;M680,INDEX(数据分类!E:E,MATCH(数据!H680,数据分类!A:A,0))=34,M680,INDEX(数据分类!E:E,MATCH(数据!H680,数据分类!A:A,0))=56,N680,INDEX(数据分类!E:E,MATCH(数据!H680,数据分类!A:A,0))="-","-"),"Error")</f>
        <v>-</v>
      </c>
      <c r="K680" s="34" t="str">
        <f t="shared" si="42"/>
        <v>-</v>
      </c>
      <c r="L680" s="4" t="str">
        <f>IFERROR(INDEX(字典msg!B:B,MATCH(D680,字典msg!A:A,0)),"Error")</f>
        <v>正常</v>
      </c>
      <c r="M680" s="4" t="str">
        <f>IFERROR(_xlfn.IFS(H680="9",INDEX(字典1_34!C:C,MATCH(MID(F680,5,2),字典1_34!B:B,0)),H680="B00",INDEX(字典1_34!D:D,MATCH(MID(F680,5,2),字典1_34!B:B,0)),H680="B20",INDEX(字典1_34!E:E,MATCH(MID(F680,5,2),字典1_34!B:B,0)),H680="B48",INDEX(字典1_34!G:G,MATCH(MID(F680,5,2),字典1_34!B:B,0)),LEFT(H680,1)="B",INDEX(字典1_34!F:F,MATCH(MID(F680,5,2),字典1_34!B:B,0))),"-")</f>
        <v>-</v>
      </c>
      <c r="N680" s="4" t="str">
        <f>IFERROR(_xlfn.IFS(H680="9",INDEX(字典1_56!C:C,MATCH(MID(F680,7,2),字典1_56!B:B,0)),LEFT(H680,1)="B",INDEX(字典1_56!D:D,MATCH(MID(F680,7,2),字典1_56!B:B,0)),H680="C_B",INDEX(字典1_56!F:F,MATCH(MID(F680,7,2),字典1_56!B:B,0)),H680="C",INDEX(字典1_56!E:E,MATCH(MID(F680,7,2),字典1_56!B:B,0))),"-")</f>
        <v>-</v>
      </c>
      <c r="O680" s="4" t="str">
        <f>IFERROR(INDEX(字典1_78!C:C,MATCH(RIGHT(F680,2),字典1_78!B:B,0)),"Error")</f>
        <v>时钟</v>
      </c>
      <c r="P680" s="5">
        <f t="shared" si="40"/>
        <v>1.016</v>
      </c>
      <c r="Q680" s="5">
        <f t="shared" si="41"/>
        <v>2.0000000000000018E-2</v>
      </c>
      <c r="R680" s="5" t="str">
        <f>IF(H682="C_B",INDEX(音色一览表!A:A,MATCH(MID(F680,5,2)&amp;MID(F681,5,2)&amp;MID(F682,7,2),音色一览表!H:H,0))&amp;" "&amp;INDEX(音色一览表!G:G,MATCH(MID(F680,5,2)&amp;MID(F681,5,2)&amp;MID(F682,7,2),音色一览表!H:H,0)),"")</f>
        <v/>
      </c>
      <c r="S680" s="17"/>
      <c r="T680" s="17"/>
    </row>
    <row r="681" spans="1:20" ht="18" hidden="1" customHeight="1" x14ac:dyDescent="0.2">
      <c r="A681" s="16">
        <v>679</v>
      </c>
      <c r="B681" s="16">
        <v>2</v>
      </c>
      <c r="C681" s="10"/>
      <c r="D681" s="16" t="s">
        <v>49</v>
      </c>
      <c r="E681" s="16" t="s">
        <v>50</v>
      </c>
      <c r="F681" s="16" t="s">
        <v>51</v>
      </c>
      <c r="G681" s="16" t="s">
        <v>729</v>
      </c>
      <c r="H681" s="34" t="str">
        <f t="shared" si="43"/>
        <v>F8</v>
      </c>
      <c r="I681" s="34" t="str">
        <f>IFERROR(INDEX(数据分类!B:B,MATCH(数据!H681,数据分类!A:A,0)),"Error")</f>
        <v>时钟</v>
      </c>
      <c r="J681" s="34" t="str">
        <f>IFERROR(_xlfn.IFS(INDEX(数据分类!E:E,MATCH(数据!H681,数据分类!A:A,0))=3456,N681&amp;M681,INDEX(数据分类!E:E,MATCH(数据!H681,数据分类!A:A,0))=34,M681,INDEX(数据分类!E:E,MATCH(数据!H681,数据分类!A:A,0))=56,N681,INDEX(数据分类!E:E,MATCH(数据!H681,数据分类!A:A,0))="-","-"),"Error")</f>
        <v>-</v>
      </c>
      <c r="K681" s="34" t="str">
        <f t="shared" si="42"/>
        <v>-</v>
      </c>
      <c r="L681" s="4" t="str">
        <f>IFERROR(INDEX(字典msg!B:B,MATCH(D681,字典msg!A:A,0)),"Error")</f>
        <v>正常</v>
      </c>
      <c r="M681" s="4" t="str">
        <f>IFERROR(_xlfn.IFS(H681="9",INDEX(字典1_34!C:C,MATCH(MID(F681,5,2),字典1_34!B:B,0)),H681="B00",INDEX(字典1_34!D:D,MATCH(MID(F681,5,2),字典1_34!B:B,0)),H681="B20",INDEX(字典1_34!E:E,MATCH(MID(F681,5,2),字典1_34!B:B,0)),H681="B48",INDEX(字典1_34!G:G,MATCH(MID(F681,5,2),字典1_34!B:B,0)),LEFT(H681,1)="B",INDEX(字典1_34!F:F,MATCH(MID(F681,5,2),字典1_34!B:B,0))),"-")</f>
        <v>-</v>
      </c>
      <c r="N681" s="4" t="str">
        <f>IFERROR(_xlfn.IFS(H681="9",INDEX(字典1_56!C:C,MATCH(MID(F681,7,2),字典1_56!B:B,0)),LEFT(H681,1)="B",INDEX(字典1_56!D:D,MATCH(MID(F681,7,2),字典1_56!B:B,0)),H681="C_B",INDEX(字典1_56!F:F,MATCH(MID(F681,7,2),字典1_56!B:B,0)),H681="C",INDEX(字典1_56!E:E,MATCH(MID(F681,7,2),字典1_56!B:B,0))),"-")</f>
        <v>-</v>
      </c>
      <c r="O681" s="4" t="str">
        <f>IFERROR(INDEX(字典1_78!C:C,MATCH(RIGHT(F681,2),字典1_78!B:B,0)),"Error")</f>
        <v>时钟</v>
      </c>
      <c r="P681" s="5">
        <f t="shared" si="40"/>
        <v>1.036</v>
      </c>
      <c r="Q681" s="5">
        <f t="shared" si="41"/>
        <v>2.0000000000000018E-2</v>
      </c>
      <c r="R681" s="5" t="str">
        <f>IF(H683="C_B",INDEX(音色一览表!A:A,MATCH(MID(F681,5,2)&amp;MID(F682,5,2)&amp;MID(F683,7,2),音色一览表!H:H,0))&amp;" "&amp;INDEX(音色一览表!G:G,MATCH(MID(F681,5,2)&amp;MID(F682,5,2)&amp;MID(F683,7,2),音色一览表!H:H,0)),"")</f>
        <v/>
      </c>
      <c r="S681" s="17"/>
      <c r="T681" s="17"/>
    </row>
    <row r="682" spans="1:20" ht="18" hidden="1" customHeight="1" x14ac:dyDescent="0.2">
      <c r="A682" s="16">
        <v>680</v>
      </c>
      <c r="B682" s="16">
        <v>2</v>
      </c>
      <c r="C682" s="10"/>
      <c r="D682" s="16" t="s">
        <v>49</v>
      </c>
      <c r="E682" s="16" t="s">
        <v>50</v>
      </c>
      <c r="F682" s="16" t="s">
        <v>51</v>
      </c>
      <c r="G682" s="16" t="s">
        <v>730</v>
      </c>
      <c r="H682" s="34" t="str">
        <f t="shared" si="43"/>
        <v>F8</v>
      </c>
      <c r="I682" s="34" t="str">
        <f>IFERROR(INDEX(数据分类!B:B,MATCH(数据!H682,数据分类!A:A,0)),"Error")</f>
        <v>时钟</v>
      </c>
      <c r="J682" s="34" t="str">
        <f>IFERROR(_xlfn.IFS(INDEX(数据分类!E:E,MATCH(数据!H682,数据分类!A:A,0))=3456,N682&amp;M682,INDEX(数据分类!E:E,MATCH(数据!H682,数据分类!A:A,0))=34,M682,INDEX(数据分类!E:E,MATCH(数据!H682,数据分类!A:A,0))=56,N682,INDEX(数据分类!E:E,MATCH(数据!H682,数据分类!A:A,0))="-","-"),"Error")</f>
        <v>-</v>
      </c>
      <c r="K682" s="34" t="str">
        <f t="shared" si="42"/>
        <v>-</v>
      </c>
      <c r="L682" s="4" t="str">
        <f>IFERROR(INDEX(字典msg!B:B,MATCH(D682,字典msg!A:A,0)),"Error")</f>
        <v>正常</v>
      </c>
      <c r="M682" s="4" t="str">
        <f>IFERROR(_xlfn.IFS(H682="9",INDEX(字典1_34!C:C,MATCH(MID(F682,5,2),字典1_34!B:B,0)),H682="B00",INDEX(字典1_34!D:D,MATCH(MID(F682,5,2),字典1_34!B:B,0)),H682="B20",INDEX(字典1_34!E:E,MATCH(MID(F682,5,2),字典1_34!B:B,0)),H682="B48",INDEX(字典1_34!G:G,MATCH(MID(F682,5,2),字典1_34!B:B,0)),LEFT(H682,1)="B",INDEX(字典1_34!F:F,MATCH(MID(F682,5,2),字典1_34!B:B,0))),"-")</f>
        <v>-</v>
      </c>
      <c r="N682" s="4" t="str">
        <f>IFERROR(_xlfn.IFS(H682="9",INDEX(字典1_56!C:C,MATCH(MID(F682,7,2),字典1_56!B:B,0)),LEFT(H682,1)="B",INDEX(字典1_56!D:D,MATCH(MID(F682,7,2),字典1_56!B:B,0)),H682="C_B",INDEX(字典1_56!F:F,MATCH(MID(F682,7,2),字典1_56!B:B,0)),H682="C",INDEX(字典1_56!E:E,MATCH(MID(F682,7,2),字典1_56!B:B,0))),"-")</f>
        <v>-</v>
      </c>
      <c r="O682" s="4" t="str">
        <f>IFERROR(INDEX(字典1_78!C:C,MATCH(RIGHT(F682,2),字典1_78!B:B,0)),"Error")</f>
        <v>时钟</v>
      </c>
      <c r="P682" s="5">
        <f t="shared" si="40"/>
        <v>1.0660000000000001</v>
      </c>
      <c r="Q682" s="5">
        <f t="shared" si="41"/>
        <v>3.0000000000000027E-2</v>
      </c>
      <c r="R682" s="5" t="str">
        <f>IF(H684="C_B",INDEX(音色一览表!A:A,MATCH(MID(F682,5,2)&amp;MID(F683,5,2)&amp;MID(F684,7,2),音色一览表!H:H,0))&amp;" "&amp;INDEX(音色一览表!G:G,MATCH(MID(F682,5,2)&amp;MID(F683,5,2)&amp;MID(F684,7,2),音色一览表!H:H,0)),"")</f>
        <v/>
      </c>
      <c r="S682" s="17"/>
      <c r="T682" s="17"/>
    </row>
    <row r="683" spans="1:20" ht="18" hidden="1" customHeight="1" x14ac:dyDescent="0.2">
      <c r="A683" s="16">
        <v>681</v>
      </c>
      <c r="B683" s="16">
        <v>2</v>
      </c>
      <c r="C683" s="10"/>
      <c r="D683" s="16" t="s">
        <v>49</v>
      </c>
      <c r="E683" s="16" t="s">
        <v>50</v>
      </c>
      <c r="F683" s="16" t="s">
        <v>51</v>
      </c>
      <c r="G683" s="16" t="s">
        <v>731</v>
      </c>
      <c r="H683" s="34" t="str">
        <f t="shared" si="43"/>
        <v>F8</v>
      </c>
      <c r="I683" s="34" t="str">
        <f>IFERROR(INDEX(数据分类!B:B,MATCH(数据!H683,数据分类!A:A,0)),"Error")</f>
        <v>时钟</v>
      </c>
      <c r="J683" s="34" t="str">
        <f>IFERROR(_xlfn.IFS(INDEX(数据分类!E:E,MATCH(数据!H683,数据分类!A:A,0))=3456,N683&amp;M683,INDEX(数据分类!E:E,MATCH(数据!H683,数据分类!A:A,0))=34,M683,INDEX(数据分类!E:E,MATCH(数据!H683,数据分类!A:A,0))=56,N683,INDEX(数据分类!E:E,MATCH(数据!H683,数据分类!A:A,0))="-","-"),"Error")</f>
        <v>-</v>
      </c>
      <c r="K683" s="34" t="str">
        <f t="shared" si="42"/>
        <v>-</v>
      </c>
      <c r="L683" s="4" t="str">
        <f>IFERROR(INDEX(字典msg!B:B,MATCH(D683,字典msg!A:A,0)),"Error")</f>
        <v>正常</v>
      </c>
      <c r="M683" s="4" t="str">
        <f>IFERROR(_xlfn.IFS(H683="9",INDEX(字典1_34!C:C,MATCH(MID(F683,5,2),字典1_34!B:B,0)),H683="B00",INDEX(字典1_34!D:D,MATCH(MID(F683,5,2),字典1_34!B:B,0)),H683="B20",INDEX(字典1_34!E:E,MATCH(MID(F683,5,2),字典1_34!B:B,0)),H683="B48",INDEX(字典1_34!G:G,MATCH(MID(F683,5,2),字典1_34!B:B,0)),LEFT(H683,1)="B",INDEX(字典1_34!F:F,MATCH(MID(F683,5,2),字典1_34!B:B,0))),"-")</f>
        <v>-</v>
      </c>
      <c r="N683" s="4" t="str">
        <f>IFERROR(_xlfn.IFS(H683="9",INDEX(字典1_56!C:C,MATCH(MID(F683,7,2),字典1_56!B:B,0)),LEFT(H683,1)="B",INDEX(字典1_56!D:D,MATCH(MID(F683,7,2),字典1_56!B:B,0)),H683="C_B",INDEX(字典1_56!F:F,MATCH(MID(F683,7,2),字典1_56!B:B,0)),H683="C",INDEX(字典1_56!E:E,MATCH(MID(F683,7,2),字典1_56!B:B,0))),"-")</f>
        <v>-</v>
      </c>
      <c r="O683" s="4" t="str">
        <f>IFERROR(INDEX(字典1_78!C:C,MATCH(RIGHT(F683,2),字典1_78!B:B,0)),"Error")</f>
        <v>时钟</v>
      </c>
      <c r="P683" s="5">
        <f t="shared" si="40"/>
        <v>1.0960000000000001</v>
      </c>
      <c r="Q683" s="5">
        <f t="shared" si="41"/>
        <v>3.0000000000000027E-2</v>
      </c>
      <c r="R683" s="5" t="str">
        <f>IF(H685="C_B",INDEX(音色一览表!A:A,MATCH(MID(F683,5,2)&amp;MID(F684,5,2)&amp;MID(F685,7,2),音色一览表!H:H,0))&amp;" "&amp;INDEX(音色一览表!G:G,MATCH(MID(F683,5,2)&amp;MID(F684,5,2)&amp;MID(F685,7,2),音色一览表!H:H,0)),"")</f>
        <v/>
      </c>
      <c r="S683" s="17"/>
      <c r="T683" s="17"/>
    </row>
    <row r="684" spans="1:20" ht="18" hidden="1" customHeight="1" x14ac:dyDescent="0.2">
      <c r="A684" s="16">
        <v>682</v>
      </c>
      <c r="B684" s="16">
        <v>2</v>
      </c>
      <c r="C684" s="10"/>
      <c r="D684" s="16" t="s">
        <v>49</v>
      </c>
      <c r="E684" s="16" t="s">
        <v>50</v>
      </c>
      <c r="F684" s="16" t="s">
        <v>51</v>
      </c>
      <c r="G684" s="16" t="s">
        <v>732</v>
      </c>
      <c r="H684" s="34" t="str">
        <f t="shared" si="43"/>
        <v>F8</v>
      </c>
      <c r="I684" s="34" t="str">
        <f>IFERROR(INDEX(数据分类!B:B,MATCH(数据!H684,数据分类!A:A,0)),"Error")</f>
        <v>时钟</v>
      </c>
      <c r="J684" s="34" t="str">
        <f>IFERROR(_xlfn.IFS(INDEX(数据分类!E:E,MATCH(数据!H684,数据分类!A:A,0))=3456,N684&amp;M684,INDEX(数据分类!E:E,MATCH(数据!H684,数据分类!A:A,0))=34,M684,INDEX(数据分类!E:E,MATCH(数据!H684,数据分类!A:A,0))=56,N684,INDEX(数据分类!E:E,MATCH(数据!H684,数据分类!A:A,0))="-","-"),"Error")</f>
        <v>-</v>
      </c>
      <c r="K684" s="34" t="str">
        <f t="shared" si="42"/>
        <v>-</v>
      </c>
      <c r="L684" s="4" t="str">
        <f>IFERROR(INDEX(字典msg!B:B,MATCH(D684,字典msg!A:A,0)),"Error")</f>
        <v>正常</v>
      </c>
      <c r="M684" s="4" t="str">
        <f>IFERROR(_xlfn.IFS(H684="9",INDEX(字典1_34!C:C,MATCH(MID(F684,5,2),字典1_34!B:B,0)),H684="B00",INDEX(字典1_34!D:D,MATCH(MID(F684,5,2),字典1_34!B:B,0)),H684="B20",INDEX(字典1_34!E:E,MATCH(MID(F684,5,2),字典1_34!B:B,0)),H684="B48",INDEX(字典1_34!G:G,MATCH(MID(F684,5,2),字典1_34!B:B,0)),LEFT(H684,1)="B",INDEX(字典1_34!F:F,MATCH(MID(F684,5,2),字典1_34!B:B,0))),"-")</f>
        <v>-</v>
      </c>
      <c r="N684" s="4" t="str">
        <f>IFERROR(_xlfn.IFS(H684="9",INDEX(字典1_56!C:C,MATCH(MID(F684,7,2),字典1_56!B:B,0)),LEFT(H684,1)="B",INDEX(字典1_56!D:D,MATCH(MID(F684,7,2),字典1_56!B:B,0)),H684="C_B",INDEX(字典1_56!F:F,MATCH(MID(F684,7,2),字典1_56!B:B,0)),H684="C",INDEX(字典1_56!E:E,MATCH(MID(F684,7,2),字典1_56!B:B,0))),"-")</f>
        <v>-</v>
      </c>
      <c r="O684" s="4" t="str">
        <f>IFERROR(INDEX(字典1_78!C:C,MATCH(RIGHT(F684,2),字典1_78!B:B,0)),"Error")</f>
        <v>时钟</v>
      </c>
      <c r="P684" s="5">
        <f t="shared" si="40"/>
        <v>1.1060000000000001</v>
      </c>
      <c r="Q684" s="5">
        <f t="shared" si="41"/>
        <v>1.0000000000000009E-2</v>
      </c>
      <c r="R684" s="5" t="str">
        <f>IF(H686="C_B",INDEX(音色一览表!A:A,MATCH(MID(F684,5,2)&amp;MID(F685,5,2)&amp;MID(F686,7,2),音色一览表!H:H,0))&amp;" "&amp;INDEX(音色一览表!G:G,MATCH(MID(F684,5,2)&amp;MID(F685,5,2)&amp;MID(F686,7,2),音色一览表!H:H,0)),"")</f>
        <v/>
      </c>
      <c r="S684" s="17"/>
      <c r="T684" s="17"/>
    </row>
    <row r="685" spans="1:20" ht="18" hidden="1" customHeight="1" x14ac:dyDescent="0.2">
      <c r="A685" s="16">
        <v>683</v>
      </c>
      <c r="B685" s="16">
        <v>2</v>
      </c>
      <c r="C685" s="10"/>
      <c r="D685" s="16" t="s">
        <v>49</v>
      </c>
      <c r="E685" s="16" t="s">
        <v>50</v>
      </c>
      <c r="F685" s="16" t="s">
        <v>51</v>
      </c>
      <c r="G685" s="16" t="s">
        <v>733</v>
      </c>
      <c r="H685" s="34" t="str">
        <f t="shared" si="43"/>
        <v>F8</v>
      </c>
      <c r="I685" s="34" t="str">
        <f>IFERROR(INDEX(数据分类!B:B,MATCH(数据!H685,数据分类!A:A,0)),"Error")</f>
        <v>时钟</v>
      </c>
      <c r="J685" s="34" t="str">
        <f>IFERROR(_xlfn.IFS(INDEX(数据分类!E:E,MATCH(数据!H685,数据分类!A:A,0))=3456,N685&amp;M685,INDEX(数据分类!E:E,MATCH(数据!H685,数据分类!A:A,0))=34,M685,INDEX(数据分类!E:E,MATCH(数据!H685,数据分类!A:A,0))=56,N685,INDEX(数据分类!E:E,MATCH(数据!H685,数据分类!A:A,0))="-","-"),"Error")</f>
        <v>-</v>
      </c>
      <c r="K685" s="34" t="str">
        <f t="shared" si="42"/>
        <v>-</v>
      </c>
      <c r="L685" s="4" t="str">
        <f>IFERROR(INDEX(字典msg!B:B,MATCH(D685,字典msg!A:A,0)),"Error")</f>
        <v>正常</v>
      </c>
      <c r="M685" s="4" t="str">
        <f>IFERROR(_xlfn.IFS(H685="9",INDEX(字典1_34!C:C,MATCH(MID(F685,5,2),字典1_34!B:B,0)),H685="B00",INDEX(字典1_34!D:D,MATCH(MID(F685,5,2),字典1_34!B:B,0)),H685="B20",INDEX(字典1_34!E:E,MATCH(MID(F685,5,2),字典1_34!B:B,0)),H685="B48",INDEX(字典1_34!G:G,MATCH(MID(F685,5,2),字典1_34!B:B,0)),LEFT(H685,1)="B",INDEX(字典1_34!F:F,MATCH(MID(F685,5,2),字典1_34!B:B,0))),"-")</f>
        <v>-</v>
      </c>
      <c r="N685" s="4" t="str">
        <f>IFERROR(_xlfn.IFS(H685="9",INDEX(字典1_56!C:C,MATCH(MID(F685,7,2),字典1_56!B:B,0)),LEFT(H685,1)="B",INDEX(字典1_56!D:D,MATCH(MID(F685,7,2),字典1_56!B:B,0)),H685="C_B",INDEX(字典1_56!F:F,MATCH(MID(F685,7,2),字典1_56!B:B,0)),H685="C",INDEX(字典1_56!E:E,MATCH(MID(F685,7,2),字典1_56!B:B,0))),"-")</f>
        <v>-</v>
      </c>
      <c r="O685" s="4" t="str">
        <f>IFERROR(INDEX(字典1_78!C:C,MATCH(RIGHT(F685,2),字典1_78!B:B,0)),"Error")</f>
        <v>时钟</v>
      </c>
      <c r="P685" s="5">
        <f t="shared" si="40"/>
        <v>1.1259999999999999</v>
      </c>
      <c r="Q685" s="5">
        <f t="shared" si="41"/>
        <v>1.9999999999999796E-2</v>
      </c>
      <c r="R685" s="5" t="str">
        <f>IF(H687="C_B",INDEX(音色一览表!A:A,MATCH(MID(F685,5,2)&amp;MID(F686,5,2)&amp;MID(F687,7,2),音色一览表!H:H,0))&amp;" "&amp;INDEX(音色一览表!G:G,MATCH(MID(F685,5,2)&amp;MID(F686,5,2)&amp;MID(F687,7,2),音色一览表!H:H,0)),"")</f>
        <v/>
      </c>
      <c r="S685" s="17"/>
      <c r="T685" s="17"/>
    </row>
    <row r="686" spans="1:20" ht="18" hidden="1" customHeight="1" x14ac:dyDescent="0.2">
      <c r="A686" s="16">
        <v>684</v>
      </c>
      <c r="B686" s="16">
        <v>2</v>
      </c>
      <c r="C686" s="10"/>
      <c r="D686" s="16" t="s">
        <v>49</v>
      </c>
      <c r="E686" s="16" t="s">
        <v>50</v>
      </c>
      <c r="F686" s="16" t="s">
        <v>51</v>
      </c>
      <c r="G686" s="16" t="s">
        <v>734</v>
      </c>
      <c r="H686" s="34" t="str">
        <f t="shared" si="43"/>
        <v>F8</v>
      </c>
      <c r="I686" s="34" t="str">
        <f>IFERROR(INDEX(数据分类!B:B,MATCH(数据!H686,数据分类!A:A,0)),"Error")</f>
        <v>时钟</v>
      </c>
      <c r="J686" s="34" t="str">
        <f>IFERROR(_xlfn.IFS(INDEX(数据分类!E:E,MATCH(数据!H686,数据分类!A:A,0))=3456,N686&amp;M686,INDEX(数据分类!E:E,MATCH(数据!H686,数据分类!A:A,0))=34,M686,INDEX(数据分类!E:E,MATCH(数据!H686,数据分类!A:A,0))=56,N686,INDEX(数据分类!E:E,MATCH(数据!H686,数据分类!A:A,0))="-","-"),"Error")</f>
        <v>-</v>
      </c>
      <c r="K686" s="34" t="str">
        <f t="shared" si="42"/>
        <v>-</v>
      </c>
      <c r="L686" s="4" t="str">
        <f>IFERROR(INDEX(字典msg!B:B,MATCH(D686,字典msg!A:A,0)),"Error")</f>
        <v>正常</v>
      </c>
      <c r="M686" s="4" t="str">
        <f>IFERROR(_xlfn.IFS(H686="9",INDEX(字典1_34!C:C,MATCH(MID(F686,5,2),字典1_34!B:B,0)),H686="B00",INDEX(字典1_34!D:D,MATCH(MID(F686,5,2),字典1_34!B:B,0)),H686="B20",INDEX(字典1_34!E:E,MATCH(MID(F686,5,2),字典1_34!B:B,0)),H686="B48",INDEX(字典1_34!G:G,MATCH(MID(F686,5,2),字典1_34!B:B,0)),LEFT(H686,1)="B",INDEX(字典1_34!F:F,MATCH(MID(F686,5,2),字典1_34!B:B,0))),"-")</f>
        <v>-</v>
      </c>
      <c r="N686" s="4" t="str">
        <f>IFERROR(_xlfn.IFS(H686="9",INDEX(字典1_56!C:C,MATCH(MID(F686,7,2),字典1_56!B:B,0)),LEFT(H686,1)="B",INDEX(字典1_56!D:D,MATCH(MID(F686,7,2),字典1_56!B:B,0)),H686="C_B",INDEX(字典1_56!F:F,MATCH(MID(F686,7,2),字典1_56!B:B,0)),H686="C",INDEX(字典1_56!E:E,MATCH(MID(F686,7,2),字典1_56!B:B,0))),"-")</f>
        <v>-</v>
      </c>
      <c r="O686" s="4" t="str">
        <f>IFERROR(INDEX(字典1_78!C:C,MATCH(RIGHT(F686,2),字典1_78!B:B,0)),"Error")</f>
        <v>时钟</v>
      </c>
      <c r="P686" s="5">
        <f t="shared" si="40"/>
        <v>1.1459999999999999</v>
      </c>
      <c r="Q686" s="5">
        <f t="shared" si="41"/>
        <v>2.0000000000000018E-2</v>
      </c>
      <c r="R686" s="5" t="str">
        <f>IF(H688="C_B",INDEX(音色一览表!A:A,MATCH(MID(F686,5,2)&amp;MID(F687,5,2)&amp;MID(F688,7,2),音色一览表!H:H,0))&amp;" "&amp;INDEX(音色一览表!G:G,MATCH(MID(F686,5,2)&amp;MID(F687,5,2)&amp;MID(F688,7,2),音色一览表!H:H,0)),"")</f>
        <v/>
      </c>
      <c r="S686" s="17"/>
      <c r="T686" s="17"/>
    </row>
    <row r="687" spans="1:20" ht="18" hidden="1" customHeight="1" x14ac:dyDescent="0.2">
      <c r="A687" s="16">
        <v>685</v>
      </c>
      <c r="B687" s="16">
        <v>2</v>
      </c>
      <c r="C687" s="10"/>
      <c r="D687" s="16" t="s">
        <v>49</v>
      </c>
      <c r="E687" s="16" t="s">
        <v>50</v>
      </c>
      <c r="F687" s="16" t="s">
        <v>51</v>
      </c>
      <c r="G687" s="16" t="s">
        <v>735</v>
      </c>
      <c r="H687" s="34" t="str">
        <f t="shared" si="43"/>
        <v>F8</v>
      </c>
      <c r="I687" s="34" t="str">
        <f>IFERROR(INDEX(数据分类!B:B,MATCH(数据!H687,数据分类!A:A,0)),"Error")</f>
        <v>时钟</v>
      </c>
      <c r="J687" s="34" t="str">
        <f>IFERROR(_xlfn.IFS(INDEX(数据分类!E:E,MATCH(数据!H687,数据分类!A:A,0))=3456,N687&amp;M687,INDEX(数据分类!E:E,MATCH(数据!H687,数据分类!A:A,0))=34,M687,INDEX(数据分类!E:E,MATCH(数据!H687,数据分类!A:A,0))=56,N687,INDEX(数据分类!E:E,MATCH(数据!H687,数据分类!A:A,0))="-","-"),"Error")</f>
        <v>-</v>
      </c>
      <c r="K687" s="34" t="str">
        <f t="shared" si="42"/>
        <v>-</v>
      </c>
      <c r="L687" s="4" t="str">
        <f>IFERROR(INDEX(字典msg!B:B,MATCH(D687,字典msg!A:A,0)),"Error")</f>
        <v>正常</v>
      </c>
      <c r="M687" s="4" t="str">
        <f>IFERROR(_xlfn.IFS(H687="9",INDEX(字典1_34!C:C,MATCH(MID(F687,5,2),字典1_34!B:B,0)),H687="B00",INDEX(字典1_34!D:D,MATCH(MID(F687,5,2),字典1_34!B:B,0)),H687="B20",INDEX(字典1_34!E:E,MATCH(MID(F687,5,2),字典1_34!B:B,0)),H687="B48",INDEX(字典1_34!G:G,MATCH(MID(F687,5,2),字典1_34!B:B,0)),LEFT(H687,1)="B",INDEX(字典1_34!F:F,MATCH(MID(F687,5,2),字典1_34!B:B,0))),"-")</f>
        <v>-</v>
      </c>
      <c r="N687" s="4" t="str">
        <f>IFERROR(_xlfn.IFS(H687="9",INDEX(字典1_56!C:C,MATCH(MID(F687,7,2),字典1_56!B:B,0)),LEFT(H687,1)="B",INDEX(字典1_56!D:D,MATCH(MID(F687,7,2),字典1_56!B:B,0)),H687="C_B",INDEX(字典1_56!F:F,MATCH(MID(F687,7,2),字典1_56!B:B,0)),H687="C",INDEX(字典1_56!E:E,MATCH(MID(F687,7,2),字典1_56!B:B,0))),"-")</f>
        <v>-</v>
      </c>
      <c r="O687" s="4" t="str">
        <f>IFERROR(INDEX(字典1_78!C:C,MATCH(RIGHT(F687,2),字典1_78!B:B,0)),"Error")</f>
        <v>时钟</v>
      </c>
      <c r="P687" s="5">
        <f t="shared" si="40"/>
        <v>1.1559999999999999</v>
      </c>
      <c r="Q687" s="5">
        <f t="shared" si="41"/>
        <v>1.0000000000000009E-2</v>
      </c>
      <c r="R687" s="5" t="str">
        <f>IF(H689="C_B",INDEX(音色一览表!A:A,MATCH(MID(F687,5,2)&amp;MID(F688,5,2)&amp;MID(F689,7,2),音色一览表!H:H,0))&amp;" "&amp;INDEX(音色一览表!G:G,MATCH(MID(F687,5,2)&amp;MID(F688,5,2)&amp;MID(F689,7,2),音色一览表!H:H,0)),"")</f>
        <v/>
      </c>
      <c r="S687" s="17"/>
      <c r="T687" s="17"/>
    </row>
    <row r="688" spans="1:20" ht="18" hidden="1" customHeight="1" x14ac:dyDescent="0.2">
      <c r="A688" s="16">
        <v>686</v>
      </c>
      <c r="B688" s="16">
        <v>2</v>
      </c>
      <c r="C688" s="10"/>
      <c r="D688" s="16" t="s">
        <v>49</v>
      </c>
      <c r="E688" s="16" t="s">
        <v>50</v>
      </c>
      <c r="F688" s="16" t="s">
        <v>59</v>
      </c>
      <c r="G688" s="16" t="s">
        <v>736</v>
      </c>
      <c r="H688" s="34" t="str">
        <f t="shared" si="43"/>
        <v>FE</v>
      </c>
      <c r="I688" s="34" t="str">
        <f>IFERROR(INDEX(数据分类!B:B,MATCH(数据!H688,数据分类!A:A,0)),"Error")</f>
        <v>主动传感</v>
      </c>
      <c r="J688" s="34" t="str">
        <f>IFERROR(_xlfn.IFS(INDEX(数据分类!E:E,MATCH(数据!H688,数据分类!A:A,0))=3456,N688&amp;M688,INDEX(数据分类!E:E,MATCH(数据!H688,数据分类!A:A,0))=34,M688,INDEX(数据分类!E:E,MATCH(数据!H688,数据分类!A:A,0))=56,N688,INDEX(数据分类!E:E,MATCH(数据!H688,数据分类!A:A,0))="-","-"),"Error")</f>
        <v>-</v>
      </c>
      <c r="K688" s="34" t="str">
        <f t="shared" si="42"/>
        <v>-</v>
      </c>
      <c r="L688" s="4" t="str">
        <f>IFERROR(INDEX(字典msg!B:B,MATCH(D688,字典msg!A:A,0)),"Error")</f>
        <v>正常</v>
      </c>
      <c r="M688" s="4" t="str">
        <f>IFERROR(_xlfn.IFS(H688="9",INDEX(字典1_34!C:C,MATCH(MID(F688,5,2),字典1_34!B:B,0)),H688="B00",INDEX(字典1_34!D:D,MATCH(MID(F688,5,2),字典1_34!B:B,0)),H688="B20",INDEX(字典1_34!E:E,MATCH(MID(F688,5,2),字典1_34!B:B,0)),H688="B48",INDEX(字典1_34!G:G,MATCH(MID(F688,5,2),字典1_34!B:B,0)),LEFT(H688,1)="B",INDEX(字典1_34!F:F,MATCH(MID(F688,5,2),字典1_34!B:B,0))),"-")</f>
        <v>-</v>
      </c>
      <c r="N688" s="4" t="str">
        <f>IFERROR(_xlfn.IFS(H688="9",INDEX(字典1_56!C:C,MATCH(MID(F688,7,2),字典1_56!B:B,0)),LEFT(H688,1)="B",INDEX(字典1_56!D:D,MATCH(MID(F688,7,2),字典1_56!B:B,0)),H688="C_B",INDEX(字典1_56!F:F,MATCH(MID(F688,7,2),字典1_56!B:B,0)),H688="C",INDEX(字典1_56!E:E,MATCH(MID(F688,7,2),字典1_56!B:B,0))),"-")</f>
        <v>-</v>
      </c>
      <c r="O688" s="4" t="str">
        <f>IFERROR(INDEX(字典1_78!C:C,MATCH(RIGHT(F688,2),字典1_78!B:B,0)),"Error")</f>
        <v>主动传感</v>
      </c>
      <c r="P688" s="5">
        <f t="shared" si="40"/>
        <v>1.1859999999999999</v>
      </c>
      <c r="Q688" s="5">
        <f t="shared" si="41"/>
        <v>3.0000000000000027E-2</v>
      </c>
      <c r="R688" s="5" t="str">
        <f>IF(H690="C_B",INDEX(音色一览表!A:A,MATCH(MID(F688,5,2)&amp;MID(F689,5,2)&amp;MID(F690,7,2),音色一览表!H:H,0))&amp;" "&amp;INDEX(音色一览表!G:G,MATCH(MID(F688,5,2)&amp;MID(F689,5,2)&amp;MID(F690,7,2),音色一览表!H:H,0)),"")</f>
        <v/>
      </c>
      <c r="S688" s="17"/>
      <c r="T688" s="17"/>
    </row>
    <row r="689" spans="1:20" ht="18" hidden="1" customHeight="1" x14ac:dyDescent="0.2">
      <c r="A689" s="16">
        <v>687</v>
      </c>
      <c r="B689" s="16">
        <v>2</v>
      </c>
      <c r="C689" s="10"/>
      <c r="D689" s="16" t="s">
        <v>49</v>
      </c>
      <c r="E689" s="16" t="s">
        <v>50</v>
      </c>
      <c r="F689" s="16" t="s">
        <v>51</v>
      </c>
      <c r="G689" s="16" t="s">
        <v>737</v>
      </c>
      <c r="H689" s="34" t="str">
        <f t="shared" si="43"/>
        <v>F8</v>
      </c>
      <c r="I689" s="34" t="str">
        <f>IFERROR(INDEX(数据分类!B:B,MATCH(数据!H689,数据分类!A:A,0)),"Error")</f>
        <v>时钟</v>
      </c>
      <c r="J689" s="34" t="str">
        <f>IFERROR(_xlfn.IFS(INDEX(数据分类!E:E,MATCH(数据!H689,数据分类!A:A,0))=3456,N689&amp;M689,INDEX(数据分类!E:E,MATCH(数据!H689,数据分类!A:A,0))=34,M689,INDEX(数据分类!E:E,MATCH(数据!H689,数据分类!A:A,0))=56,N689,INDEX(数据分类!E:E,MATCH(数据!H689,数据分类!A:A,0))="-","-"),"Error")</f>
        <v>-</v>
      </c>
      <c r="K689" s="34" t="str">
        <f t="shared" si="42"/>
        <v>-</v>
      </c>
      <c r="L689" s="4" t="str">
        <f>IFERROR(INDEX(字典msg!B:B,MATCH(D689,字典msg!A:A,0)),"Error")</f>
        <v>正常</v>
      </c>
      <c r="M689" s="4" t="str">
        <f>IFERROR(_xlfn.IFS(H689="9",INDEX(字典1_34!C:C,MATCH(MID(F689,5,2),字典1_34!B:B,0)),H689="B00",INDEX(字典1_34!D:D,MATCH(MID(F689,5,2),字典1_34!B:B,0)),H689="B20",INDEX(字典1_34!E:E,MATCH(MID(F689,5,2),字典1_34!B:B,0)),H689="B48",INDEX(字典1_34!G:G,MATCH(MID(F689,5,2),字典1_34!B:B,0)),LEFT(H689,1)="B",INDEX(字典1_34!F:F,MATCH(MID(F689,5,2),字典1_34!B:B,0))),"-")</f>
        <v>-</v>
      </c>
      <c r="N689" s="4" t="str">
        <f>IFERROR(_xlfn.IFS(H689="9",INDEX(字典1_56!C:C,MATCH(MID(F689,7,2),字典1_56!B:B,0)),LEFT(H689,1)="B",INDEX(字典1_56!D:D,MATCH(MID(F689,7,2),字典1_56!B:B,0)),H689="C_B",INDEX(字典1_56!F:F,MATCH(MID(F689,7,2),字典1_56!B:B,0)),H689="C",INDEX(字典1_56!E:E,MATCH(MID(F689,7,2),字典1_56!B:B,0))),"-")</f>
        <v>-</v>
      </c>
      <c r="O689" s="4" t="str">
        <f>IFERROR(INDEX(字典1_78!C:C,MATCH(RIGHT(F689,2),字典1_78!B:B,0)),"Error")</f>
        <v>时钟</v>
      </c>
      <c r="P689" s="5">
        <f t="shared" si="40"/>
        <v>1.206</v>
      </c>
      <c r="Q689" s="5">
        <f t="shared" si="41"/>
        <v>2.0000000000000018E-2</v>
      </c>
      <c r="R689" s="5" t="str">
        <f>IF(H691="C_B",INDEX(音色一览表!A:A,MATCH(MID(F689,5,2)&amp;MID(F690,5,2)&amp;MID(F691,7,2),音色一览表!H:H,0))&amp;" "&amp;INDEX(音色一览表!G:G,MATCH(MID(F689,5,2)&amp;MID(F690,5,2)&amp;MID(F691,7,2),音色一览表!H:H,0)),"")</f>
        <v/>
      </c>
      <c r="S689" s="17"/>
      <c r="T689" s="17"/>
    </row>
    <row r="690" spans="1:20" ht="18" hidden="1" customHeight="1" x14ac:dyDescent="0.2">
      <c r="A690" s="16">
        <v>688</v>
      </c>
      <c r="B690" s="16">
        <v>2</v>
      </c>
      <c r="C690" s="10"/>
      <c r="D690" s="16" t="s">
        <v>49</v>
      </c>
      <c r="E690" s="16" t="s">
        <v>50</v>
      </c>
      <c r="F690" s="16" t="s">
        <v>51</v>
      </c>
      <c r="G690" s="16" t="s">
        <v>738</v>
      </c>
      <c r="H690" s="34" t="str">
        <f t="shared" si="43"/>
        <v>F8</v>
      </c>
      <c r="I690" s="34" t="str">
        <f>IFERROR(INDEX(数据分类!B:B,MATCH(数据!H690,数据分类!A:A,0)),"Error")</f>
        <v>时钟</v>
      </c>
      <c r="J690" s="34" t="str">
        <f>IFERROR(_xlfn.IFS(INDEX(数据分类!E:E,MATCH(数据!H690,数据分类!A:A,0))=3456,N690&amp;M690,INDEX(数据分类!E:E,MATCH(数据!H690,数据分类!A:A,0))=34,M690,INDEX(数据分类!E:E,MATCH(数据!H690,数据分类!A:A,0))=56,N690,INDEX(数据分类!E:E,MATCH(数据!H690,数据分类!A:A,0))="-","-"),"Error")</f>
        <v>-</v>
      </c>
      <c r="K690" s="34" t="str">
        <f t="shared" si="42"/>
        <v>-</v>
      </c>
      <c r="L690" s="4" t="str">
        <f>IFERROR(INDEX(字典msg!B:B,MATCH(D690,字典msg!A:A,0)),"Error")</f>
        <v>正常</v>
      </c>
      <c r="M690" s="4" t="str">
        <f>IFERROR(_xlfn.IFS(H690="9",INDEX(字典1_34!C:C,MATCH(MID(F690,5,2),字典1_34!B:B,0)),H690="B00",INDEX(字典1_34!D:D,MATCH(MID(F690,5,2),字典1_34!B:B,0)),H690="B20",INDEX(字典1_34!E:E,MATCH(MID(F690,5,2),字典1_34!B:B,0)),H690="B48",INDEX(字典1_34!G:G,MATCH(MID(F690,5,2),字典1_34!B:B,0)),LEFT(H690,1)="B",INDEX(字典1_34!F:F,MATCH(MID(F690,5,2),字典1_34!B:B,0))),"-")</f>
        <v>-</v>
      </c>
      <c r="N690" s="4" t="str">
        <f>IFERROR(_xlfn.IFS(H690="9",INDEX(字典1_56!C:C,MATCH(MID(F690,7,2),字典1_56!B:B,0)),LEFT(H690,1)="B",INDEX(字典1_56!D:D,MATCH(MID(F690,7,2),字典1_56!B:B,0)),H690="C_B",INDEX(字典1_56!F:F,MATCH(MID(F690,7,2),字典1_56!B:B,0)),H690="C",INDEX(字典1_56!E:E,MATCH(MID(F690,7,2),字典1_56!B:B,0))),"-")</f>
        <v>-</v>
      </c>
      <c r="O690" s="4" t="str">
        <f>IFERROR(INDEX(字典1_78!C:C,MATCH(RIGHT(F690,2),字典1_78!B:B,0)),"Error")</f>
        <v>时钟</v>
      </c>
      <c r="P690" s="5">
        <f t="shared" si="40"/>
        <v>1.236</v>
      </c>
      <c r="Q690" s="5">
        <f t="shared" si="41"/>
        <v>3.0000000000000027E-2</v>
      </c>
      <c r="R690" s="5" t="str">
        <f>IF(H692="C_B",INDEX(音色一览表!A:A,MATCH(MID(F690,5,2)&amp;MID(F691,5,2)&amp;MID(F692,7,2),音色一览表!H:H,0))&amp;" "&amp;INDEX(音色一览表!G:G,MATCH(MID(F690,5,2)&amp;MID(F691,5,2)&amp;MID(F692,7,2),音色一览表!H:H,0)),"")</f>
        <v/>
      </c>
      <c r="S690" s="17"/>
      <c r="T690" s="17"/>
    </row>
    <row r="691" spans="1:20" ht="18" hidden="1" customHeight="1" x14ac:dyDescent="0.2">
      <c r="A691" s="16">
        <v>689</v>
      </c>
      <c r="B691" s="16">
        <v>2</v>
      </c>
      <c r="C691" s="10"/>
      <c r="D691" s="16" t="s">
        <v>49</v>
      </c>
      <c r="E691" s="16" t="s">
        <v>50</v>
      </c>
      <c r="F691" s="16" t="s">
        <v>51</v>
      </c>
      <c r="G691" s="16" t="s">
        <v>739</v>
      </c>
      <c r="H691" s="34" t="str">
        <f t="shared" si="43"/>
        <v>F8</v>
      </c>
      <c r="I691" s="34" t="str">
        <f>IFERROR(INDEX(数据分类!B:B,MATCH(数据!H691,数据分类!A:A,0)),"Error")</f>
        <v>时钟</v>
      </c>
      <c r="J691" s="34" t="str">
        <f>IFERROR(_xlfn.IFS(INDEX(数据分类!E:E,MATCH(数据!H691,数据分类!A:A,0))=3456,N691&amp;M691,INDEX(数据分类!E:E,MATCH(数据!H691,数据分类!A:A,0))=34,M691,INDEX(数据分类!E:E,MATCH(数据!H691,数据分类!A:A,0))=56,N691,INDEX(数据分类!E:E,MATCH(数据!H691,数据分类!A:A,0))="-","-"),"Error")</f>
        <v>-</v>
      </c>
      <c r="K691" s="34" t="str">
        <f t="shared" si="42"/>
        <v>-</v>
      </c>
      <c r="L691" s="4" t="str">
        <f>IFERROR(INDEX(字典msg!B:B,MATCH(D691,字典msg!A:A,0)),"Error")</f>
        <v>正常</v>
      </c>
      <c r="M691" s="4" t="str">
        <f>IFERROR(_xlfn.IFS(H691="9",INDEX(字典1_34!C:C,MATCH(MID(F691,5,2),字典1_34!B:B,0)),H691="B00",INDEX(字典1_34!D:D,MATCH(MID(F691,5,2),字典1_34!B:B,0)),H691="B20",INDEX(字典1_34!E:E,MATCH(MID(F691,5,2),字典1_34!B:B,0)),H691="B48",INDEX(字典1_34!G:G,MATCH(MID(F691,5,2),字典1_34!B:B,0)),LEFT(H691,1)="B",INDEX(字典1_34!F:F,MATCH(MID(F691,5,2),字典1_34!B:B,0))),"-")</f>
        <v>-</v>
      </c>
      <c r="N691" s="4" t="str">
        <f>IFERROR(_xlfn.IFS(H691="9",INDEX(字典1_56!C:C,MATCH(MID(F691,7,2),字典1_56!B:B,0)),LEFT(H691,1)="B",INDEX(字典1_56!D:D,MATCH(MID(F691,7,2),字典1_56!B:B,0)),H691="C_B",INDEX(字典1_56!F:F,MATCH(MID(F691,7,2),字典1_56!B:B,0)),H691="C",INDEX(字典1_56!E:E,MATCH(MID(F691,7,2),字典1_56!B:B,0))),"-")</f>
        <v>-</v>
      </c>
      <c r="O691" s="4" t="str">
        <f>IFERROR(INDEX(字典1_78!C:C,MATCH(RIGHT(F691,2),字典1_78!B:B,0)),"Error")</f>
        <v>时钟</v>
      </c>
      <c r="P691" s="5">
        <f t="shared" si="40"/>
        <v>1.256</v>
      </c>
      <c r="Q691" s="5">
        <f t="shared" si="41"/>
        <v>2.0000000000000018E-2</v>
      </c>
      <c r="R691" s="5" t="str">
        <f>IF(H693="C_B",INDEX(音色一览表!A:A,MATCH(MID(F691,5,2)&amp;MID(F692,5,2)&amp;MID(F693,7,2),音色一览表!H:H,0))&amp;" "&amp;INDEX(音色一览表!G:G,MATCH(MID(F691,5,2)&amp;MID(F692,5,2)&amp;MID(F693,7,2),音色一览表!H:H,0)),"")</f>
        <v/>
      </c>
      <c r="S691" s="17"/>
      <c r="T691" s="17"/>
    </row>
    <row r="692" spans="1:20" ht="18" hidden="1" customHeight="1" x14ac:dyDescent="0.2">
      <c r="A692" s="16">
        <v>690</v>
      </c>
      <c r="B692" s="16">
        <v>2</v>
      </c>
      <c r="C692" s="10"/>
      <c r="D692" s="16" t="s">
        <v>49</v>
      </c>
      <c r="E692" s="16" t="s">
        <v>50</v>
      </c>
      <c r="F692" s="16" t="s">
        <v>51</v>
      </c>
      <c r="G692" s="16" t="s">
        <v>740</v>
      </c>
      <c r="H692" s="34" t="str">
        <f t="shared" si="43"/>
        <v>F8</v>
      </c>
      <c r="I692" s="34" t="str">
        <f>IFERROR(INDEX(数据分类!B:B,MATCH(数据!H692,数据分类!A:A,0)),"Error")</f>
        <v>时钟</v>
      </c>
      <c r="J692" s="34" t="str">
        <f>IFERROR(_xlfn.IFS(INDEX(数据分类!E:E,MATCH(数据!H692,数据分类!A:A,0))=3456,N692&amp;M692,INDEX(数据分类!E:E,MATCH(数据!H692,数据分类!A:A,0))=34,M692,INDEX(数据分类!E:E,MATCH(数据!H692,数据分类!A:A,0))=56,N692,INDEX(数据分类!E:E,MATCH(数据!H692,数据分类!A:A,0))="-","-"),"Error")</f>
        <v>-</v>
      </c>
      <c r="K692" s="34" t="str">
        <f t="shared" si="42"/>
        <v>-</v>
      </c>
      <c r="L692" s="4" t="str">
        <f>IFERROR(INDEX(字典msg!B:B,MATCH(D692,字典msg!A:A,0)),"Error")</f>
        <v>正常</v>
      </c>
      <c r="M692" s="4" t="str">
        <f>IFERROR(_xlfn.IFS(H692="9",INDEX(字典1_34!C:C,MATCH(MID(F692,5,2),字典1_34!B:B,0)),H692="B00",INDEX(字典1_34!D:D,MATCH(MID(F692,5,2),字典1_34!B:B,0)),H692="B20",INDEX(字典1_34!E:E,MATCH(MID(F692,5,2),字典1_34!B:B,0)),H692="B48",INDEX(字典1_34!G:G,MATCH(MID(F692,5,2),字典1_34!B:B,0)),LEFT(H692,1)="B",INDEX(字典1_34!F:F,MATCH(MID(F692,5,2),字典1_34!B:B,0))),"-")</f>
        <v>-</v>
      </c>
      <c r="N692" s="4" t="str">
        <f>IFERROR(_xlfn.IFS(H692="9",INDEX(字典1_56!C:C,MATCH(MID(F692,7,2),字典1_56!B:B,0)),LEFT(H692,1)="B",INDEX(字典1_56!D:D,MATCH(MID(F692,7,2),字典1_56!B:B,0)),H692="C_B",INDEX(字典1_56!F:F,MATCH(MID(F692,7,2),字典1_56!B:B,0)),H692="C",INDEX(字典1_56!E:E,MATCH(MID(F692,7,2),字典1_56!B:B,0))),"-")</f>
        <v>-</v>
      </c>
      <c r="O692" s="4" t="str">
        <f>IFERROR(INDEX(字典1_78!C:C,MATCH(RIGHT(F692,2),字典1_78!B:B,0)),"Error")</f>
        <v>时钟</v>
      </c>
      <c r="P692" s="5">
        <f t="shared" si="40"/>
        <v>1.266</v>
      </c>
      <c r="Q692" s="5">
        <f t="shared" si="41"/>
        <v>1.0000000000000009E-2</v>
      </c>
      <c r="R692" s="5" t="str">
        <f>IF(H694="C_B",INDEX(音色一览表!A:A,MATCH(MID(F692,5,2)&amp;MID(F693,5,2)&amp;MID(F694,7,2),音色一览表!H:H,0))&amp;" "&amp;INDEX(音色一览表!G:G,MATCH(MID(F692,5,2)&amp;MID(F693,5,2)&amp;MID(F694,7,2),音色一览表!H:H,0)),"")</f>
        <v/>
      </c>
      <c r="S692" s="17"/>
      <c r="T692" s="17"/>
    </row>
    <row r="693" spans="1:20" ht="18" hidden="1" customHeight="1" x14ac:dyDescent="0.2">
      <c r="A693" s="16">
        <v>691</v>
      </c>
      <c r="B693" s="16">
        <v>2</v>
      </c>
      <c r="C693" s="10"/>
      <c r="D693" s="16" t="s">
        <v>49</v>
      </c>
      <c r="E693" s="16" t="s">
        <v>50</v>
      </c>
      <c r="F693" s="16" t="s">
        <v>741</v>
      </c>
      <c r="G693" s="16" t="s">
        <v>742</v>
      </c>
      <c r="H693" s="34" t="str">
        <f t="shared" si="43"/>
        <v>9</v>
      </c>
      <c r="I693" s="34" t="str">
        <f>IFERROR(INDEX(数据分类!B:B,MATCH(数据!H693,数据分类!A:A,0)),"Error")</f>
        <v>音符打开</v>
      </c>
      <c r="J693" s="34" t="str">
        <f>IFERROR(_xlfn.IFS(INDEX(数据分类!E:E,MATCH(数据!H693,数据分类!A:A,0))=3456,N693&amp;M693,INDEX(数据分类!E:E,MATCH(数据!H693,数据分类!A:A,0))=34,M693,INDEX(数据分类!E:E,MATCH(数据!H693,数据分类!A:A,0))=56,N693,INDEX(数据分类!E:E,MATCH(数据!H693,数据分类!A:A,0))="-","-"),"Error")</f>
        <v>C3键按下(力度083)</v>
      </c>
      <c r="K693" s="34">
        <f t="shared" si="42"/>
        <v>1</v>
      </c>
      <c r="L693" s="4" t="str">
        <f>IFERROR(INDEX(字典msg!B:B,MATCH(D693,字典msg!A:A,0)),"Error")</f>
        <v>正常</v>
      </c>
      <c r="M693" s="4" t="str">
        <f>IFERROR(_xlfn.IFS(H693="9",INDEX(字典1_34!C:C,MATCH(MID(F693,5,2),字典1_34!B:B,0)),H693="B00",INDEX(字典1_34!D:D,MATCH(MID(F693,5,2),字典1_34!B:B,0)),H693="B20",INDEX(字典1_34!E:E,MATCH(MID(F693,5,2),字典1_34!B:B,0)),H693="B48",INDEX(字典1_34!G:G,MATCH(MID(F693,5,2),字典1_34!B:B,0)),LEFT(H693,1)="B",INDEX(字典1_34!F:F,MATCH(MID(F693,5,2),字典1_34!B:B,0))),"-")</f>
        <v>按下(力度083)</v>
      </c>
      <c r="N693" s="4" t="str">
        <f>IFERROR(_xlfn.IFS(H693="9",INDEX(字典1_56!C:C,MATCH(MID(F693,7,2),字典1_56!B:B,0)),LEFT(H693,1)="B",INDEX(字典1_56!D:D,MATCH(MID(F693,7,2),字典1_56!B:B,0)),H693="C_B",INDEX(字典1_56!F:F,MATCH(MID(F693,7,2),字典1_56!B:B,0)),H693="C",INDEX(字典1_56!E:E,MATCH(MID(F693,7,2),字典1_56!B:B,0))),"-")</f>
        <v>C3键</v>
      </c>
      <c r="O693" s="4" t="str">
        <f>IFERROR(INDEX(字典1_78!C:C,MATCH(RIGHT(F693,2),字典1_78!B:B,0)),"Error")</f>
        <v>音符打开(#01)</v>
      </c>
      <c r="P693" s="5">
        <f t="shared" si="40"/>
        <v>1.286</v>
      </c>
      <c r="Q693" s="5">
        <f t="shared" si="41"/>
        <v>2.0000000000000018E-2</v>
      </c>
      <c r="R693" s="5" t="str">
        <f>IF(H695="C_B",INDEX(音色一览表!A:A,MATCH(MID(F693,5,2)&amp;MID(F694,5,2)&amp;MID(F695,7,2),音色一览表!H:H,0))&amp;" "&amp;INDEX(音色一览表!G:G,MATCH(MID(F693,5,2)&amp;MID(F694,5,2)&amp;MID(F695,7,2),音色一览表!H:H,0)),"")</f>
        <v/>
      </c>
      <c r="S693" s="17"/>
      <c r="T693" s="17"/>
    </row>
    <row r="694" spans="1:20" ht="18" hidden="1" customHeight="1" x14ac:dyDescent="0.2">
      <c r="A694" s="16">
        <v>692</v>
      </c>
      <c r="B694" s="16">
        <v>2</v>
      </c>
      <c r="C694" s="10"/>
      <c r="D694" s="16" t="s">
        <v>49</v>
      </c>
      <c r="E694" s="16" t="s">
        <v>50</v>
      </c>
      <c r="F694" s="16" t="s">
        <v>51</v>
      </c>
      <c r="G694" s="16" t="s">
        <v>743</v>
      </c>
      <c r="H694" s="34" t="str">
        <f t="shared" si="43"/>
        <v>F8</v>
      </c>
      <c r="I694" s="34" t="str">
        <f>IFERROR(INDEX(数据分类!B:B,MATCH(数据!H694,数据分类!A:A,0)),"Error")</f>
        <v>时钟</v>
      </c>
      <c r="J694" s="34" t="str">
        <f>IFERROR(_xlfn.IFS(INDEX(数据分类!E:E,MATCH(数据!H694,数据分类!A:A,0))=3456,N694&amp;M694,INDEX(数据分类!E:E,MATCH(数据!H694,数据分类!A:A,0))=34,M694,INDEX(数据分类!E:E,MATCH(数据!H694,数据分类!A:A,0))=56,N694,INDEX(数据分类!E:E,MATCH(数据!H694,数据分类!A:A,0))="-","-"),"Error")</f>
        <v>-</v>
      </c>
      <c r="K694" s="34" t="str">
        <f t="shared" si="42"/>
        <v>-</v>
      </c>
      <c r="L694" s="4" t="str">
        <f>IFERROR(INDEX(字典msg!B:B,MATCH(D694,字典msg!A:A,0)),"Error")</f>
        <v>正常</v>
      </c>
      <c r="M694" s="4" t="str">
        <f>IFERROR(_xlfn.IFS(H694="9",INDEX(字典1_34!C:C,MATCH(MID(F694,5,2),字典1_34!B:B,0)),H694="B00",INDEX(字典1_34!D:D,MATCH(MID(F694,5,2),字典1_34!B:B,0)),H694="B20",INDEX(字典1_34!E:E,MATCH(MID(F694,5,2),字典1_34!B:B,0)),H694="B48",INDEX(字典1_34!G:G,MATCH(MID(F694,5,2),字典1_34!B:B,0)),LEFT(H694,1)="B",INDEX(字典1_34!F:F,MATCH(MID(F694,5,2),字典1_34!B:B,0))),"-")</f>
        <v>-</v>
      </c>
      <c r="N694" s="4" t="str">
        <f>IFERROR(_xlfn.IFS(H694="9",INDEX(字典1_56!C:C,MATCH(MID(F694,7,2),字典1_56!B:B,0)),LEFT(H694,1)="B",INDEX(字典1_56!D:D,MATCH(MID(F694,7,2),字典1_56!B:B,0)),H694="C_B",INDEX(字典1_56!F:F,MATCH(MID(F694,7,2),字典1_56!B:B,0)),H694="C",INDEX(字典1_56!E:E,MATCH(MID(F694,7,2),字典1_56!B:B,0))),"-")</f>
        <v>-</v>
      </c>
      <c r="O694" s="4" t="str">
        <f>IFERROR(INDEX(字典1_78!C:C,MATCH(RIGHT(F694,2),字典1_78!B:B,0)),"Error")</f>
        <v>时钟</v>
      </c>
      <c r="P694" s="5">
        <f t="shared" si="40"/>
        <v>1.296</v>
      </c>
      <c r="Q694" s="5">
        <f t="shared" si="41"/>
        <v>1.0000000000000009E-2</v>
      </c>
      <c r="R694" s="5" t="str">
        <f>IF(H696="C_B",INDEX(音色一览表!A:A,MATCH(MID(F694,5,2)&amp;MID(F695,5,2)&amp;MID(F696,7,2),音色一览表!H:H,0))&amp;" "&amp;INDEX(音色一览表!G:G,MATCH(MID(F694,5,2)&amp;MID(F695,5,2)&amp;MID(F696,7,2),音色一览表!H:H,0)),"")</f>
        <v/>
      </c>
      <c r="S694" s="17"/>
      <c r="T694" s="17"/>
    </row>
    <row r="695" spans="1:20" ht="18" hidden="1" customHeight="1" x14ac:dyDescent="0.2">
      <c r="A695" s="16">
        <v>693</v>
      </c>
      <c r="B695" s="16">
        <v>2</v>
      </c>
      <c r="C695" s="10"/>
      <c r="D695" s="16" t="s">
        <v>49</v>
      </c>
      <c r="E695" s="16" t="s">
        <v>50</v>
      </c>
      <c r="F695" s="16" t="s">
        <v>51</v>
      </c>
      <c r="G695" s="16" t="s">
        <v>744</v>
      </c>
      <c r="H695" s="34" t="str">
        <f t="shared" si="43"/>
        <v>F8</v>
      </c>
      <c r="I695" s="34" t="str">
        <f>IFERROR(INDEX(数据分类!B:B,MATCH(数据!H695,数据分类!A:A,0)),"Error")</f>
        <v>时钟</v>
      </c>
      <c r="J695" s="34" t="str">
        <f>IFERROR(_xlfn.IFS(INDEX(数据分类!E:E,MATCH(数据!H695,数据分类!A:A,0))=3456,N695&amp;M695,INDEX(数据分类!E:E,MATCH(数据!H695,数据分类!A:A,0))=34,M695,INDEX(数据分类!E:E,MATCH(数据!H695,数据分类!A:A,0))=56,N695,INDEX(数据分类!E:E,MATCH(数据!H695,数据分类!A:A,0))="-","-"),"Error")</f>
        <v>-</v>
      </c>
      <c r="K695" s="34" t="str">
        <f t="shared" si="42"/>
        <v>-</v>
      </c>
      <c r="L695" s="4" t="str">
        <f>IFERROR(INDEX(字典msg!B:B,MATCH(D695,字典msg!A:A,0)),"Error")</f>
        <v>正常</v>
      </c>
      <c r="M695" s="4" t="str">
        <f>IFERROR(_xlfn.IFS(H695="9",INDEX(字典1_34!C:C,MATCH(MID(F695,5,2),字典1_34!B:B,0)),H695="B00",INDEX(字典1_34!D:D,MATCH(MID(F695,5,2),字典1_34!B:B,0)),H695="B20",INDEX(字典1_34!E:E,MATCH(MID(F695,5,2),字典1_34!B:B,0)),H695="B48",INDEX(字典1_34!G:G,MATCH(MID(F695,5,2),字典1_34!B:B,0)),LEFT(H695,1)="B",INDEX(字典1_34!F:F,MATCH(MID(F695,5,2),字典1_34!B:B,0))),"-")</f>
        <v>-</v>
      </c>
      <c r="N695" s="4" t="str">
        <f>IFERROR(_xlfn.IFS(H695="9",INDEX(字典1_56!C:C,MATCH(MID(F695,7,2),字典1_56!B:B,0)),LEFT(H695,1)="B",INDEX(字典1_56!D:D,MATCH(MID(F695,7,2),字典1_56!B:B,0)),H695="C_B",INDEX(字典1_56!F:F,MATCH(MID(F695,7,2),字典1_56!B:B,0)),H695="C",INDEX(字典1_56!E:E,MATCH(MID(F695,7,2),字典1_56!B:B,0))),"-")</f>
        <v>-</v>
      </c>
      <c r="O695" s="4" t="str">
        <f>IFERROR(INDEX(字典1_78!C:C,MATCH(RIGHT(F695,2),字典1_78!B:B,0)),"Error")</f>
        <v>时钟</v>
      </c>
      <c r="P695" s="5">
        <f t="shared" si="40"/>
        <v>1.3160000000000001</v>
      </c>
      <c r="Q695" s="5">
        <f t="shared" si="41"/>
        <v>2.0000000000000018E-2</v>
      </c>
      <c r="R695" s="5" t="str">
        <f>IF(H697="C_B",INDEX(音色一览表!A:A,MATCH(MID(F695,5,2)&amp;MID(F696,5,2)&amp;MID(F697,7,2),音色一览表!H:H,0))&amp;" "&amp;INDEX(音色一览表!G:G,MATCH(MID(F695,5,2)&amp;MID(F696,5,2)&amp;MID(F697,7,2),音色一览表!H:H,0)),"")</f>
        <v/>
      </c>
      <c r="S695" s="17"/>
      <c r="T695" s="17"/>
    </row>
    <row r="696" spans="1:20" ht="18" hidden="1" customHeight="1" x14ac:dyDescent="0.2">
      <c r="A696" s="16">
        <v>694</v>
      </c>
      <c r="B696" s="16">
        <v>2</v>
      </c>
      <c r="C696" s="10"/>
      <c r="D696" s="16" t="s">
        <v>49</v>
      </c>
      <c r="E696" s="16" t="s">
        <v>50</v>
      </c>
      <c r="F696" s="16" t="s">
        <v>51</v>
      </c>
      <c r="G696" s="16" t="s">
        <v>745</v>
      </c>
      <c r="H696" s="34" t="str">
        <f t="shared" si="43"/>
        <v>F8</v>
      </c>
      <c r="I696" s="34" t="str">
        <f>IFERROR(INDEX(数据分类!B:B,MATCH(数据!H696,数据分类!A:A,0)),"Error")</f>
        <v>时钟</v>
      </c>
      <c r="J696" s="34" t="str">
        <f>IFERROR(_xlfn.IFS(INDEX(数据分类!E:E,MATCH(数据!H696,数据分类!A:A,0))=3456,N696&amp;M696,INDEX(数据分类!E:E,MATCH(数据!H696,数据分类!A:A,0))=34,M696,INDEX(数据分类!E:E,MATCH(数据!H696,数据分类!A:A,0))=56,N696,INDEX(数据分类!E:E,MATCH(数据!H696,数据分类!A:A,0))="-","-"),"Error")</f>
        <v>-</v>
      </c>
      <c r="K696" s="34" t="str">
        <f t="shared" si="42"/>
        <v>-</v>
      </c>
      <c r="L696" s="4" t="str">
        <f>IFERROR(INDEX(字典msg!B:B,MATCH(D696,字典msg!A:A,0)),"Error")</f>
        <v>正常</v>
      </c>
      <c r="M696" s="4" t="str">
        <f>IFERROR(_xlfn.IFS(H696="9",INDEX(字典1_34!C:C,MATCH(MID(F696,5,2),字典1_34!B:B,0)),H696="B00",INDEX(字典1_34!D:D,MATCH(MID(F696,5,2),字典1_34!B:B,0)),H696="B20",INDEX(字典1_34!E:E,MATCH(MID(F696,5,2),字典1_34!B:B,0)),H696="B48",INDEX(字典1_34!G:G,MATCH(MID(F696,5,2),字典1_34!B:B,0)),LEFT(H696,1)="B",INDEX(字典1_34!F:F,MATCH(MID(F696,5,2),字典1_34!B:B,0))),"-")</f>
        <v>-</v>
      </c>
      <c r="N696" s="4" t="str">
        <f>IFERROR(_xlfn.IFS(H696="9",INDEX(字典1_56!C:C,MATCH(MID(F696,7,2),字典1_56!B:B,0)),LEFT(H696,1)="B",INDEX(字典1_56!D:D,MATCH(MID(F696,7,2),字典1_56!B:B,0)),H696="C_B",INDEX(字典1_56!F:F,MATCH(MID(F696,7,2),字典1_56!B:B,0)),H696="C",INDEX(字典1_56!E:E,MATCH(MID(F696,7,2),字典1_56!B:B,0))),"-")</f>
        <v>-</v>
      </c>
      <c r="O696" s="4" t="str">
        <f>IFERROR(INDEX(字典1_78!C:C,MATCH(RIGHT(F696,2),字典1_78!B:B,0)),"Error")</f>
        <v>时钟</v>
      </c>
      <c r="P696" s="5">
        <f t="shared" si="40"/>
        <v>1.3460000000000001</v>
      </c>
      <c r="Q696" s="5">
        <f t="shared" si="41"/>
        <v>3.0000000000000027E-2</v>
      </c>
      <c r="R696" s="5" t="str">
        <f>IF(H698="C_B",INDEX(音色一览表!A:A,MATCH(MID(F696,5,2)&amp;MID(F697,5,2)&amp;MID(F698,7,2),音色一览表!H:H,0))&amp;" "&amp;INDEX(音色一览表!G:G,MATCH(MID(F696,5,2)&amp;MID(F697,5,2)&amp;MID(F698,7,2),音色一览表!H:H,0)),"")</f>
        <v/>
      </c>
      <c r="S696" s="17"/>
      <c r="T696" s="17"/>
    </row>
    <row r="697" spans="1:20" ht="18" hidden="1" customHeight="1" x14ac:dyDescent="0.2">
      <c r="A697" s="16">
        <v>695</v>
      </c>
      <c r="B697" s="16">
        <v>2</v>
      </c>
      <c r="C697" s="10"/>
      <c r="D697" s="16" t="s">
        <v>49</v>
      </c>
      <c r="E697" s="16" t="s">
        <v>50</v>
      </c>
      <c r="F697" s="16" t="s">
        <v>51</v>
      </c>
      <c r="G697" s="16" t="s">
        <v>746</v>
      </c>
      <c r="H697" s="34" t="str">
        <f t="shared" si="43"/>
        <v>F8</v>
      </c>
      <c r="I697" s="34" t="str">
        <f>IFERROR(INDEX(数据分类!B:B,MATCH(数据!H697,数据分类!A:A,0)),"Error")</f>
        <v>时钟</v>
      </c>
      <c r="J697" s="34" t="str">
        <f>IFERROR(_xlfn.IFS(INDEX(数据分类!E:E,MATCH(数据!H697,数据分类!A:A,0))=3456,N697&amp;M697,INDEX(数据分类!E:E,MATCH(数据!H697,数据分类!A:A,0))=34,M697,INDEX(数据分类!E:E,MATCH(数据!H697,数据分类!A:A,0))=56,N697,INDEX(数据分类!E:E,MATCH(数据!H697,数据分类!A:A,0))="-","-"),"Error")</f>
        <v>-</v>
      </c>
      <c r="K697" s="34" t="str">
        <f t="shared" si="42"/>
        <v>-</v>
      </c>
      <c r="L697" s="4" t="str">
        <f>IFERROR(INDEX(字典msg!B:B,MATCH(D697,字典msg!A:A,0)),"Error")</f>
        <v>正常</v>
      </c>
      <c r="M697" s="4" t="str">
        <f>IFERROR(_xlfn.IFS(H697="9",INDEX(字典1_34!C:C,MATCH(MID(F697,5,2),字典1_34!B:B,0)),H697="B00",INDEX(字典1_34!D:D,MATCH(MID(F697,5,2),字典1_34!B:B,0)),H697="B20",INDEX(字典1_34!E:E,MATCH(MID(F697,5,2),字典1_34!B:B,0)),H697="B48",INDEX(字典1_34!G:G,MATCH(MID(F697,5,2),字典1_34!B:B,0)),LEFT(H697,1)="B",INDEX(字典1_34!F:F,MATCH(MID(F697,5,2),字典1_34!B:B,0))),"-")</f>
        <v>-</v>
      </c>
      <c r="N697" s="4" t="str">
        <f>IFERROR(_xlfn.IFS(H697="9",INDEX(字典1_56!C:C,MATCH(MID(F697,7,2),字典1_56!B:B,0)),LEFT(H697,1)="B",INDEX(字典1_56!D:D,MATCH(MID(F697,7,2),字典1_56!B:B,0)),H697="C_B",INDEX(字典1_56!F:F,MATCH(MID(F697,7,2),字典1_56!B:B,0)),H697="C",INDEX(字典1_56!E:E,MATCH(MID(F697,7,2),字典1_56!B:B,0))),"-")</f>
        <v>-</v>
      </c>
      <c r="O697" s="4" t="str">
        <f>IFERROR(INDEX(字典1_78!C:C,MATCH(RIGHT(F697,2),字典1_78!B:B,0)),"Error")</f>
        <v>时钟</v>
      </c>
      <c r="P697" s="5">
        <f t="shared" si="40"/>
        <v>1.3759999999999999</v>
      </c>
      <c r="Q697" s="5">
        <f t="shared" si="41"/>
        <v>2.9999999999999805E-2</v>
      </c>
      <c r="R697" s="5" t="str">
        <f>IF(H699="C_B",INDEX(音色一览表!A:A,MATCH(MID(F697,5,2)&amp;MID(F698,5,2)&amp;MID(F699,7,2),音色一览表!H:H,0))&amp;" "&amp;INDEX(音色一览表!G:G,MATCH(MID(F697,5,2)&amp;MID(F698,5,2)&amp;MID(F699,7,2),音色一览表!H:H,0)),"")</f>
        <v/>
      </c>
      <c r="S697" s="17"/>
      <c r="T697" s="17"/>
    </row>
    <row r="698" spans="1:20" ht="18" hidden="1" customHeight="1" x14ac:dyDescent="0.2">
      <c r="A698" s="16">
        <v>696</v>
      </c>
      <c r="B698" s="16">
        <v>2</v>
      </c>
      <c r="C698" s="10"/>
      <c r="D698" s="16" t="s">
        <v>49</v>
      </c>
      <c r="E698" s="16" t="s">
        <v>50</v>
      </c>
      <c r="F698" s="16" t="s">
        <v>51</v>
      </c>
      <c r="G698" s="16" t="s">
        <v>747</v>
      </c>
      <c r="H698" s="34" t="str">
        <f t="shared" si="43"/>
        <v>F8</v>
      </c>
      <c r="I698" s="34" t="str">
        <f>IFERROR(INDEX(数据分类!B:B,MATCH(数据!H698,数据分类!A:A,0)),"Error")</f>
        <v>时钟</v>
      </c>
      <c r="J698" s="34" t="str">
        <f>IFERROR(_xlfn.IFS(INDEX(数据分类!E:E,MATCH(数据!H698,数据分类!A:A,0))=3456,N698&amp;M698,INDEX(数据分类!E:E,MATCH(数据!H698,数据分类!A:A,0))=34,M698,INDEX(数据分类!E:E,MATCH(数据!H698,数据分类!A:A,0))=56,N698,INDEX(数据分类!E:E,MATCH(数据!H698,数据分类!A:A,0))="-","-"),"Error")</f>
        <v>-</v>
      </c>
      <c r="K698" s="34" t="str">
        <f t="shared" si="42"/>
        <v>-</v>
      </c>
      <c r="L698" s="4" t="str">
        <f>IFERROR(INDEX(字典msg!B:B,MATCH(D698,字典msg!A:A,0)),"Error")</f>
        <v>正常</v>
      </c>
      <c r="M698" s="4" t="str">
        <f>IFERROR(_xlfn.IFS(H698="9",INDEX(字典1_34!C:C,MATCH(MID(F698,5,2),字典1_34!B:B,0)),H698="B00",INDEX(字典1_34!D:D,MATCH(MID(F698,5,2),字典1_34!B:B,0)),H698="B20",INDEX(字典1_34!E:E,MATCH(MID(F698,5,2),字典1_34!B:B,0)),H698="B48",INDEX(字典1_34!G:G,MATCH(MID(F698,5,2),字典1_34!B:B,0)),LEFT(H698,1)="B",INDEX(字典1_34!F:F,MATCH(MID(F698,5,2),字典1_34!B:B,0))),"-")</f>
        <v>-</v>
      </c>
      <c r="N698" s="4" t="str">
        <f>IFERROR(_xlfn.IFS(H698="9",INDEX(字典1_56!C:C,MATCH(MID(F698,7,2),字典1_56!B:B,0)),LEFT(H698,1)="B",INDEX(字典1_56!D:D,MATCH(MID(F698,7,2),字典1_56!B:B,0)),H698="C_B",INDEX(字典1_56!F:F,MATCH(MID(F698,7,2),字典1_56!B:B,0)),H698="C",INDEX(字典1_56!E:E,MATCH(MID(F698,7,2),字典1_56!B:B,0))),"-")</f>
        <v>-</v>
      </c>
      <c r="O698" s="4" t="str">
        <f>IFERROR(INDEX(字典1_78!C:C,MATCH(RIGHT(F698,2),字典1_78!B:B,0)),"Error")</f>
        <v>时钟</v>
      </c>
      <c r="P698" s="5">
        <f t="shared" si="40"/>
        <v>1.4059999999999999</v>
      </c>
      <c r="Q698" s="5">
        <f t="shared" si="41"/>
        <v>3.0000000000000027E-2</v>
      </c>
      <c r="R698" s="5" t="str">
        <f>IF(H700="C_B",INDEX(音色一览表!A:A,MATCH(MID(F698,5,2)&amp;MID(F699,5,2)&amp;MID(F700,7,2),音色一览表!H:H,0))&amp;" "&amp;INDEX(音色一览表!G:G,MATCH(MID(F698,5,2)&amp;MID(F699,5,2)&amp;MID(F700,7,2),音色一览表!H:H,0)),"")</f>
        <v/>
      </c>
      <c r="S698" s="17"/>
      <c r="T698" s="17"/>
    </row>
    <row r="699" spans="1:20" ht="18" hidden="1" customHeight="1" x14ac:dyDescent="0.2">
      <c r="A699" s="16">
        <v>697</v>
      </c>
      <c r="B699" s="16">
        <v>2</v>
      </c>
      <c r="C699" s="10"/>
      <c r="D699" s="16" t="s">
        <v>49</v>
      </c>
      <c r="E699" s="16" t="s">
        <v>50</v>
      </c>
      <c r="F699" s="16" t="s">
        <v>59</v>
      </c>
      <c r="G699" s="16" t="s">
        <v>748</v>
      </c>
      <c r="H699" s="34" t="str">
        <f t="shared" si="43"/>
        <v>FE</v>
      </c>
      <c r="I699" s="34" t="str">
        <f>IFERROR(INDEX(数据分类!B:B,MATCH(数据!H699,数据分类!A:A,0)),"Error")</f>
        <v>主动传感</v>
      </c>
      <c r="J699" s="34" t="str">
        <f>IFERROR(_xlfn.IFS(INDEX(数据分类!E:E,MATCH(数据!H699,数据分类!A:A,0))=3456,N699&amp;M699,INDEX(数据分类!E:E,MATCH(数据!H699,数据分类!A:A,0))=34,M699,INDEX(数据分类!E:E,MATCH(数据!H699,数据分类!A:A,0))=56,N699,INDEX(数据分类!E:E,MATCH(数据!H699,数据分类!A:A,0))="-","-"),"Error")</f>
        <v>-</v>
      </c>
      <c r="K699" s="34" t="str">
        <f t="shared" si="42"/>
        <v>-</v>
      </c>
      <c r="L699" s="4" t="str">
        <f>IFERROR(INDEX(字典msg!B:B,MATCH(D699,字典msg!A:A,0)),"Error")</f>
        <v>正常</v>
      </c>
      <c r="M699" s="4" t="str">
        <f>IFERROR(_xlfn.IFS(H699="9",INDEX(字典1_34!C:C,MATCH(MID(F699,5,2),字典1_34!B:B,0)),H699="B00",INDEX(字典1_34!D:D,MATCH(MID(F699,5,2),字典1_34!B:B,0)),H699="B20",INDEX(字典1_34!E:E,MATCH(MID(F699,5,2),字典1_34!B:B,0)),H699="B48",INDEX(字典1_34!G:G,MATCH(MID(F699,5,2),字典1_34!B:B,0)),LEFT(H699,1)="B",INDEX(字典1_34!F:F,MATCH(MID(F699,5,2),字典1_34!B:B,0))),"-")</f>
        <v>-</v>
      </c>
      <c r="N699" s="4" t="str">
        <f>IFERROR(_xlfn.IFS(H699="9",INDEX(字典1_56!C:C,MATCH(MID(F699,7,2),字典1_56!B:B,0)),LEFT(H699,1)="B",INDEX(字典1_56!D:D,MATCH(MID(F699,7,2),字典1_56!B:B,0)),H699="C_B",INDEX(字典1_56!F:F,MATCH(MID(F699,7,2),字典1_56!B:B,0)),H699="C",INDEX(字典1_56!E:E,MATCH(MID(F699,7,2),字典1_56!B:B,0))),"-")</f>
        <v>-</v>
      </c>
      <c r="O699" s="4" t="str">
        <f>IFERROR(INDEX(字典1_78!C:C,MATCH(RIGHT(F699,2),字典1_78!B:B,0)),"Error")</f>
        <v>主动传感</v>
      </c>
      <c r="P699" s="5">
        <f t="shared" si="40"/>
        <v>1.4390000000000001</v>
      </c>
      <c r="Q699" s="5">
        <f t="shared" si="41"/>
        <v>3.300000000000014E-2</v>
      </c>
      <c r="R699" s="5" t="str">
        <f>IF(H701="C_B",INDEX(音色一览表!A:A,MATCH(MID(F699,5,2)&amp;MID(F700,5,2)&amp;MID(F701,7,2),音色一览表!H:H,0))&amp;" "&amp;INDEX(音色一览表!G:G,MATCH(MID(F699,5,2)&amp;MID(F700,5,2)&amp;MID(F701,7,2),音色一览表!H:H,0)),"")</f>
        <v/>
      </c>
      <c r="S699" s="17"/>
      <c r="T699" s="17"/>
    </row>
    <row r="700" spans="1:20" ht="18" hidden="1" customHeight="1" x14ac:dyDescent="0.2">
      <c r="A700" s="16">
        <v>698</v>
      </c>
      <c r="B700" s="16">
        <v>2</v>
      </c>
      <c r="C700" s="10"/>
      <c r="D700" s="16" t="s">
        <v>49</v>
      </c>
      <c r="E700" s="16" t="s">
        <v>50</v>
      </c>
      <c r="F700" s="16" t="s">
        <v>51</v>
      </c>
      <c r="G700" s="16" t="s">
        <v>749</v>
      </c>
      <c r="H700" s="34" t="str">
        <f t="shared" si="43"/>
        <v>F8</v>
      </c>
      <c r="I700" s="34" t="str">
        <f>IFERROR(INDEX(数据分类!B:B,MATCH(数据!H700,数据分类!A:A,0)),"Error")</f>
        <v>时钟</v>
      </c>
      <c r="J700" s="34" t="str">
        <f>IFERROR(_xlfn.IFS(INDEX(数据分类!E:E,MATCH(数据!H700,数据分类!A:A,0))=3456,N700&amp;M700,INDEX(数据分类!E:E,MATCH(数据!H700,数据分类!A:A,0))=34,M700,INDEX(数据分类!E:E,MATCH(数据!H700,数据分类!A:A,0))=56,N700,INDEX(数据分类!E:E,MATCH(数据!H700,数据分类!A:A,0))="-","-"),"Error")</f>
        <v>-</v>
      </c>
      <c r="K700" s="34" t="str">
        <f t="shared" si="42"/>
        <v>-</v>
      </c>
      <c r="L700" s="4" t="str">
        <f>IFERROR(INDEX(字典msg!B:B,MATCH(D700,字典msg!A:A,0)),"Error")</f>
        <v>正常</v>
      </c>
      <c r="M700" s="4" t="str">
        <f>IFERROR(_xlfn.IFS(H700="9",INDEX(字典1_34!C:C,MATCH(MID(F700,5,2),字典1_34!B:B,0)),H700="B00",INDEX(字典1_34!D:D,MATCH(MID(F700,5,2),字典1_34!B:B,0)),H700="B20",INDEX(字典1_34!E:E,MATCH(MID(F700,5,2),字典1_34!B:B,0)),H700="B48",INDEX(字典1_34!G:G,MATCH(MID(F700,5,2),字典1_34!B:B,0)),LEFT(H700,1)="B",INDEX(字典1_34!F:F,MATCH(MID(F700,5,2),字典1_34!B:B,0))),"-")</f>
        <v>-</v>
      </c>
      <c r="N700" s="4" t="str">
        <f>IFERROR(_xlfn.IFS(H700="9",INDEX(字典1_56!C:C,MATCH(MID(F700,7,2),字典1_56!B:B,0)),LEFT(H700,1)="B",INDEX(字典1_56!D:D,MATCH(MID(F700,7,2),字典1_56!B:B,0)),H700="C_B",INDEX(字典1_56!F:F,MATCH(MID(F700,7,2),字典1_56!B:B,0)),H700="C",INDEX(字典1_56!E:E,MATCH(MID(F700,7,2),字典1_56!B:B,0))),"-")</f>
        <v>-</v>
      </c>
      <c r="O700" s="4" t="str">
        <f>IFERROR(INDEX(字典1_78!C:C,MATCH(RIGHT(F700,2),字典1_78!B:B,0)),"Error")</f>
        <v>时钟</v>
      </c>
      <c r="P700" s="5">
        <f t="shared" si="40"/>
        <v>1.462</v>
      </c>
      <c r="Q700" s="5">
        <f t="shared" si="41"/>
        <v>2.2999999999999909E-2</v>
      </c>
      <c r="R700" s="5" t="str">
        <f>IF(H702="C_B",INDEX(音色一览表!A:A,MATCH(MID(F700,5,2)&amp;MID(F701,5,2)&amp;MID(F702,7,2),音色一览表!H:H,0))&amp;" "&amp;INDEX(音色一览表!G:G,MATCH(MID(F700,5,2)&amp;MID(F701,5,2)&amp;MID(F702,7,2),音色一览表!H:H,0)),"")</f>
        <v/>
      </c>
      <c r="S700" s="17"/>
      <c r="T700" s="17"/>
    </row>
    <row r="701" spans="1:20" ht="18" hidden="1" customHeight="1" x14ac:dyDescent="0.2">
      <c r="A701" s="16">
        <v>699</v>
      </c>
      <c r="B701" s="16">
        <v>2</v>
      </c>
      <c r="C701" s="10"/>
      <c r="D701" s="16" t="s">
        <v>49</v>
      </c>
      <c r="E701" s="16" t="s">
        <v>50</v>
      </c>
      <c r="F701" s="16" t="s">
        <v>51</v>
      </c>
      <c r="G701" s="16" t="s">
        <v>750</v>
      </c>
      <c r="H701" s="34" t="str">
        <f t="shared" si="43"/>
        <v>F8</v>
      </c>
      <c r="I701" s="34" t="str">
        <f>IFERROR(INDEX(数据分类!B:B,MATCH(数据!H701,数据分类!A:A,0)),"Error")</f>
        <v>时钟</v>
      </c>
      <c r="J701" s="34" t="str">
        <f>IFERROR(_xlfn.IFS(INDEX(数据分类!E:E,MATCH(数据!H701,数据分类!A:A,0))=3456,N701&amp;M701,INDEX(数据分类!E:E,MATCH(数据!H701,数据分类!A:A,0))=34,M701,INDEX(数据分类!E:E,MATCH(数据!H701,数据分类!A:A,0))=56,N701,INDEX(数据分类!E:E,MATCH(数据!H701,数据分类!A:A,0))="-","-"),"Error")</f>
        <v>-</v>
      </c>
      <c r="K701" s="34" t="str">
        <f t="shared" si="42"/>
        <v>-</v>
      </c>
      <c r="L701" s="4" t="str">
        <f>IFERROR(INDEX(字典msg!B:B,MATCH(D701,字典msg!A:A,0)),"Error")</f>
        <v>正常</v>
      </c>
      <c r="M701" s="4" t="str">
        <f>IFERROR(_xlfn.IFS(H701="9",INDEX(字典1_34!C:C,MATCH(MID(F701,5,2),字典1_34!B:B,0)),H701="B00",INDEX(字典1_34!D:D,MATCH(MID(F701,5,2),字典1_34!B:B,0)),H701="B20",INDEX(字典1_34!E:E,MATCH(MID(F701,5,2),字典1_34!B:B,0)),H701="B48",INDEX(字典1_34!G:G,MATCH(MID(F701,5,2),字典1_34!B:B,0)),LEFT(H701,1)="B",INDEX(字典1_34!F:F,MATCH(MID(F701,5,2),字典1_34!B:B,0))),"-")</f>
        <v>-</v>
      </c>
      <c r="N701" s="4" t="str">
        <f>IFERROR(_xlfn.IFS(H701="9",INDEX(字典1_56!C:C,MATCH(MID(F701,7,2),字典1_56!B:B,0)),LEFT(H701,1)="B",INDEX(字典1_56!D:D,MATCH(MID(F701,7,2),字典1_56!B:B,0)),H701="C_B",INDEX(字典1_56!F:F,MATCH(MID(F701,7,2),字典1_56!B:B,0)),H701="C",INDEX(字典1_56!E:E,MATCH(MID(F701,7,2),字典1_56!B:B,0))),"-")</f>
        <v>-</v>
      </c>
      <c r="O701" s="4" t="str">
        <f>IFERROR(INDEX(字典1_78!C:C,MATCH(RIGHT(F701,2),字典1_78!B:B,0)),"Error")</f>
        <v>时钟</v>
      </c>
      <c r="P701" s="5">
        <f t="shared" si="40"/>
        <v>1.502</v>
      </c>
      <c r="Q701" s="5">
        <f t="shared" si="41"/>
        <v>4.0000000000000036E-2</v>
      </c>
      <c r="R701" s="5" t="str">
        <f>IF(H703="C_B",INDEX(音色一览表!A:A,MATCH(MID(F701,5,2)&amp;MID(F702,5,2)&amp;MID(F703,7,2),音色一览表!H:H,0))&amp;" "&amp;INDEX(音色一览表!G:G,MATCH(MID(F701,5,2)&amp;MID(F702,5,2)&amp;MID(F703,7,2),音色一览表!H:H,0)),"")</f>
        <v/>
      </c>
      <c r="S701" s="17"/>
      <c r="T701" s="17"/>
    </row>
    <row r="702" spans="1:20" ht="18" hidden="1" customHeight="1" x14ac:dyDescent="0.2">
      <c r="A702" s="16">
        <v>700</v>
      </c>
      <c r="B702" s="16">
        <v>2</v>
      </c>
      <c r="C702" s="10"/>
      <c r="D702" s="16" t="s">
        <v>49</v>
      </c>
      <c r="E702" s="16" t="s">
        <v>50</v>
      </c>
      <c r="F702" s="16" t="s">
        <v>51</v>
      </c>
      <c r="G702" s="16" t="s">
        <v>751</v>
      </c>
      <c r="H702" s="34" t="str">
        <f t="shared" si="43"/>
        <v>F8</v>
      </c>
      <c r="I702" s="34" t="str">
        <f>IFERROR(INDEX(数据分类!B:B,MATCH(数据!H702,数据分类!A:A,0)),"Error")</f>
        <v>时钟</v>
      </c>
      <c r="J702" s="34" t="str">
        <f>IFERROR(_xlfn.IFS(INDEX(数据分类!E:E,MATCH(数据!H702,数据分类!A:A,0))=3456,N702&amp;M702,INDEX(数据分类!E:E,MATCH(数据!H702,数据分类!A:A,0))=34,M702,INDEX(数据分类!E:E,MATCH(数据!H702,数据分类!A:A,0))=56,N702,INDEX(数据分类!E:E,MATCH(数据!H702,数据分类!A:A,0))="-","-"),"Error")</f>
        <v>-</v>
      </c>
      <c r="K702" s="34" t="str">
        <f t="shared" si="42"/>
        <v>-</v>
      </c>
      <c r="L702" s="4" t="str">
        <f>IFERROR(INDEX(字典msg!B:B,MATCH(D702,字典msg!A:A,0)),"Error")</f>
        <v>正常</v>
      </c>
      <c r="M702" s="4" t="str">
        <f>IFERROR(_xlfn.IFS(H702="9",INDEX(字典1_34!C:C,MATCH(MID(F702,5,2),字典1_34!B:B,0)),H702="B00",INDEX(字典1_34!D:D,MATCH(MID(F702,5,2),字典1_34!B:B,0)),H702="B20",INDEX(字典1_34!E:E,MATCH(MID(F702,5,2),字典1_34!B:B,0)),H702="B48",INDEX(字典1_34!G:G,MATCH(MID(F702,5,2),字典1_34!B:B,0)),LEFT(H702,1)="B",INDEX(字典1_34!F:F,MATCH(MID(F702,5,2),字典1_34!B:B,0))),"-")</f>
        <v>-</v>
      </c>
      <c r="N702" s="4" t="str">
        <f>IFERROR(_xlfn.IFS(H702="9",INDEX(字典1_56!C:C,MATCH(MID(F702,7,2),字典1_56!B:B,0)),LEFT(H702,1)="B",INDEX(字典1_56!D:D,MATCH(MID(F702,7,2),字典1_56!B:B,0)),H702="C_B",INDEX(字典1_56!F:F,MATCH(MID(F702,7,2),字典1_56!B:B,0)),H702="C",INDEX(字典1_56!E:E,MATCH(MID(F702,7,2),字典1_56!B:B,0))),"-")</f>
        <v>-</v>
      </c>
      <c r="O702" s="4" t="str">
        <f>IFERROR(INDEX(字典1_78!C:C,MATCH(RIGHT(F702,2),字典1_78!B:B,0)),"Error")</f>
        <v>时钟</v>
      </c>
      <c r="P702" s="5">
        <f t="shared" si="40"/>
        <v>1.512</v>
      </c>
      <c r="Q702" s="5">
        <f t="shared" si="41"/>
        <v>1.0000000000000009E-2</v>
      </c>
      <c r="R702" s="5" t="str">
        <f>IF(H704="C_B",INDEX(音色一览表!A:A,MATCH(MID(F702,5,2)&amp;MID(F703,5,2)&amp;MID(F704,7,2),音色一览表!H:H,0))&amp;" "&amp;INDEX(音色一览表!G:G,MATCH(MID(F702,5,2)&amp;MID(F703,5,2)&amp;MID(F704,7,2),音色一览表!H:H,0)),"")</f>
        <v/>
      </c>
      <c r="S702" s="17"/>
      <c r="T702" s="17"/>
    </row>
    <row r="703" spans="1:20" ht="18" hidden="1" customHeight="1" x14ac:dyDescent="0.2">
      <c r="A703" s="16">
        <v>701</v>
      </c>
      <c r="B703" s="16">
        <v>2</v>
      </c>
      <c r="C703" s="10"/>
      <c r="D703" s="16" t="s">
        <v>49</v>
      </c>
      <c r="E703" s="16" t="s">
        <v>50</v>
      </c>
      <c r="F703" s="16" t="s">
        <v>51</v>
      </c>
      <c r="G703" s="16" t="s">
        <v>752</v>
      </c>
      <c r="H703" s="34" t="str">
        <f t="shared" si="43"/>
        <v>F8</v>
      </c>
      <c r="I703" s="34" t="str">
        <f>IFERROR(INDEX(数据分类!B:B,MATCH(数据!H703,数据分类!A:A,0)),"Error")</f>
        <v>时钟</v>
      </c>
      <c r="J703" s="34" t="str">
        <f>IFERROR(_xlfn.IFS(INDEX(数据分类!E:E,MATCH(数据!H703,数据分类!A:A,0))=3456,N703&amp;M703,INDEX(数据分类!E:E,MATCH(数据!H703,数据分类!A:A,0))=34,M703,INDEX(数据分类!E:E,MATCH(数据!H703,数据分类!A:A,0))=56,N703,INDEX(数据分类!E:E,MATCH(数据!H703,数据分类!A:A,0))="-","-"),"Error")</f>
        <v>-</v>
      </c>
      <c r="K703" s="34" t="str">
        <f t="shared" si="42"/>
        <v>-</v>
      </c>
      <c r="L703" s="4" t="str">
        <f>IFERROR(INDEX(字典msg!B:B,MATCH(D703,字典msg!A:A,0)),"Error")</f>
        <v>正常</v>
      </c>
      <c r="M703" s="4" t="str">
        <f>IFERROR(_xlfn.IFS(H703="9",INDEX(字典1_34!C:C,MATCH(MID(F703,5,2),字典1_34!B:B,0)),H703="B00",INDEX(字典1_34!D:D,MATCH(MID(F703,5,2),字典1_34!B:B,0)),H703="B20",INDEX(字典1_34!E:E,MATCH(MID(F703,5,2),字典1_34!B:B,0)),H703="B48",INDEX(字典1_34!G:G,MATCH(MID(F703,5,2),字典1_34!B:B,0)),LEFT(H703,1)="B",INDEX(字典1_34!F:F,MATCH(MID(F703,5,2),字典1_34!B:B,0))),"-")</f>
        <v>-</v>
      </c>
      <c r="N703" s="4" t="str">
        <f>IFERROR(_xlfn.IFS(H703="9",INDEX(字典1_56!C:C,MATCH(MID(F703,7,2),字典1_56!B:B,0)),LEFT(H703,1)="B",INDEX(字典1_56!D:D,MATCH(MID(F703,7,2),字典1_56!B:B,0)),H703="C_B",INDEX(字典1_56!F:F,MATCH(MID(F703,7,2),字典1_56!B:B,0)),H703="C",INDEX(字典1_56!E:E,MATCH(MID(F703,7,2),字典1_56!B:B,0))),"-")</f>
        <v>-</v>
      </c>
      <c r="O703" s="4" t="str">
        <f>IFERROR(INDEX(字典1_78!C:C,MATCH(RIGHT(F703,2),字典1_78!B:B,0)),"Error")</f>
        <v>时钟</v>
      </c>
      <c r="P703" s="5">
        <f t="shared" si="40"/>
        <v>1.532</v>
      </c>
      <c r="Q703" s="5">
        <f t="shared" si="41"/>
        <v>2.0000000000000018E-2</v>
      </c>
      <c r="R703" s="5" t="str">
        <f>IF(H705="C_B",INDEX(音色一览表!A:A,MATCH(MID(F703,5,2)&amp;MID(F704,5,2)&amp;MID(F705,7,2),音色一览表!H:H,0))&amp;" "&amp;INDEX(音色一览表!G:G,MATCH(MID(F703,5,2)&amp;MID(F704,5,2)&amp;MID(F705,7,2),音色一览表!H:H,0)),"")</f>
        <v/>
      </c>
      <c r="S703" s="17"/>
      <c r="T703" s="17"/>
    </row>
    <row r="704" spans="1:20" ht="18" hidden="1" customHeight="1" x14ac:dyDescent="0.2">
      <c r="A704" s="16">
        <v>702</v>
      </c>
      <c r="B704" s="16">
        <v>2</v>
      </c>
      <c r="C704" s="10"/>
      <c r="D704" s="16" t="s">
        <v>49</v>
      </c>
      <c r="E704" s="16" t="s">
        <v>50</v>
      </c>
      <c r="F704" s="16" t="s">
        <v>51</v>
      </c>
      <c r="G704" s="16" t="s">
        <v>753</v>
      </c>
      <c r="H704" s="34" t="str">
        <f t="shared" si="43"/>
        <v>F8</v>
      </c>
      <c r="I704" s="34" t="str">
        <f>IFERROR(INDEX(数据分类!B:B,MATCH(数据!H704,数据分类!A:A,0)),"Error")</f>
        <v>时钟</v>
      </c>
      <c r="J704" s="34" t="str">
        <f>IFERROR(_xlfn.IFS(INDEX(数据分类!E:E,MATCH(数据!H704,数据分类!A:A,0))=3456,N704&amp;M704,INDEX(数据分类!E:E,MATCH(数据!H704,数据分类!A:A,0))=34,M704,INDEX(数据分类!E:E,MATCH(数据!H704,数据分类!A:A,0))=56,N704,INDEX(数据分类!E:E,MATCH(数据!H704,数据分类!A:A,0))="-","-"),"Error")</f>
        <v>-</v>
      </c>
      <c r="K704" s="34" t="str">
        <f t="shared" si="42"/>
        <v>-</v>
      </c>
      <c r="L704" s="4" t="str">
        <f>IFERROR(INDEX(字典msg!B:B,MATCH(D704,字典msg!A:A,0)),"Error")</f>
        <v>正常</v>
      </c>
      <c r="M704" s="4" t="str">
        <f>IFERROR(_xlfn.IFS(H704="9",INDEX(字典1_34!C:C,MATCH(MID(F704,5,2),字典1_34!B:B,0)),H704="B00",INDEX(字典1_34!D:D,MATCH(MID(F704,5,2),字典1_34!B:B,0)),H704="B20",INDEX(字典1_34!E:E,MATCH(MID(F704,5,2),字典1_34!B:B,0)),H704="B48",INDEX(字典1_34!G:G,MATCH(MID(F704,5,2),字典1_34!B:B,0)),LEFT(H704,1)="B",INDEX(字典1_34!F:F,MATCH(MID(F704,5,2),字典1_34!B:B,0))),"-")</f>
        <v>-</v>
      </c>
      <c r="N704" s="4" t="str">
        <f>IFERROR(_xlfn.IFS(H704="9",INDEX(字典1_56!C:C,MATCH(MID(F704,7,2),字典1_56!B:B,0)),LEFT(H704,1)="B",INDEX(字典1_56!D:D,MATCH(MID(F704,7,2),字典1_56!B:B,0)),H704="C_B",INDEX(字典1_56!F:F,MATCH(MID(F704,7,2),字典1_56!B:B,0)),H704="C",INDEX(字典1_56!E:E,MATCH(MID(F704,7,2),字典1_56!B:B,0))),"-")</f>
        <v>-</v>
      </c>
      <c r="O704" s="4" t="str">
        <f>IFERROR(INDEX(字典1_78!C:C,MATCH(RIGHT(F704,2),字典1_78!B:B,0)),"Error")</f>
        <v>时钟</v>
      </c>
      <c r="P704" s="5">
        <f t="shared" si="40"/>
        <v>1.5620000000000001</v>
      </c>
      <c r="Q704" s="5">
        <f t="shared" si="41"/>
        <v>3.0000000000000027E-2</v>
      </c>
      <c r="R704" s="5" t="str">
        <f>IF(H706="C_B",INDEX(音色一览表!A:A,MATCH(MID(F704,5,2)&amp;MID(F705,5,2)&amp;MID(F706,7,2),音色一览表!H:H,0))&amp;" "&amp;INDEX(音色一览表!G:G,MATCH(MID(F704,5,2)&amp;MID(F705,5,2)&amp;MID(F706,7,2),音色一览表!H:H,0)),"")</f>
        <v/>
      </c>
      <c r="S704" s="17"/>
      <c r="T704" s="17"/>
    </row>
    <row r="705" spans="1:20" ht="18" hidden="1" customHeight="1" x14ac:dyDescent="0.2">
      <c r="A705" s="16">
        <v>703</v>
      </c>
      <c r="B705" s="16">
        <v>2</v>
      </c>
      <c r="C705" s="10"/>
      <c r="D705" s="16" t="s">
        <v>49</v>
      </c>
      <c r="E705" s="16" t="s">
        <v>50</v>
      </c>
      <c r="F705" s="16" t="s">
        <v>51</v>
      </c>
      <c r="G705" s="16" t="s">
        <v>754</v>
      </c>
      <c r="H705" s="34" t="str">
        <f t="shared" si="43"/>
        <v>F8</v>
      </c>
      <c r="I705" s="34" t="str">
        <f>IFERROR(INDEX(数据分类!B:B,MATCH(数据!H705,数据分类!A:A,0)),"Error")</f>
        <v>时钟</v>
      </c>
      <c r="J705" s="34" t="str">
        <f>IFERROR(_xlfn.IFS(INDEX(数据分类!E:E,MATCH(数据!H705,数据分类!A:A,0))=3456,N705&amp;M705,INDEX(数据分类!E:E,MATCH(数据!H705,数据分类!A:A,0))=34,M705,INDEX(数据分类!E:E,MATCH(数据!H705,数据分类!A:A,0))=56,N705,INDEX(数据分类!E:E,MATCH(数据!H705,数据分类!A:A,0))="-","-"),"Error")</f>
        <v>-</v>
      </c>
      <c r="K705" s="34" t="str">
        <f t="shared" si="42"/>
        <v>-</v>
      </c>
      <c r="L705" s="4" t="str">
        <f>IFERROR(INDEX(字典msg!B:B,MATCH(D705,字典msg!A:A,0)),"Error")</f>
        <v>正常</v>
      </c>
      <c r="M705" s="4" t="str">
        <f>IFERROR(_xlfn.IFS(H705="9",INDEX(字典1_34!C:C,MATCH(MID(F705,5,2),字典1_34!B:B,0)),H705="B00",INDEX(字典1_34!D:D,MATCH(MID(F705,5,2),字典1_34!B:B,0)),H705="B20",INDEX(字典1_34!E:E,MATCH(MID(F705,5,2),字典1_34!B:B,0)),H705="B48",INDEX(字典1_34!G:G,MATCH(MID(F705,5,2),字典1_34!B:B,0)),LEFT(H705,1)="B",INDEX(字典1_34!F:F,MATCH(MID(F705,5,2),字典1_34!B:B,0))),"-")</f>
        <v>-</v>
      </c>
      <c r="N705" s="4" t="str">
        <f>IFERROR(_xlfn.IFS(H705="9",INDEX(字典1_56!C:C,MATCH(MID(F705,7,2),字典1_56!B:B,0)),LEFT(H705,1)="B",INDEX(字典1_56!D:D,MATCH(MID(F705,7,2),字典1_56!B:B,0)),H705="C_B",INDEX(字典1_56!F:F,MATCH(MID(F705,7,2),字典1_56!B:B,0)),H705="C",INDEX(字典1_56!E:E,MATCH(MID(F705,7,2),字典1_56!B:B,0))),"-")</f>
        <v>-</v>
      </c>
      <c r="O705" s="4" t="str">
        <f>IFERROR(INDEX(字典1_78!C:C,MATCH(RIGHT(F705,2),字典1_78!B:B,0)),"Error")</f>
        <v>时钟</v>
      </c>
      <c r="P705" s="5">
        <f t="shared" si="40"/>
        <v>1.5920000000000001</v>
      </c>
      <c r="Q705" s="5">
        <f t="shared" si="41"/>
        <v>3.0000000000000027E-2</v>
      </c>
      <c r="R705" s="5" t="str">
        <f>IF(H707="C_B",INDEX(音色一览表!A:A,MATCH(MID(F705,5,2)&amp;MID(F706,5,2)&amp;MID(F707,7,2),音色一览表!H:H,0))&amp;" "&amp;INDEX(音色一览表!G:G,MATCH(MID(F705,5,2)&amp;MID(F706,5,2)&amp;MID(F707,7,2),音色一览表!H:H,0)),"")</f>
        <v/>
      </c>
      <c r="S705" s="17"/>
      <c r="T705" s="17"/>
    </row>
    <row r="706" spans="1:20" ht="18" hidden="1" customHeight="1" x14ac:dyDescent="0.2">
      <c r="A706" s="16">
        <v>704</v>
      </c>
      <c r="B706" s="16">
        <v>2</v>
      </c>
      <c r="C706" s="10"/>
      <c r="D706" s="16" t="s">
        <v>49</v>
      </c>
      <c r="E706" s="16" t="s">
        <v>50</v>
      </c>
      <c r="F706" s="16" t="s">
        <v>51</v>
      </c>
      <c r="G706" s="16" t="s">
        <v>755</v>
      </c>
      <c r="H706" s="34" t="str">
        <f t="shared" si="43"/>
        <v>F8</v>
      </c>
      <c r="I706" s="34" t="str">
        <f>IFERROR(INDEX(数据分类!B:B,MATCH(数据!H706,数据分类!A:A,0)),"Error")</f>
        <v>时钟</v>
      </c>
      <c r="J706" s="34" t="str">
        <f>IFERROR(_xlfn.IFS(INDEX(数据分类!E:E,MATCH(数据!H706,数据分类!A:A,0))=3456,N706&amp;M706,INDEX(数据分类!E:E,MATCH(数据!H706,数据分类!A:A,0))=34,M706,INDEX(数据分类!E:E,MATCH(数据!H706,数据分类!A:A,0))=56,N706,INDEX(数据分类!E:E,MATCH(数据!H706,数据分类!A:A,0))="-","-"),"Error")</f>
        <v>-</v>
      </c>
      <c r="K706" s="34" t="str">
        <f t="shared" si="42"/>
        <v>-</v>
      </c>
      <c r="L706" s="4" t="str">
        <f>IFERROR(INDEX(字典msg!B:B,MATCH(D706,字典msg!A:A,0)),"Error")</f>
        <v>正常</v>
      </c>
      <c r="M706" s="4" t="str">
        <f>IFERROR(_xlfn.IFS(H706="9",INDEX(字典1_34!C:C,MATCH(MID(F706,5,2),字典1_34!B:B,0)),H706="B00",INDEX(字典1_34!D:D,MATCH(MID(F706,5,2),字典1_34!B:B,0)),H706="B20",INDEX(字典1_34!E:E,MATCH(MID(F706,5,2),字典1_34!B:B,0)),H706="B48",INDEX(字典1_34!G:G,MATCH(MID(F706,5,2),字典1_34!B:B,0)),LEFT(H706,1)="B",INDEX(字典1_34!F:F,MATCH(MID(F706,5,2),字典1_34!B:B,0))),"-")</f>
        <v>-</v>
      </c>
      <c r="N706" s="4" t="str">
        <f>IFERROR(_xlfn.IFS(H706="9",INDEX(字典1_56!C:C,MATCH(MID(F706,7,2),字典1_56!B:B,0)),LEFT(H706,1)="B",INDEX(字典1_56!D:D,MATCH(MID(F706,7,2),字典1_56!B:B,0)),H706="C_B",INDEX(字典1_56!F:F,MATCH(MID(F706,7,2),字典1_56!B:B,0)),H706="C",INDEX(字典1_56!E:E,MATCH(MID(F706,7,2),字典1_56!B:B,0))),"-")</f>
        <v>-</v>
      </c>
      <c r="O706" s="4" t="str">
        <f>IFERROR(INDEX(字典1_78!C:C,MATCH(RIGHT(F706,2),字典1_78!B:B,0)),"Error")</f>
        <v>时钟</v>
      </c>
      <c r="P706" s="5">
        <f t="shared" si="40"/>
        <v>1.6020000000000001</v>
      </c>
      <c r="Q706" s="5">
        <f t="shared" si="41"/>
        <v>1.0000000000000009E-2</v>
      </c>
      <c r="R706" s="5" t="str">
        <f>IF(H708="C_B",INDEX(音色一览表!A:A,MATCH(MID(F706,5,2)&amp;MID(F707,5,2)&amp;MID(F708,7,2),音色一览表!H:H,0))&amp;" "&amp;INDEX(音色一览表!G:G,MATCH(MID(F706,5,2)&amp;MID(F707,5,2)&amp;MID(F708,7,2),音色一览表!H:H,0)),"")</f>
        <v/>
      </c>
      <c r="S706" s="17"/>
      <c r="T706" s="17"/>
    </row>
    <row r="707" spans="1:20" ht="18" hidden="1" customHeight="1" x14ac:dyDescent="0.2">
      <c r="A707" s="16">
        <v>705</v>
      </c>
      <c r="B707" s="16">
        <v>2</v>
      </c>
      <c r="C707" s="10"/>
      <c r="D707" s="16" t="s">
        <v>49</v>
      </c>
      <c r="E707" s="16" t="s">
        <v>50</v>
      </c>
      <c r="F707" s="16" t="s">
        <v>51</v>
      </c>
      <c r="G707" s="16" t="s">
        <v>756</v>
      </c>
      <c r="H707" s="34" t="str">
        <f t="shared" si="43"/>
        <v>F8</v>
      </c>
      <c r="I707" s="34" t="str">
        <f>IFERROR(INDEX(数据分类!B:B,MATCH(数据!H707,数据分类!A:A,0)),"Error")</f>
        <v>时钟</v>
      </c>
      <c r="J707" s="34" t="str">
        <f>IFERROR(_xlfn.IFS(INDEX(数据分类!E:E,MATCH(数据!H707,数据分类!A:A,0))=3456,N707&amp;M707,INDEX(数据分类!E:E,MATCH(数据!H707,数据分类!A:A,0))=34,M707,INDEX(数据分类!E:E,MATCH(数据!H707,数据分类!A:A,0))=56,N707,INDEX(数据分类!E:E,MATCH(数据!H707,数据分类!A:A,0))="-","-"),"Error")</f>
        <v>-</v>
      </c>
      <c r="K707" s="34" t="str">
        <f t="shared" si="42"/>
        <v>-</v>
      </c>
      <c r="L707" s="4" t="str">
        <f>IFERROR(INDEX(字典msg!B:B,MATCH(D707,字典msg!A:A,0)),"Error")</f>
        <v>正常</v>
      </c>
      <c r="M707" s="4" t="str">
        <f>IFERROR(_xlfn.IFS(H707="9",INDEX(字典1_34!C:C,MATCH(MID(F707,5,2),字典1_34!B:B,0)),H707="B00",INDEX(字典1_34!D:D,MATCH(MID(F707,5,2),字典1_34!B:B,0)),H707="B20",INDEX(字典1_34!E:E,MATCH(MID(F707,5,2),字典1_34!B:B,0)),H707="B48",INDEX(字典1_34!G:G,MATCH(MID(F707,5,2),字典1_34!B:B,0)),LEFT(H707,1)="B",INDEX(字典1_34!F:F,MATCH(MID(F707,5,2),字典1_34!B:B,0))),"-")</f>
        <v>-</v>
      </c>
      <c r="N707" s="4" t="str">
        <f>IFERROR(_xlfn.IFS(H707="9",INDEX(字典1_56!C:C,MATCH(MID(F707,7,2),字典1_56!B:B,0)),LEFT(H707,1)="B",INDEX(字典1_56!D:D,MATCH(MID(F707,7,2),字典1_56!B:B,0)),H707="C_B",INDEX(字典1_56!F:F,MATCH(MID(F707,7,2),字典1_56!B:B,0)),H707="C",INDEX(字典1_56!E:E,MATCH(MID(F707,7,2),字典1_56!B:B,0))),"-")</f>
        <v>-</v>
      </c>
      <c r="O707" s="4" t="str">
        <f>IFERROR(INDEX(字典1_78!C:C,MATCH(RIGHT(F707,2),字典1_78!B:B,0)),"Error")</f>
        <v>时钟</v>
      </c>
      <c r="P707" s="5">
        <f t="shared" ref="P707:P770" si="44">HEX2DEC(RIGHT(G707,6))/1000</f>
        <v>1.6419999999999999</v>
      </c>
      <c r="Q707" s="5">
        <f t="shared" ref="Q707:Q770" si="45">IFERROR(IF(B707=B706,P707-P706,0),"")</f>
        <v>3.9999999999999813E-2</v>
      </c>
      <c r="R707" s="5" t="str">
        <f>IF(H709="C_B",INDEX(音色一览表!A:A,MATCH(MID(F707,5,2)&amp;MID(F708,5,2)&amp;MID(F709,7,2),音色一览表!H:H,0))&amp;" "&amp;INDEX(音色一览表!G:G,MATCH(MID(F707,5,2)&amp;MID(F708,5,2)&amp;MID(F709,7,2),音色一览表!H:H,0)),"")</f>
        <v/>
      </c>
      <c r="S707" s="17"/>
      <c r="T707" s="17"/>
    </row>
    <row r="708" spans="1:20" ht="18" hidden="1" customHeight="1" x14ac:dyDescent="0.2">
      <c r="A708" s="16">
        <v>706</v>
      </c>
      <c r="B708" s="16">
        <v>2</v>
      </c>
      <c r="C708" s="10"/>
      <c r="D708" s="16" t="s">
        <v>49</v>
      </c>
      <c r="E708" s="16" t="s">
        <v>50</v>
      </c>
      <c r="F708" s="16" t="s">
        <v>51</v>
      </c>
      <c r="G708" s="16" t="s">
        <v>757</v>
      </c>
      <c r="H708" s="34" t="str">
        <f t="shared" si="43"/>
        <v>F8</v>
      </c>
      <c r="I708" s="34" t="str">
        <f>IFERROR(INDEX(数据分类!B:B,MATCH(数据!H708,数据分类!A:A,0)),"Error")</f>
        <v>时钟</v>
      </c>
      <c r="J708" s="34" t="str">
        <f>IFERROR(_xlfn.IFS(INDEX(数据分类!E:E,MATCH(数据!H708,数据分类!A:A,0))=3456,N708&amp;M708,INDEX(数据分类!E:E,MATCH(数据!H708,数据分类!A:A,0))=34,M708,INDEX(数据分类!E:E,MATCH(数据!H708,数据分类!A:A,0))=56,N708,INDEX(数据分类!E:E,MATCH(数据!H708,数据分类!A:A,0))="-","-"),"Error")</f>
        <v>-</v>
      </c>
      <c r="K708" s="34" t="str">
        <f t="shared" ref="K708:K771" si="46">IF(OR(H708="9",LEFT(H708,1)="B",LEFT(H708,1)="C"),RIGHT(F708,1)+1,"-")</f>
        <v>-</v>
      </c>
      <c r="L708" s="4" t="str">
        <f>IFERROR(INDEX(字典msg!B:B,MATCH(D708,字典msg!A:A,0)),"Error")</f>
        <v>正常</v>
      </c>
      <c r="M708" s="4" t="str">
        <f>IFERROR(_xlfn.IFS(H708="9",INDEX(字典1_34!C:C,MATCH(MID(F708,5,2),字典1_34!B:B,0)),H708="B00",INDEX(字典1_34!D:D,MATCH(MID(F708,5,2),字典1_34!B:B,0)),H708="B20",INDEX(字典1_34!E:E,MATCH(MID(F708,5,2),字典1_34!B:B,0)),H708="B48",INDEX(字典1_34!G:G,MATCH(MID(F708,5,2),字典1_34!B:B,0)),LEFT(H708,1)="B",INDEX(字典1_34!F:F,MATCH(MID(F708,5,2),字典1_34!B:B,0))),"-")</f>
        <v>-</v>
      </c>
      <c r="N708" s="4" t="str">
        <f>IFERROR(_xlfn.IFS(H708="9",INDEX(字典1_56!C:C,MATCH(MID(F708,7,2),字典1_56!B:B,0)),LEFT(H708,1)="B",INDEX(字典1_56!D:D,MATCH(MID(F708,7,2),字典1_56!B:B,0)),H708="C_B",INDEX(字典1_56!F:F,MATCH(MID(F708,7,2),字典1_56!B:B,0)),H708="C",INDEX(字典1_56!E:E,MATCH(MID(F708,7,2),字典1_56!B:B,0))),"-")</f>
        <v>-</v>
      </c>
      <c r="O708" s="4" t="str">
        <f>IFERROR(INDEX(字典1_78!C:C,MATCH(RIGHT(F708,2),字典1_78!B:B,0)),"Error")</f>
        <v>时钟</v>
      </c>
      <c r="P708" s="5">
        <f t="shared" si="44"/>
        <v>1.6819999999999999</v>
      </c>
      <c r="Q708" s="5">
        <f t="shared" si="45"/>
        <v>4.0000000000000036E-2</v>
      </c>
      <c r="R708" s="5" t="str">
        <f>IF(H710="C_B",INDEX(音色一览表!A:A,MATCH(MID(F708,5,2)&amp;MID(F709,5,2)&amp;MID(F710,7,2),音色一览表!H:H,0))&amp;" "&amp;INDEX(音色一览表!G:G,MATCH(MID(F708,5,2)&amp;MID(F709,5,2)&amp;MID(F710,7,2),音色一览表!H:H,0)),"")</f>
        <v/>
      </c>
      <c r="S708" s="17"/>
      <c r="T708" s="17"/>
    </row>
    <row r="709" spans="1:20" ht="18" hidden="1" customHeight="1" x14ac:dyDescent="0.2">
      <c r="A709" s="16">
        <v>707</v>
      </c>
      <c r="B709" s="16">
        <v>2</v>
      </c>
      <c r="C709" s="10"/>
      <c r="D709" s="16" t="s">
        <v>49</v>
      </c>
      <c r="E709" s="16" t="s">
        <v>50</v>
      </c>
      <c r="F709" s="16" t="s">
        <v>166</v>
      </c>
      <c r="G709" s="16" t="s">
        <v>758</v>
      </c>
      <c r="H709" s="34" t="str">
        <f t="shared" ref="H709:H772" si="47">IFERROR(_xlfn.IFS(MID(F709,9,1)="B",MID(F709,9,1)&amp;MID(F709,7,2),MID(F709,9,1)="F",RIGHT(F709,2),AND(MID(F709,9,1)="C",H707="B00",H708="B20"),"C_B"),MID(F709,9,1))</f>
        <v>9</v>
      </c>
      <c r="I709" s="34" t="str">
        <f>IFERROR(INDEX(数据分类!B:B,MATCH(数据!H709,数据分类!A:A,0)),"Error")</f>
        <v>音符打开</v>
      </c>
      <c r="J709" s="34" t="str">
        <f>IFERROR(_xlfn.IFS(INDEX(数据分类!E:E,MATCH(数据!H709,数据分类!A:A,0))=3456,N709&amp;M709,INDEX(数据分类!E:E,MATCH(数据!H709,数据分类!A:A,0))=34,M709,INDEX(数据分类!E:E,MATCH(数据!H709,数据分类!A:A,0))=56,N709,INDEX(数据分类!E:E,MATCH(数据!H709,数据分类!A:A,0))="-","-"),"Error")</f>
        <v>C3键松开</v>
      </c>
      <c r="K709" s="34">
        <f t="shared" si="46"/>
        <v>1</v>
      </c>
      <c r="L709" s="4" t="str">
        <f>IFERROR(INDEX(字典msg!B:B,MATCH(D709,字典msg!A:A,0)),"Error")</f>
        <v>正常</v>
      </c>
      <c r="M709" s="4" t="str">
        <f>IFERROR(_xlfn.IFS(H709="9",INDEX(字典1_34!C:C,MATCH(MID(F709,5,2),字典1_34!B:B,0)),H709="B00",INDEX(字典1_34!D:D,MATCH(MID(F709,5,2),字典1_34!B:B,0)),H709="B20",INDEX(字典1_34!E:E,MATCH(MID(F709,5,2),字典1_34!B:B,0)),H709="B48",INDEX(字典1_34!G:G,MATCH(MID(F709,5,2),字典1_34!B:B,0)),LEFT(H709,1)="B",INDEX(字典1_34!F:F,MATCH(MID(F709,5,2),字典1_34!B:B,0))),"-")</f>
        <v>松开</v>
      </c>
      <c r="N709" s="4" t="str">
        <f>IFERROR(_xlfn.IFS(H709="9",INDEX(字典1_56!C:C,MATCH(MID(F709,7,2),字典1_56!B:B,0)),LEFT(H709,1)="B",INDEX(字典1_56!D:D,MATCH(MID(F709,7,2),字典1_56!B:B,0)),H709="C_B",INDEX(字典1_56!F:F,MATCH(MID(F709,7,2),字典1_56!B:B,0)),H709="C",INDEX(字典1_56!E:E,MATCH(MID(F709,7,2),字典1_56!B:B,0))),"-")</f>
        <v>C3键</v>
      </c>
      <c r="O709" s="4" t="str">
        <f>IFERROR(INDEX(字典1_78!C:C,MATCH(RIGHT(F709,2),字典1_78!B:B,0)),"Error")</f>
        <v>音符打开(#01)</v>
      </c>
      <c r="P709" s="5">
        <f t="shared" si="44"/>
        <v>1.712</v>
      </c>
      <c r="Q709" s="5">
        <f t="shared" si="45"/>
        <v>3.0000000000000027E-2</v>
      </c>
      <c r="R709" s="5" t="str">
        <f>IF(H711="C_B",INDEX(音色一览表!A:A,MATCH(MID(F709,5,2)&amp;MID(F710,5,2)&amp;MID(F711,7,2),音色一览表!H:H,0))&amp;" "&amp;INDEX(音色一览表!G:G,MATCH(MID(F709,5,2)&amp;MID(F710,5,2)&amp;MID(F711,7,2),音色一览表!H:H,0)),"")</f>
        <v/>
      </c>
      <c r="S709" s="17"/>
      <c r="T709" s="17"/>
    </row>
    <row r="710" spans="1:20" ht="18" hidden="1" customHeight="1" x14ac:dyDescent="0.2">
      <c r="A710" s="16">
        <v>708</v>
      </c>
      <c r="B710" s="16">
        <v>2</v>
      </c>
      <c r="C710" s="10"/>
      <c r="D710" s="16" t="s">
        <v>49</v>
      </c>
      <c r="E710" s="16" t="s">
        <v>50</v>
      </c>
      <c r="F710" s="16" t="s">
        <v>59</v>
      </c>
      <c r="G710" s="16" t="s">
        <v>759</v>
      </c>
      <c r="H710" s="34" t="str">
        <f t="shared" si="47"/>
        <v>FE</v>
      </c>
      <c r="I710" s="34" t="str">
        <f>IFERROR(INDEX(数据分类!B:B,MATCH(数据!H710,数据分类!A:A,0)),"Error")</f>
        <v>主动传感</v>
      </c>
      <c r="J710" s="34" t="str">
        <f>IFERROR(_xlfn.IFS(INDEX(数据分类!E:E,MATCH(数据!H710,数据分类!A:A,0))=3456,N710&amp;M710,INDEX(数据分类!E:E,MATCH(数据!H710,数据分类!A:A,0))=34,M710,INDEX(数据分类!E:E,MATCH(数据!H710,数据分类!A:A,0))=56,N710,INDEX(数据分类!E:E,MATCH(数据!H710,数据分类!A:A,0))="-","-"),"Error")</f>
        <v>-</v>
      </c>
      <c r="K710" s="34" t="str">
        <f t="shared" si="46"/>
        <v>-</v>
      </c>
      <c r="L710" s="4" t="str">
        <f>IFERROR(INDEX(字典msg!B:B,MATCH(D710,字典msg!A:A,0)),"Error")</f>
        <v>正常</v>
      </c>
      <c r="M710" s="4" t="str">
        <f>IFERROR(_xlfn.IFS(H710="9",INDEX(字典1_34!C:C,MATCH(MID(F710,5,2),字典1_34!B:B,0)),H710="B00",INDEX(字典1_34!D:D,MATCH(MID(F710,5,2),字典1_34!B:B,0)),H710="B20",INDEX(字典1_34!E:E,MATCH(MID(F710,5,2),字典1_34!B:B,0)),H710="B48",INDEX(字典1_34!G:G,MATCH(MID(F710,5,2),字典1_34!B:B,0)),LEFT(H710,1)="B",INDEX(字典1_34!F:F,MATCH(MID(F710,5,2),字典1_34!B:B,0))),"-")</f>
        <v>-</v>
      </c>
      <c r="N710" s="4" t="str">
        <f>IFERROR(_xlfn.IFS(H710="9",INDEX(字典1_56!C:C,MATCH(MID(F710,7,2),字典1_56!B:B,0)),LEFT(H710,1)="B",INDEX(字典1_56!D:D,MATCH(MID(F710,7,2),字典1_56!B:B,0)),H710="C_B",INDEX(字典1_56!F:F,MATCH(MID(F710,7,2),字典1_56!B:B,0)),H710="C",INDEX(字典1_56!E:E,MATCH(MID(F710,7,2),字典1_56!B:B,0))),"-")</f>
        <v>-</v>
      </c>
      <c r="O710" s="4" t="str">
        <f>IFERROR(INDEX(字典1_78!C:C,MATCH(RIGHT(F710,2),字典1_78!B:B,0)),"Error")</f>
        <v>主动传感</v>
      </c>
      <c r="P710" s="5">
        <f t="shared" si="44"/>
        <v>1.732</v>
      </c>
      <c r="Q710" s="5">
        <f t="shared" si="45"/>
        <v>2.0000000000000018E-2</v>
      </c>
      <c r="R710" s="5" t="str">
        <f>IF(H712="C_B",INDEX(音色一览表!A:A,MATCH(MID(F710,5,2)&amp;MID(F711,5,2)&amp;MID(F712,7,2),音色一览表!H:H,0))&amp;" "&amp;INDEX(音色一览表!G:G,MATCH(MID(F710,5,2)&amp;MID(F711,5,2)&amp;MID(F712,7,2),音色一览表!H:H,0)),"")</f>
        <v/>
      </c>
      <c r="S710" s="17"/>
      <c r="T710" s="17"/>
    </row>
    <row r="711" spans="1:20" ht="18" hidden="1" customHeight="1" x14ac:dyDescent="0.2">
      <c r="A711" s="16">
        <v>709</v>
      </c>
      <c r="B711" s="16">
        <v>2</v>
      </c>
      <c r="C711" s="10"/>
      <c r="D711" s="16" t="s">
        <v>49</v>
      </c>
      <c r="E711" s="16" t="s">
        <v>50</v>
      </c>
      <c r="F711" s="16" t="s">
        <v>51</v>
      </c>
      <c r="G711" s="16" t="s">
        <v>760</v>
      </c>
      <c r="H711" s="34" t="str">
        <f t="shared" si="47"/>
        <v>F8</v>
      </c>
      <c r="I711" s="34" t="str">
        <f>IFERROR(INDEX(数据分类!B:B,MATCH(数据!H711,数据分类!A:A,0)),"Error")</f>
        <v>时钟</v>
      </c>
      <c r="J711" s="34" t="str">
        <f>IFERROR(_xlfn.IFS(INDEX(数据分类!E:E,MATCH(数据!H711,数据分类!A:A,0))=3456,N711&amp;M711,INDEX(数据分类!E:E,MATCH(数据!H711,数据分类!A:A,0))=34,M711,INDEX(数据分类!E:E,MATCH(数据!H711,数据分类!A:A,0))=56,N711,INDEX(数据分类!E:E,MATCH(数据!H711,数据分类!A:A,0))="-","-"),"Error")</f>
        <v>-</v>
      </c>
      <c r="K711" s="34" t="str">
        <f t="shared" si="46"/>
        <v>-</v>
      </c>
      <c r="L711" s="4" t="str">
        <f>IFERROR(INDEX(字典msg!B:B,MATCH(D711,字典msg!A:A,0)),"Error")</f>
        <v>正常</v>
      </c>
      <c r="M711" s="4" t="str">
        <f>IFERROR(_xlfn.IFS(H711="9",INDEX(字典1_34!C:C,MATCH(MID(F711,5,2),字典1_34!B:B,0)),H711="B00",INDEX(字典1_34!D:D,MATCH(MID(F711,5,2),字典1_34!B:B,0)),H711="B20",INDEX(字典1_34!E:E,MATCH(MID(F711,5,2),字典1_34!B:B,0)),H711="B48",INDEX(字典1_34!G:G,MATCH(MID(F711,5,2),字典1_34!B:B,0)),LEFT(H711,1)="B",INDEX(字典1_34!F:F,MATCH(MID(F711,5,2),字典1_34!B:B,0))),"-")</f>
        <v>-</v>
      </c>
      <c r="N711" s="4" t="str">
        <f>IFERROR(_xlfn.IFS(H711="9",INDEX(字典1_56!C:C,MATCH(MID(F711,7,2),字典1_56!B:B,0)),LEFT(H711,1)="B",INDEX(字典1_56!D:D,MATCH(MID(F711,7,2),字典1_56!B:B,0)),H711="C_B",INDEX(字典1_56!F:F,MATCH(MID(F711,7,2),字典1_56!B:B,0)),H711="C",INDEX(字典1_56!E:E,MATCH(MID(F711,7,2),字典1_56!B:B,0))),"-")</f>
        <v>-</v>
      </c>
      <c r="O711" s="4" t="str">
        <f>IFERROR(INDEX(字典1_78!C:C,MATCH(RIGHT(F711,2),字典1_78!B:B,0)),"Error")</f>
        <v>时钟</v>
      </c>
      <c r="P711" s="5">
        <f t="shared" si="44"/>
        <v>1.762</v>
      </c>
      <c r="Q711" s="5">
        <f t="shared" si="45"/>
        <v>3.0000000000000027E-2</v>
      </c>
      <c r="R711" s="5" t="str">
        <f>IF(H713="C_B",INDEX(音色一览表!A:A,MATCH(MID(F711,5,2)&amp;MID(F712,5,2)&amp;MID(F713,7,2),音色一览表!H:H,0))&amp;" "&amp;INDEX(音色一览表!G:G,MATCH(MID(F711,5,2)&amp;MID(F712,5,2)&amp;MID(F713,7,2),音色一览表!H:H,0)),"")</f>
        <v/>
      </c>
      <c r="S711" s="17"/>
      <c r="T711" s="17"/>
    </row>
    <row r="712" spans="1:20" ht="18" hidden="1" customHeight="1" x14ac:dyDescent="0.2">
      <c r="A712" s="16">
        <v>710</v>
      </c>
      <c r="B712" s="16">
        <v>2</v>
      </c>
      <c r="C712" s="10"/>
      <c r="D712" s="16" t="s">
        <v>49</v>
      </c>
      <c r="E712" s="16" t="s">
        <v>50</v>
      </c>
      <c r="F712" s="16" t="s">
        <v>51</v>
      </c>
      <c r="G712" s="16" t="s">
        <v>761</v>
      </c>
      <c r="H712" s="34" t="str">
        <f t="shared" si="47"/>
        <v>F8</v>
      </c>
      <c r="I712" s="34" t="str">
        <f>IFERROR(INDEX(数据分类!B:B,MATCH(数据!H712,数据分类!A:A,0)),"Error")</f>
        <v>时钟</v>
      </c>
      <c r="J712" s="34" t="str">
        <f>IFERROR(_xlfn.IFS(INDEX(数据分类!E:E,MATCH(数据!H712,数据分类!A:A,0))=3456,N712&amp;M712,INDEX(数据分类!E:E,MATCH(数据!H712,数据分类!A:A,0))=34,M712,INDEX(数据分类!E:E,MATCH(数据!H712,数据分类!A:A,0))=56,N712,INDEX(数据分类!E:E,MATCH(数据!H712,数据分类!A:A,0))="-","-"),"Error")</f>
        <v>-</v>
      </c>
      <c r="K712" s="34" t="str">
        <f t="shared" si="46"/>
        <v>-</v>
      </c>
      <c r="L712" s="4" t="str">
        <f>IFERROR(INDEX(字典msg!B:B,MATCH(D712,字典msg!A:A,0)),"Error")</f>
        <v>正常</v>
      </c>
      <c r="M712" s="4" t="str">
        <f>IFERROR(_xlfn.IFS(H712="9",INDEX(字典1_34!C:C,MATCH(MID(F712,5,2),字典1_34!B:B,0)),H712="B00",INDEX(字典1_34!D:D,MATCH(MID(F712,5,2),字典1_34!B:B,0)),H712="B20",INDEX(字典1_34!E:E,MATCH(MID(F712,5,2),字典1_34!B:B,0)),H712="B48",INDEX(字典1_34!G:G,MATCH(MID(F712,5,2),字典1_34!B:B,0)),LEFT(H712,1)="B",INDEX(字典1_34!F:F,MATCH(MID(F712,5,2),字典1_34!B:B,0))),"-")</f>
        <v>-</v>
      </c>
      <c r="N712" s="4" t="str">
        <f>IFERROR(_xlfn.IFS(H712="9",INDEX(字典1_56!C:C,MATCH(MID(F712,7,2),字典1_56!B:B,0)),LEFT(H712,1)="B",INDEX(字典1_56!D:D,MATCH(MID(F712,7,2),字典1_56!B:B,0)),H712="C_B",INDEX(字典1_56!F:F,MATCH(MID(F712,7,2),字典1_56!B:B,0)),H712="C",INDEX(字典1_56!E:E,MATCH(MID(F712,7,2),字典1_56!B:B,0))),"-")</f>
        <v>-</v>
      </c>
      <c r="O712" s="4" t="str">
        <f>IFERROR(INDEX(字典1_78!C:C,MATCH(RIGHT(F712,2),字典1_78!B:B,0)),"Error")</f>
        <v>时钟</v>
      </c>
      <c r="P712" s="5">
        <f t="shared" si="44"/>
        <v>1.792</v>
      </c>
      <c r="Q712" s="5">
        <f t="shared" si="45"/>
        <v>3.0000000000000027E-2</v>
      </c>
      <c r="R712" s="5" t="str">
        <f>IF(H714="C_B",INDEX(音色一览表!A:A,MATCH(MID(F712,5,2)&amp;MID(F713,5,2)&amp;MID(F714,7,2),音色一览表!H:H,0))&amp;" "&amp;INDEX(音色一览表!G:G,MATCH(MID(F712,5,2)&amp;MID(F713,5,2)&amp;MID(F714,7,2),音色一览表!H:H,0)),"")</f>
        <v/>
      </c>
      <c r="S712" s="17"/>
      <c r="T712" s="17"/>
    </row>
    <row r="713" spans="1:20" ht="18" hidden="1" customHeight="1" x14ac:dyDescent="0.2">
      <c r="A713" s="16">
        <v>711</v>
      </c>
      <c r="B713" s="16">
        <v>2</v>
      </c>
      <c r="C713" s="10"/>
      <c r="D713" s="16" t="s">
        <v>49</v>
      </c>
      <c r="E713" s="16" t="s">
        <v>50</v>
      </c>
      <c r="F713" s="16" t="s">
        <v>51</v>
      </c>
      <c r="G713" s="16" t="s">
        <v>762</v>
      </c>
      <c r="H713" s="34" t="str">
        <f t="shared" si="47"/>
        <v>F8</v>
      </c>
      <c r="I713" s="34" t="str">
        <f>IFERROR(INDEX(数据分类!B:B,MATCH(数据!H713,数据分类!A:A,0)),"Error")</f>
        <v>时钟</v>
      </c>
      <c r="J713" s="34" t="str">
        <f>IFERROR(_xlfn.IFS(INDEX(数据分类!E:E,MATCH(数据!H713,数据分类!A:A,0))=3456,N713&amp;M713,INDEX(数据分类!E:E,MATCH(数据!H713,数据分类!A:A,0))=34,M713,INDEX(数据分类!E:E,MATCH(数据!H713,数据分类!A:A,0))=56,N713,INDEX(数据分类!E:E,MATCH(数据!H713,数据分类!A:A,0))="-","-"),"Error")</f>
        <v>-</v>
      </c>
      <c r="K713" s="34" t="str">
        <f t="shared" si="46"/>
        <v>-</v>
      </c>
      <c r="L713" s="4" t="str">
        <f>IFERROR(INDEX(字典msg!B:B,MATCH(D713,字典msg!A:A,0)),"Error")</f>
        <v>正常</v>
      </c>
      <c r="M713" s="4" t="str">
        <f>IFERROR(_xlfn.IFS(H713="9",INDEX(字典1_34!C:C,MATCH(MID(F713,5,2),字典1_34!B:B,0)),H713="B00",INDEX(字典1_34!D:D,MATCH(MID(F713,5,2),字典1_34!B:B,0)),H713="B20",INDEX(字典1_34!E:E,MATCH(MID(F713,5,2),字典1_34!B:B,0)),H713="B48",INDEX(字典1_34!G:G,MATCH(MID(F713,5,2),字典1_34!B:B,0)),LEFT(H713,1)="B",INDEX(字典1_34!F:F,MATCH(MID(F713,5,2),字典1_34!B:B,0))),"-")</f>
        <v>-</v>
      </c>
      <c r="N713" s="4" t="str">
        <f>IFERROR(_xlfn.IFS(H713="9",INDEX(字典1_56!C:C,MATCH(MID(F713,7,2),字典1_56!B:B,0)),LEFT(H713,1)="B",INDEX(字典1_56!D:D,MATCH(MID(F713,7,2),字典1_56!B:B,0)),H713="C_B",INDEX(字典1_56!F:F,MATCH(MID(F713,7,2),字典1_56!B:B,0)),H713="C",INDEX(字典1_56!E:E,MATCH(MID(F713,7,2),字典1_56!B:B,0))),"-")</f>
        <v>-</v>
      </c>
      <c r="O713" s="4" t="str">
        <f>IFERROR(INDEX(字典1_78!C:C,MATCH(RIGHT(F713,2),字典1_78!B:B,0)),"Error")</f>
        <v>时钟</v>
      </c>
      <c r="P713" s="5">
        <f t="shared" si="44"/>
        <v>1.8220000000000001</v>
      </c>
      <c r="Q713" s="5">
        <f t="shared" si="45"/>
        <v>3.0000000000000027E-2</v>
      </c>
      <c r="R713" s="5" t="str">
        <f>IF(H715="C_B",INDEX(音色一览表!A:A,MATCH(MID(F713,5,2)&amp;MID(F714,5,2)&amp;MID(F715,7,2),音色一览表!H:H,0))&amp;" "&amp;INDEX(音色一览表!G:G,MATCH(MID(F713,5,2)&amp;MID(F714,5,2)&amp;MID(F715,7,2),音色一览表!H:H,0)),"")</f>
        <v/>
      </c>
      <c r="S713" s="17"/>
      <c r="T713" s="17"/>
    </row>
    <row r="714" spans="1:20" ht="18" hidden="1" customHeight="1" x14ac:dyDescent="0.2">
      <c r="A714" s="16">
        <v>712</v>
      </c>
      <c r="B714" s="16">
        <v>2</v>
      </c>
      <c r="C714" s="10"/>
      <c r="D714" s="16" t="s">
        <v>49</v>
      </c>
      <c r="E714" s="16" t="s">
        <v>50</v>
      </c>
      <c r="F714" s="16" t="s">
        <v>51</v>
      </c>
      <c r="G714" s="16" t="s">
        <v>763</v>
      </c>
      <c r="H714" s="34" t="str">
        <f t="shared" si="47"/>
        <v>F8</v>
      </c>
      <c r="I714" s="34" t="str">
        <f>IFERROR(INDEX(数据分类!B:B,MATCH(数据!H714,数据分类!A:A,0)),"Error")</f>
        <v>时钟</v>
      </c>
      <c r="J714" s="34" t="str">
        <f>IFERROR(_xlfn.IFS(INDEX(数据分类!E:E,MATCH(数据!H714,数据分类!A:A,0))=3456,N714&amp;M714,INDEX(数据分类!E:E,MATCH(数据!H714,数据分类!A:A,0))=34,M714,INDEX(数据分类!E:E,MATCH(数据!H714,数据分类!A:A,0))=56,N714,INDEX(数据分类!E:E,MATCH(数据!H714,数据分类!A:A,0))="-","-"),"Error")</f>
        <v>-</v>
      </c>
      <c r="K714" s="34" t="str">
        <f t="shared" si="46"/>
        <v>-</v>
      </c>
      <c r="L714" s="4" t="str">
        <f>IFERROR(INDEX(字典msg!B:B,MATCH(D714,字典msg!A:A,0)),"Error")</f>
        <v>正常</v>
      </c>
      <c r="M714" s="4" t="str">
        <f>IFERROR(_xlfn.IFS(H714="9",INDEX(字典1_34!C:C,MATCH(MID(F714,5,2),字典1_34!B:B,0)),H714="B00",INDEX(字典1_34!D:D,MATCH(MID(F714,5,2),字典1_34!B:B,0)),H714="B20",INDEX(字典1_34!E:E,MATCH(MID(F714,5,2),字典1_34!B:B,0)),H714="B48",INDEX(字典1_34!G:G,MATCH(MID(F714,5,2),字典1_34!B:B,0)),LEFT(H714,1)="B",INDEX(字典1_34!F:F,MATCH(MID(F714,5,2),字典1_34!B:B,0))),"-")</f>
        <v>-</v>
      </c>
      <c r="N714" s="4" t="str">
        <f>IFERROR(_xlfn.IFS(H714="9",INDEX(字典1_56!C:C,MATCH(MID(F714,7,2),字典1_56!B:B,0)),LEFT(H714,1)="B",INDEX(字典1_56!D:D,MATCH(MID(F714,7,2),字典1_56!B:B,0)),H714="C_B",INDEX(字典1_56!F:F,MATCH(MID(F714,7,2),字典1_56!B:B,0)),H714="C",INDEX(字典1_56!E:E,MATCH(MID(F714,7,2),字典1_56!B:B,0))),"-")</f>
        <v>-</v>
      </c>
      <c r="O714" s="4" t="str">
        <f>IFERROR(INDEX(字典1_78!C:C,MATCH(RIGHT(F714,2),字典1_78!B:B,0)),"Error")</f>
        <v>时钟</v>
      </c>
      <c r="P714" s="5">
        <f t="shared" si="44"/>
        <v>1.8520000000000001</v>
      </c>
      <c r="Q714" s="5">
        <f t="shared" si="45"/>
        <v>3.0000000000000027E-2</v>
      </c>
      <c r="R714" s="5" t="str">
        <f>IF(H716="C_B",INDEX(音色一览表!A:A,MATCH(MID(F714,5,2)&amp;MID(F715,5,2)&amp;MID(F716,7,2),音色一览表!H:H,0))&amp;" "&amp;INDEX(音色一览表!G:G,MATCH(MID(F714,5,2)&amp;MID(F715,5,2)&amp;MID(F716,7,2),音色一览表!H:H,0)),"")</f>
        <v/>
      </c>
      <c r="S714" s="17"/>
      <c r="T714" s="17"/>
    </row>
    <row r="715" spans="1:20" ht="18" hidden="1" customHeight="1" x14ac:dyDescent="0.2">
      <c r="A715" s="16">
        <v>713</v>
      </c>
      <c r="B715" s="16">
        <v>2</v>
      </c>
      <c r="C715" s="10"/>
      <c r="D715" s="16" t="s">
        <v>49</v>
      </c>
      <c r="E715" s="16" t="s">
        <v>50</v>
      </c>
      <c r="F715" s="16" t="s">
        <v>51</v>
      </c>
      <c r="G715" s="16" t="s">
        <v>764</v>
      </c>
      <c r="H715" s="34" t="str">
        <f t="shared" si="47"/>
        <v>F8</v>
      </c>
      <c r="I715" s="34" t="str">
        <f>IFERROR(INDEX(数据分类!B:B,MATCH(数据!H715,数据分类!A:A,0)),"Error")</f>
        <v>时钟</v>
      </c>
      <c r="J715" s="34" t="str">
        <f>IFERROR(_xlfn.IFS(INDEX(数据分类!E:E,MATCH(数据!H715,数据分类!A:A,0))=3456,N715&amp;M715,INDEX(数据分类!E:E,MATCH(数据!H715,数据分类!A:A,0))=34,M715,INDEX(数据分类!E:E,MATCH(数据!H715,数据分类!A:A,0))=56,N715,INDEX(数据分类!E:E,MATCH(数据!H715,数据分类!A:A,0))="-","-"),"Error")</f>
        <v>-</v>
      </c>
      <c r="K715" s="34" t="str">
        <f t="shared" si="46"/>
        <v>-</v>
      </c>
      <c r="L715" s="4" t="str">
        <f>IFERROR(INDEX(字典msg!B:B,MATCH(D715,字典msg!A:A,0)),"Error")</f>
        <v>正常</v>
      </c>
      <c r="M715" s="4" t="str">
        <f>IFERROR(_xlfn.IFS(H715="9",INDEX(字典1_34!C:C,MATCH(MID(F715,5,2),字典1_34!B:B,0)),H715="B00",INDEX(字典1_34!D:D,MATCH(MID(F715,5,2),字典1_34!B:B,0)),H715="B20",INDEX(字典1_34!E:E,MATCH(MID(F715,5,2),字典1_34!B:B,0)),H715="B48",INDEX(字典1_34!G:G,MATCH(MID(F715,5,2),字典1_34!B:B,0)),LEFT(H715,1)="B",INDEX(字典1_34!F:F,MATCH(MID(F715,5,2),字典1_34!B:B,0))),"-")</f>
        <v>-</v>
      </c>
      <c r="N715" s="4" t="str">
        <f>IFERROR(_xlfn.IFS(H715="9",INDEX(字典1_56!C:C,MATCH(MID(F715,7,2),字典1_56!B:B,0)),LEFT(H715,1)="B",INDEX(字典1_56!D:D,MATCH(MID(F715,7,2),字典1_56!B:B,0)),H715="C_B",INDEX(字典1_56!F:F,MATCH(MID(F715,7,2),字典1_56!B:B,0)),H715="C",INDEX(字典1_56!E:E,MATCH(MID(F715,7,2),字典1_56!B:B,0))),"-")</f>
        <v>-</v>
      </c>
      <c r="O715" s="4" t="str">
        <f>IFERROR(INDEX(字典1_78!C:C,MATCH(RIGHT(F715,2),字典1_78!B:B,0)),"Error")</f>
        <v>时钟</v>
      </c>
      <c r="P715" s="5">
        <f t="shared" si="44"/>
        <v>1.8720000000000001</v>
      </c>
      <c r="Q715" s="5">
        <f t="shared" si="45"/>
        <v>2.0000000000000018E-2</v>
      </c>
      <c r="R715" s="5" t="str">
        <f>IF(H717="C_B",INDEX(音色一览表!A:A,MATCH(MID(F715,5,2)&amp;MID(F716,5,2)&amp;MID(F717,7,2),音色一览表!H:H,0))&amp;" "&amp;INDEX(音色一览表!G:G,MATCH(MID(F715,5,2)&amp;MID(F716,5,2)&amp;MID(F717,7,2),音色一览表!H:H,0)),"")</f>
        <v/>
      </c>
      <c r="S715" s="17"/>
      <c r="T715" s="17"/>
    </row>
    <row r="716" spans="1:20" ht="18" hidden="1" customHeight="1" x14ac:dyDescent="0.2">
      <c r="A716" s="16">
        <v>714</v>
      </c>
      <c r="B716" s="16">
        <v>2</v>
      </c>
      <c r="C716" s="10"/>
      <c r="D716" s="16" t="s">
        <v>49</v>
      </c>
      <c r="E716" s="16" t="s">
        <v>50</v>
      </c>
      <c r="F716" s="16" t="s">
        <v>765</v>
      </c>
      <c r="G716" s="16" t="s">
        <v>766</v>
      </c>
      <c r="H716" s="34" t="str">
        <f t="shared" si="47"/>
        <v>9</v>
      </c>
      <c r="I716" s="34" t="str">
        <f>IFERROR(INDEX(数据分类!B:B,MATCH(数据!H716,数据分类!A:A,0)),"Error")</f>
        <v>音符打开</v>
      </c>
      <c r="J716" s="34" t="str">
        <f>IFERROR(_xlfn.IFS(INDEX(数据分类!E:E,MATCH(数据!H716,数据分类!A:A,0))=3456,N716&amp;M716,INDEX(数据分类!E:E,MATCH(数据!H716,数据分类!A:A,0))=34,M716,INDEX(数据分类!E:E,MATCH(数据!H716,数据分类!A:A,0))=56,N716,INDEX(数据分类!E:E,MATCH(数据!H716,数据分类!A:A,0))="-","-"),"Error")</f>
        <v>D3键按下(力度078)</v>
      </c>
      <c r="K716" s="34">
        <f t="shared" si="46"/>
        <v>1</v>
      </c>
      <c r="L716" s="4" t="str">
        <f>IFERROR(INDEX(字典msg!B:B,MATCH(D716,字典msg!A:A,0)),"Error")</f>
        <v>正常</v>
      </c>
      <c r="M716" s="4" t="str">
        <f>IFERROR(_xlfn.IFS(H716="9",INDEX(字典1_34!C:C,MATCH(MID(F716,5,2),字典1_34!B:B,0)),H716="B00",INDEX(字典1_34!D:D,MATCH(MID(F716,5,2),字典1_34!B:B,0)),H716="B20",INDEX(字典1_34!E:E,MATCH(MID(F716,5,2),字典1_34!B:B,0)),H716="B48",INDEX(字典1_34!G:G,MATCH(MID(F716,5,2),字典1_34!B:B,0)),LEFT(H716,1)="B",INDEX(字典1_34!F:F,MATCH(MID(F716,5,2),字典1_34!B:B,0))),"-")</f>
        <v>按下(力度078)</v>
      </c>
      <c r="N716" s="4" t="str">
        <f>IFERROR(_xlfn.IFS(H716="9",INDEX(字典1_56!C:C,MATCH(MID(F716,7,2),字典1_56!B:B,0)),LEFT(H716,1)="B",INDEX(字典1_56!D:D,MATCH(MID(F716,7,2),字典1_56!B:B,0)),H716="C_B",INDEX(字典1_56!F:F,MATCH(MID(F716,7,2),字典1_56!B:B,0)),H716="C",INDEX(字典1_56!E:E,MATCH(MID(F716,7,2),字典1_56!B:B,0))),"-")</f>
        <v>D3键</v>
      </c>
      <c r="O716" s="4" t="str">
        <f>IFERROR(INDEX(字典1_78!C:C,MATCH(RIGHT(F716,2),字典1_78!B:B,0)),"Error")</f>
        <v>音符打开(#01)</v>
      </c>
      <c r="P716" s="5">
        <f t="shared" si="44"/>
        <v>1.9019999999999999</v>
      </c>
      <c r="Q716" s="5">
        <f t="shared" si="45"/>
        <v>2.9999999999999805E-2</v>
      </c>
      <c r="R716" s="5" t="str">
        <f>IF(H718="C_B",INDEX(音色一览表!A:A,MATCH(MID(F716,5,2)&amp;MID(F717,5,2)&amp;MID(F718,7,2),音色一览表!H:H,0))&amp;" "&amp;INDEX(音色一览表!G:G,MATCH(MID(F716,5,2)&amp;MID(F717,5,2)&amp;MID(F718,7,2),音色一览表!H:H,0)),"")</f>
        <v/>
      </c>
      <c r="S716" s="17"/>
      <c r="T716" s="17"/>
    </row>
    <row r="717" spans="1:20" ht="18" hidden="1" customHeight="1" x14ac:dyDescent="0.2">
      <c r="A717" s="16">
        <v>715</v>
      </c>
      <c r="B717" s="16">
        <v>2</v>
      </c>
      <c r="C717" s="10"/>
      <c r="D717" s="16" t="s">
        <v>49</v>
      </c>
      <c r="E717" s="16" t="s">
        <v>50</v>
      </c>
      <c r="F717" s="16" t="s">
        <v>51</v>
      </c>
      <c r="G717" s="16" t="s">
        <v>767</v>
      </c>
      <c r="H717" s="34" t="str">
        <f t="shared" si="47"/>
        <v>F8</v>
      </c>
      <c r="I717" s="34" t="str">
        <f>IFERROR(INDEX(数据分类!B:B,MATCH(数据!H717,数据分类!A:A,0)),"Error")</f>
        <v>时钟</v>
      </c>
      <c r="J717" s="34" t="str">
        <f>IFERROR(_xlfn.IFS(INDEX(数据分类!E:E,MATCH(数据!H717,数据分类!A:A,0))=3456,N717&amp;M717,INDEX(数据分类!E:E,MATCH(数据!H717,数据分类!A:A,0))=34,M717,INDEX(数据分类!E:E,MATCH(数据!H717,数据分类!A:A,0))=56,N717,INDEX(数据分类!E:E,MATCH(数据!H717,数据分类!A:A,0))="-","-"),"Error")</f>
        <v>-</v>
      </c>
      <c r="K717" s="34" t="str">
        <f t="shared" si="46"/>
        <v>-</v>
      </c>
      <c r="L717" s="4" t="str">
        <f>IFERROR(INDEX(字典msg!B:B,MATCH(D717,字典msg!A:A,0)),"Error")</f>
        <v>正常</v>
      </c>
      <c r="M717" s="4" t="str">
        <f>IFERROR(_xlfn.IFS(H717="9",INDEX(字典1_34!C:C,MATCH(MID(F717,5,2),字典1_34!B:B,0)),H717="B00",INDEX(字典1_34!D:D,MATCH(MID(F717,5,2),字典1_34!B:B,0)),H717="B20",INDEX(字典1_34!E:E,MATCH(MID(F717,5,2),字典1_34!B:B,0)),H717="B48",INDEX(字典1_34!G:G,MATCH(MID(F717,5,2),字典1_34!B:B,0)),LEFT(H717,1)="B",INDEX(字典1_34!F:F,MATCH(MID(F717,5,2),字典1_34!B:B,0))),"-")</f>
        <v>-</v>
      </c>
      <c r="N717" s="4" t="str">
        <f>IFERROR(_xlfn.IFS(H717="9",INDEX(字典1_56!C:C,MATCH(MID(F717,7,2),字典1_56!B:B,0)),LEFT(H717,1)="B",INDEX(字典1_56!D:D,MATCH(MID(F717,7,2),字典1_56!B:B,0)),H717="C_B",INDEX(字典1_56!F:F,MATCH(MID(F717,7,2),字典1_56!B:B,0)),H717="C",INDEX(字典1_56!E:E,MATCH(MID(F717,7,2),字典1_56!B:B,0))),"-")</f>
        <v>-</v>
      </c>
      <c r="O717" s="4" t="str">
        <f>IFERROR(INDEX(字典1_78!C:C,MATCH(RIGHT(F717,2),字典1_78!B:B,0)),"Error")</f>
        <v>时钟</v>
      </c>
      <c r="P717" s="5">
        <f t="shared" si="44"/>
        <v>1.946</v>
      </c>
      <c r="Q717" s="5">
        <f t="shared" si="45"/>
        <v>4.4000000000000039E-2</v>
      </c>
      <c r="R717" s="5" t="str">
        <f>IF(H719="C_B",INDEX(音色一览表!A:A,MATCH(MID(F717,5,2)&amp;MID(F718,5,2)&amp;MID(F719,7,2),音色一览表!H:H,0))&amp;" "&amp;INDEX(音色一览表!G:G,MATCH(MID(F717,5,2)&amp;MID(F718,5,2)&amp;MID(F719,7,2),音色一览表!H:H,0)),"")</f>
        <v/>
      </c>
      <c r="S717" s="17"/>
      <c r="T717" s="17"/>
    </row>
    <row r="718" spans="1:20" ht="18" hidden="1" customHeight="1" x14ac:dyDescent="0.2">
      <c r="A718" s="16">
        <v>716</v>
      </c>
      <c r="B718" s="16">
        <v>2</v>
      </c>
      <c r="C718" s="10"/>
      <c r="D718" s="16" t="s">
        <v>49</v>
      </c>
      <c r="E718" s="16" t="s">
        <v>50</v>
      </c>
      <c r="F718" s="16" t="s">
        <v>51</v>
      </c>
      <c r="G718" s="16" t="s">
        <v>768</v>
      </c>
      <c r="H718" s="34" t="str">
        <f t="shared" si="47"/>
        <v>F8</v>
      </c>
      <c r="I718" s="34" t="str">
        <f>IFERROR(INDEX(数据分类!B:B,MATCH(数据!H718,数据分类!A:A,0)),"Error")</f>
        <v>时钟</v>
      </c>
      <c r="J718" s="34" t="str">
        <f>IFERROR(_xlfn.IFS(INDEX(数据分类!E:E,MATCH(数据!H718,数据分类!A:A,0))=3456,N718&amp;M718,INDEX(数据分类!E:E,MATCH(数据!H718,数据分类!A:A,0))=34,M718,INDEX(数据分类!E:E,MATCH(数据!H718,数据分类!A:A,0))=56,N718,INDEX(数据分类!E:E,MATCH(数据!H718,数据分类!A:A,0))="-","-"),"Error")</f>
        <v>-</v>
      </c>
      <c r="K718" s="34" t="str">
        <f t="shared" si="46"/>
        <v>-</v>
      </c>
      <c r="L718" s="4" t="str">
        <f>IFERROR(INDEX(字典msg!B:B,MATCH(D718,字典msg!A:A,0)),"Error")</f>
        <v>正常</v>
      </c>
      <c r="M718" s="4" t="str">
        <f>IFERROR(_xlfn.IFS(H718="9",INDEX(字典1_34!C:C,MATCH(MID(F718,5,2),字典1_34!B:B,0)),H718="B00",INDEX(字典1_34!D:D,MATCH(MID(F718,5,2),字典1_34!B:B,0)),H718="B20",INDEX(字典1_34!E:E,MATCH(MID(F718,5,2),字典1_34!B:B,0)),H718="B48",INDEX(字典1_34!G:G,MATCH(MID(F718,5,2),字典1_34!B:B,0)),LEFT(H718,1)="B",INDEX(字典1_34!F:F,MATCH(MID(F718,5,2),字典1_34!B:B,0))),"-")</f>
        <v>-</v>
      </c>
      <c r="N718" s="4" t="str">
        <f>IFERROR(_xlfn.IFS(H718="9",INDEX(字典1_56!C:C,MATCH(MID(F718,7,2),字典1_56!B:B,0)),LEFT(H718,1)="B",INDEX(字典1_56!D:D,MATCH(MID(F718,7,2),字典1_56!B:B,0)),H718="C_B",INDEX(字典1_56!F:F,MATCH(MID(F718,7,2),字典1_56!B:B,0)),H718="C",INDEX(字典1_56!E:E,MATCH(MID(F718,7,2),字典1_56!B:B,0))),"-")</f>
        <v>-</v>
      </c>
      <c r="O718" s="4" t="str">
        <f>IFERROR(INDEX(字典1_78!C:C,MATCH(RIGHT(F718,2),字典1_78!B:B,0)),"Error")</f>
        <v>时钟</v>
      </c>
      <c r="P718" s="5">
        <f t="shared" si="44"/>
        <v>1.9630000000000001</v>
      </c>
      <c r="Q718" s="5">
        <f t="shared" si="45"/>
        <v>1.7000000000000126E-2</v>
      </c>
      <c r="R718" s="5" t="str">
        <f>IF(H720="C_B",INDEX(音色一览表!A:A,MATCH(MID(F718,5,2)&amp;MID(F719,5,2)&amp;MID(F720,7,2),音色一览表!H:H,0))&amp;" "&amp;INDEX(音色一览表!G:G,MATCH(MID(F718,5,2)&amp;MID(F719,5,2)&amp;MID(F720,7,2),音色一览表!H:H,0)),"")</f>
        <v/>
      </c>
      <c r="S718" s="17"/>
      <c r="T718" s="17"/>
    </row>
    <row r="719" spans="1:20" ht="18" hidden="1" customHeight="1" x14ac:dyDescent="0.2">
      <c r="A719" s="16">
        <v>717</v>
      </c>
      <c r="B719" s="16">
        <v>2</v>
      </c>
      <c r="C719" s="10"/>
      <c r="D719" s="16" t="s">
        <v>49</v>
      </c>
      <c r="E719" s="16" t="s">
        <v>50</v>
      </c>
      <c r="F719" s="16" t="s">
        <v>51</v>
      </c>
      <c r="G719" s="16" t="s">
        <v>769</v>
      </c>
      <c r="H719" s="34" t="str">
        <f t="shared" si="47"/>
        <v>F8</v>
      </c>
      <c r="I719" s="34" t="str">
        <f>IFERROR(INDEX(数据分类!B:B,MATCH(数据!H719,数据分类!A:A,0)),"Error")</f>
        <v>时钟</v>
      </c>
      <c r="J719" s="34" t="str">
        <f>IFERROR(_xlfn.IFS(INDEX(数据分类!E:E,MATCH(数据!H719,数据分类!A:A,0))=3456,N719&amp;M719,INDEX(数据分类!E:E,MATCH(数据!H719,数据分类!A:A,0))=34,M719,INDEX(数据分类!E:E,MATCH(数据!H719,数据分类!A:A,0))=56,N719,INDEX(数据分类!E:E,MATCH(数据!H719,数据分类!A:A,0))="-","-"),"Error")</f>
        <v>-</v>
      </c>
      <c r="K719" s="34" t="str">
        <f t="shared" si="46"/>
        <v>-</v>
      </c>
      <c r="L719" s="4" t="str">
        <f>IFERROR(INDEX(字典msg!B:B,MATCH(D719,字典msg!A:A,0)),"Error")</f>
        <v>正常</v>
      </c>
      <c r="M719" s="4" t="str">
        <f>IFERROR(_xlfn.IFS(H719="9",INDEX(字典1_34!C:C,MATCH(MID(F719,5,2),字典1_34!B:B,0)),H719="B00",INDEX(字典1_34!D:D,MATCH(MID(F719,5,2),字典1_34!B:B,0)),H719="B20",INDEX(字典1_34!E:E,MATCH(MID(F719,5,2),字典1_34!B:B,0)),H719="B48",INDEX(字典1_34!G:G,MATCH(MID(F719,5,2),字典1_34!B:B,0)),LEFT(H719,1)="B",INDEX(字典1_34!F:F,MATCH(MID(F719,5,2),字典1_34!B:B,0))),"-")</f>
        <v>-</v>
      </c>
      <c r="N719" s="4" t="str">
        <f>IFERROR(_xlfn.IFS(H719="9",INDEX(字典1_56!C:C,MATCH(MID(F719,7,2),字典1_56!B:B,0)),LEFT(H719,1)="B",INDEX(字典1_56!D:D,MATCH(MID(F719,7,2),字典1_56!B:B,0)),H719="C_B",INDEX(字典1_56!F:F,MATCH(MID(F719,7,2),字典1_56!B:B,0)),H719="C",INDEX(字典1_56!E:E,MATCH(MID(F719,7,2),字典1_56!B:B,0))),"-")</f>
        <v>-</v>
      </c>
      <c r="O719" s="4" t="str">
        <f>IFERROR(INDEX(字典1_78!C:C,MATCH(RIGHT(F719,2),字典1_78!B:B,0)),"Error")</f>
        <v>时钟</v>
      </c>
      <c r="P719" s="5">
        <f t="shared" si="44"/>
        <v>1.9930000000000001</v>
      </c>
      <c r="Q719" s="5">
        <f t="shared" si="45"/>
        <v>3.0000000000000027E-2</v>
      </c>
      <c r="R719" s="5" t="str">
        <f>IF(H721="C_B",INDEX(音色一览表!A:A,MATCH(MID(F719,5,2)&amp;MID(F720,5,2)&amp;MID(F721,7,2),音色一览表!H:H,0))&amp;" "&amp;INDEX(音色一览表!G:G,MATCH(MID(F719,5,2)&amp;MID(F720,5,2)&amp;MID(F721,7,2),音色一览表!H:H,0)),"")</f>
        <v/>
      </c>
      <c r="S719" s="17"/>
      <c r="T719" s="17"/>
    </row>
    <row r="720" spans="1:20" ht="18" hidden="1" customHeight="1" x14ac:dyDescent="0.2">
      <c r="A720" s="16">
        <v>718</v>
      </c>
      <c r="B720" s="16">
        <v>2</v>
      </c>
      <c r="C720" s="10"/>
      <c r="D720" s="16" t="s">
        <v>49</v>
      </c>
      <c r="E720" s="16" t="s">
        <v>50</v>
      </c>
      <c r="F720" s="16" t="s">
        <v>51</v>
      </c>
      <c r="G720" s="16" t="s">
        <v>770</v>
      </c>
      <c r="H720" s="34" t="str">
        <f t="shared" si="47"/>
        <v>F8</v>
      </c>
      <c r="I720" s="34" t="str">
        <f>IFERROR(INDEX(数据分类!B:B,MATCH(数据!H720,数据分类!A:A,0)),"Error")</f>
        <v>时钟</v>
      </c>
      <c r="J720" s="34" t="str">
        <f>IFERROR(_xlfn.IFS(INDEX(数据分类!E:E,MATCH(数据!H720,数据分类!A:A,0))=3456,N720&amp;M720,INDEX(数据分类!E:E,MATCH(数据!H720,数据分类!A:A,0))=34,M720,INDEX(数据分类!E:E,MATCH(数据!H720,数据分类!A:A,0))=56,N720,INDEX(数据分类!E:E,MATCH(数据!H720,数据分类!A:A,0))="-","-"),"Error")</f>
        <v>-</v>
      </c>
      <c r="K720" s="34" t="str">
        <f t="shared" si="46"/>
        <v>-</v>
      </c>
      <c r="L720" s="4" t="str">
        <f>IFERROR(INDEX(字典msg!B:B,MATCH(D720,字典msg!A:A,0)),"Error")</f>
        <v>正常</v>
      </c>
      <c r="M720" s="4" t="str">
        <f>IFERROR(_xlfn.IFS(H720="9",INDEX(字典1_34!C:C,MATCH(MID(F720,5,2),字典1_34!B:B,0)),H720="B00",INDEX(字典1_34!D:D,MATCH(MID(F720,5,2),字典1_34!B:B,0)),H720="B20",INDEX(字典1_34!E:E,MATCH(MID(F720,5,2),字典1_34!B:B,0)),H720="B48",INDEX(字典1_34!G:G,MATCH(MID(F720,5,2),字典1_34!B:B,0)),LEFT(H720,1)="B",INDEX(字典1_34!F:F,MATCH(MID(F720,5,2),字典1_34!B:B,0))),"-")</f>
        <v>-</v>
      </c>
      <c r="N720" s="4" t="str">
        <f>IFERROR(_xlfn.IFS(H720="9",INDEX(字典1_56!C:C,MATCH(MID(F720,7,2),字典1_56!B:B,0)),LEFT(H720,1)="B",INDEX(字典1_56!D:D,MATCH(MID(F720,7,2),字典1_56!B:B,0)),H720="C_B",INDEX(字典1_56!F:F,MATCH(MID(F720,7,2),字典1_56!B:B,0)),H720="C",INDEX(字典1_56!E:E,MATCH(MID(F720,7,2),字典1_56!B:B,0))),"-")</f>
        <v>-</v>
      </c>
      <c r="O720" s="4" t="str">
        <f>IFERROR(INDEX(字典1_78!C:C,MATCH(RIGHT(F720,2),字典1_78!B:B,0)),"Error")</f>
        <v>时钟</v>
      </c>
      <c r="P720" s="5">
        <f t="shared" si="44"/>
        <v>2.0230000000000001</v>
      </c>
      <c r="Q720" s="5">
        <f t="shared" si="45"/>
        <v>3.0000000000000027E-2</v>
      </c>
      <c r="R720" s="5" t="str">
        <f>IF(H722="C_B",INDEX(音色一览表!A:A,MATCH(MID(F720,5,2)&amp;MID(F721,5,2)&amp;MID(F722,7,2),音色一览表!H:H,0))&amp;" "&amp;INDEX(音色一览表!G:G,MATCH(MID(F720,5,2)&amp;MID(F721,5,2)&amp;MID(F722,7,2),音色一览表!H:H,0)),"")</f>
        <v/>
      </c>
      <c r="S720" s="17"/>
      <c r="T720" s="17"/>
    </row>
    <row r="721" spans="1:20" ht="18" hidden="1" customHeight="1" x14ac:dyDescent="0.2">
      <c r="A721" s="16">
        <v>719</v>
      </c>
      <c r="B721" s="16">
        <v>2</v>
      </c>
      <c r="C721" s="10"/>
      <c r="D721" s="16" t="s">
        <v>49</v>
      </c>
      <c r="E721" s="16" t="s">
        <v>50</v>
      </c>
      <c r="F721" s="16" t="s">
        <v>51</v>
      </c>
      <c r="G721" s="16" t="s">
        <v>771</v>
      </c>
      <c r="H721" s="34" t="str">
        <f t="shared" si="47"/>
        <v>F8</v>
      </c>
      <c r="I721" s="34" t="str">
        <f>IFERROR(INDEX(数据分类!B:B,MATCH(数据!H721,数据分类!A:A,0)),"Error")</f>
        <v>时钟</v>
      </c>
      <c r="J721" s="34" t="str">
        <f>IFERROR(_xlfn.IFS(INDEX(数据分类!E:E,MATCH(数据!H721,数据分类!A:A,0))=3456,N721&amp;M721,INDEX(数据分类!E:E,MATCH(数据!H721,数据分类!A:A,0))=34,M721,INDEX(数据分类!E:E,MATCH(数据!H721,数据分类!A:A,0))=56,N721,INDEX(数据分类!E:E,MATCH(数据!H721,数据分类!A:A,0))="-","-"),"Error")</f>
        <v>-</v>
      </c>
      <c r="K721" s="34" t="str">
        <f t="shared" si="46"/>
        <v>-</v>
      </c>
      <c r="L721" s="4" t="str">
        <f>IFERROR(INDEX(字典msg!B:B,MATCH(D721,字典msg!A:A,0)),"Error")</f>
        <v>正常</v>
      </c>
      <c r="M721" s="4" t="str">
        <f>IFERROR(_xlfn.IFS(H721="9",INDEX(字典1_34!C:C,MATCH(MID(F721,5,2),字典1_34!B:B,0)),H721="B00",INDEX(字典1_34!D:D,MATCH(MID(F721,5,2),字典1_34!B:B,0)),H721="B20",INDEX(字典1_34!E:E,MATCH(MID(F721,5,2),字典1_34!B:B,0)),H721="B48",INDEX(字典1_34!G:G,MATCH(MID(F721,5,2),字典1_34!B:B,0)),LEFT(H721,1)="B",INDEX(字典1_34!F:F,MATCH(MID(F721,5,2),字典1_34!B:B,0))),"-")</f>
        <v>-</v>
      </c>
      <c r="N721" s="4" t="str">
        <f>IFERROR(_xlfn.IFS(H721="9",INDEX(字典1_56!C:C,MATCH(MID(F721,7,2),字典1_56!B:B,0)),LEFT(H721,1)="B",INDEX(字典1_56!D:D,MATCH(MID(F721,7,2),字典1_56!B:B,0)),H721="C_B",INDEX(字典1_56!F:F,MATCH(MID(F721,7,2),字典1_56!B:B,0)),H721="C",INDEX(字典1_56!E:E,MATCH(MID(F721,7,2),字典1_56!B:B,0))),"-")</f>
        <v>-</v>
      </c>
      <c r="O721" s="4" t="str">
        <f>IFERROR(INDEX(字典1_78!C:C,MATCH(RIGHT(F721,2),字典1_78!B:B,0)),"Error")</f>
        <v>时钟</v>
      </c>
      <c r="P721" s="5">
        <f t="shared" si="44"/>
        <v>2.0529999999999999</v>
      </c>
      <c r="Q721" s="5">
        <f t="shared" si="45"/>
        <v>2.9999999999999805E-2</v>
      </c>
      <c r="R721" s="5" t="str">
        <f>IF(H723="C_B",INDEX(音色一览表!A:A,MATCH(MID(F721,5,2)&amp;MID(F722,5,2)&amp;MID(F723,7,2),音色一览表!H:H,0))&amp;" "&amp;INDEX(音色一览表!G:G,MATCH(MID(F721,5,2)&amp;MID(F722,5,2)&amp;MID(F723,7,2),音色一览表!H:H,0)),"")</f>
        <v/>
      </c>
      <c r="S721" s="17"/>
      <c r="T721" s="17"/>
    </row>
    <row r="722" spans="1:20" ht="18" hidden="1" customHeight="1" x14ac:dyDescent="0.2">
      <c r="A722" s="16">
        <v>720</v>
      </c>
      <c r="B722" s="16">
        <v>2</v>
      </c>
      <c r="C722" s="10"/>
      <c r="D722" s="16" t="s">
        <v>49</v>
      </c>
      <c r="E722" s="16" t="s">
        <v>50</v>
      </c>
      <c r="F722" s="16" t="s">
        <v>59</v>
      </c>
      <c r="G722" s="16" t="s">
        <v>772</v>
      </c>
      <c r="H722" s="34" t="str">
        <f t="shared" si="47"/>
        <v>FE</v>
      </c>
      <c r="I722" s="34" t="str">
        <f>IFERROR(INDEX(数据分类!B:B,MATCH(数据!H722,数据分类!A:A,0)),"Error")</f>
        <v>主动传感</v>
      </c>
      <c r="J722" s="34" t="str">
        <f>IFERROR(_xlfn.IFS(INDEX(数据分类!E:E,MATCH(数据!H722,数据分类!A:A,0))=3456,N722&amp;M722,INDEX(数据分类!E:E,MATCH(数据!H722,数据分类!A:A,0))=34,M722,INDEX(数据分类!E:E,MATCH(数据!H722,数据分类!A:A,0))=56,N722,INDEX(数据分类!E:E,MATCH(数据!H722,数据分类!A:A,0))="-","-"),"Error")</f>
        <v>-</v>
      </c>
      <c r="K722" s="34" t="str">
        <f t="shared" si="46"/>
        <v>-</v>
      </c>
      <c r="L722" s="4" t="str">
        <f>IFERROR(INDEX(字典msg!B:B,MATCH(D722,字典msg!A:A,0)),"Error")</f>
        <v>正常</v>
      </c>
      <c r="M722" s="4" t="str">
        <f>IFERROR(_xlfn.IFS(H722="9",INDEX(字典1_34!C:C,MATCH(MID(F722,5,2),字典1_34!B:B,0)),H722="B00",INDEX(字典1_34!D:D,MATCH(MID(F722,5,2),字典1_34!B:B,0)),H722="B20",INDEX(字典1_34!E:E,MATCH(MID(F722,5,2),字典1_34!B:B,0)),H722="B48",INDEX(字典1_34!G:G,MATCH(MID(F722,5,2),字典1_34!B:B,0)),LEFT(H722,1)="B",INDEX(字典1_34!F:F,MATCH(MID(F722,5,2),字典1_34!B:B,0))),"-")</f>
        <v>-</v>
      </c>
      <c r="N722" s="4" t="str">
        <f>IFERROR(_xlfn.IFS(H722="9",INDEX(字典1_56!C:C,MATCH(MID(F722,7,2),字典1_56!B:B,0)),LEFT(H722,1)="B",INDEX(字典1_56!D:D,MATCH(MID(F722,7,2),字典1_56!B:B,0)),H722="C_B",INDEX(字典1_56!F:F,MATCH(MID(F722,7,2),字典1_56!B:B,0)),H722="C",INDEX(字典1_56!E:E,MATCH(MID(F722,7,2),字典1_56!B:B,0))),"-")</f>
        <v>-</v>
      </c>
      <c r="O722" s="4" t="str">
        <f>IFERROR(INDEX(字典1_78!C:C,MATCH(RIGHT(F722,2),字典1_78!B:B,0)),"Error")</f>
        <v>主动传感</v>
      </c>
      <c r="P722" s="5">
        <f t="shared" si="44"/>
        <v>2.0830000000000002</v>
      </c>
      <c r="Q722" s="5">
        <f t="shared" si="45"/>
        <v>3.0000000000000249E-2</v>
      </c>
      <c r="R722" s="5" t="str">
        <f>IF(H724="C_B",INDEX(音色一览表!A:A,MATCH(MID(F722,5,2)&amp;MID(F723,5,2)&amp;MID(F724,7,2),音色一览表!H:H,0))&amp;" "&amp;INDEX(音色一览表!G:G,MATCH(MID(F722,5,2)&amp;MID(F723,5,2)&amp;MID(F724,7,2),音色一览表!H:H,0)),"")</f>
        <v/>
      </c>
      <c r="S722" s="17"/>
      <c r="T722" s="17"/>
    </row>
    <row r="723" spans="1:20" ht="18" hidden="1" customHeight="1" x14ac:dyDescent="0.2">
      <c r="A723" s="16">
        <v>721</v>
      </c>
      <c r="B723" s="16">
        <v>2</v>
      </c>
      <c r="C723" s="10"/>
      <c r="D723" s="16" t="s">
        <v>49</v>
      </c>
      <c r="E723" s="16" t="s">
        <v>50</v>
      </c>
      <c r="F723" s="16" t="s">
        <v>51</v>
      </c>
      <c r="G723" s="16" t="s">
        <v>773</v>
      </c>
      <c r="H723" s="34" t="str">
        <f t="shared" si="47"/>
        <v>F8</v>
      </c>
      <c r="I723" s="34" t="str">
        <f>IFERROR(INDEX(数据分类!B:B,MATCH(数据!H723,数据分类!A:A,0)),"Error")</f>
        <v>时钟</v>
      </c>
      <c r="J723" s="34" t="str">
        <f>IFERROR(_xlfn.IFS(INDEX(数据分类!E:E,MATCH(数据!H723,数据分类!A:A,0))=3456,N723&amp;M723,INDEX(数据分类!E:E,MATCH(数据!H723,数据分类!A:A,0))=34,M723,INDEX(数据分类!E:E,MATCH(数据!H723,数据分类!A:A,0))=56,N723,INDEX(数据分类!E:E,MATCH(数据!H723,数据分类!A:A,0))="-","-"),"Error")</f>
        <v>-</v>
      </c>
      <c r="K723" s="34" t="str">
        <f t="shared" si="46"/>
        <v>-</v>
      </c>
      <c r="L723" s="4" t="str">
        <f>IFERROR(INDEX(字典msg!B:B,MATCH(D723,字典msg!A:A,0)),"Error")</f>
        <v>正常</v>
      </c>
      <c r="M723" s="4" t="str">
        <f>IFERROR(_xlfn.IFS(H723="9",INDEX(字典1_34!C:C,MATCH(MID(F723,5,2),字典1_34!B:B,0)),H723="B00",INDEX(字典1_34!D:D,MATCH(MID(F723,5,2),字典1_34!B:B,0)),H723="B20",INDEX(字典1_34!E:E,MATCH(MID(F723,5,2),字典1_34!B:B,0)),H723="B48",INDEX(字典1_34!G:G,MATCH(MID(F723,5,2),字典1_34!B:B,0)),LEFT(H723,1)="B",INDEX(字典1_34!F:F,MATCH(MID(F723,5,2),字典1_34!B:B,0))),"-")</f>
        <v>-</v>
      </c>
      <c r="N723" s="4" t="str">
        <f>IFERROR(_xlfn.IFS(H723="9",INDEX(字典1_56!C:C,MATCH(MID(F723,7,2),字典1_56!B:B,0)),LEFT(H723,1)="B",INDEX(字典1_56!D:D,MATCH(MID(F723,7,2),字典1_56!B:B,0)),H723="C_B",INDEX(字典1_56!F:F,MATCH(MID(F723,7,2),字典1_56!B:B,0)),H723="C",INDEX(字典1_56!E:E,MATCH(MID(F723,7,2),字典1_56!B:B,0))),"-")</f>
        <v>-</v>
      </c>
      <c r="O723" s="4" t="str">
        <f>IFERROR(INDEX(字典1_78!C:C,MATCH(RIGHT(F723,2),字典1_78!B:B,0)),"Error")</f>
        <v>时钟</v>
      </c>
      <c r="P723" s="5">
        <f t="shared" si="44"/>
        <v>2.113</v>
      </c>
      <c r="Q723" s="5">
        <f t="shared" si="45"/>
        <v>2.9999999999999805E-2</v>
      </c>
      <c r="R723" s="5" t="str">
        <f>IF(H725="C_B",INDEX(音色一览表!A:A,MATCH(MID(F723,5,2)&amp;MID(F724,5,2)&amp;MID(F725,7,2),音色一览表!H:H,0))&amp;" "&amp;INDEX(音色一览表!G:G,MATCH(MID(F723,5,2)&amp;MID(F724,5,2)&amp;MID(F725,7,2),音色一览表!H:H,0)),"")</f>
        <v/>
      </c>
      <c r="S723" s="17"/>
      <c r="T723" s="17"/>
    </row>
    <row r="724" spans="1:20" ht="18" hidden="1" customHeight="1" x14ac:dyDescent="0.2">
      <c r="A724" s="16">
        <v>722</v>
      </c>
      <c r="B724" s="16">
        <v>2</v>
      </c>
      <c r="C724" s="10"/>
      <c r="D724" s="16" t="s">
        <v>49</v>
      </c>
      <c r="E724" s="16" t="s">
        <v>50</v>
      </c>
      <c r="F724" s="16" t="s">
        <v>51</v>
      </c>
      <c r="G724" s="16" t="s">
        <v>774</v>
      </c>
      <c r="H724" s="34" t="str">
        <f t="shared" si="47"/>
        <v>F8</v>
      </c>
      <c r="I724" s="34" t="str">
        <f>IFERROR(INDEX(数据分类!B:B,MATCH(数据!H724,数据分类!A:A,0)),"Error")</f>
        <v>时钟</v>
      </c>
      <c r="J724" s="34" t="str">
        <f>IFERROR(_xlfn.IFS(INDEX(数据分类!E:E,MATCH(数据!H724,数据分类!A:A,0))=3456,N724&amp;M724,INDEX(数据分类!E:E,MATCH(数据!H724,数据分类!A:A,0))=34,M724,INDEX(数据分类!E:E,MATCH(数据!H724,数据分类!A:A,0))=56,N724,INDEX(数据分类!E:E,MATCH(数据!H724,数据分类!A:A,0))="-","-"),"Error")</f>
        <v>-</v>
      </c>
      <c r="K724" s="34" t="str">
        <f t="shared" si="46"/>
        <v>-</v>
      </c>
      <c r="L724" s="4" t="str">
        <f>IFERROR(INDEX(字典msg!B:B,MATCH(D724,字典msg!A:A,0)),"Error")</f>
        <v>正常</v>
      </c>
      <c r="M724" s="4" t="str">
        <f>IFERROR(_xlfn.IFS(H724="9",INDEX(字典1_34!C:C,MATCH(MID(F724,5,2),字典1_34!B:B,0)),H724="B00",INDEX(字典1_34!D:D,MATCH(MID(F724,5,2),字典1_34!B:B,0)),H724="B20",INDEX(字典1_34!E:E,MATCH(MID(F724,5,2),字典1_34!B:B,0)),H724="B48",INDEX(字典1_34!G:G,MATCH(MID(F724,5,2),字典1_34!B:B,0)),LEFT(H724,1)="B",INDEX(字典1_34!F:F,MATCH(MID(F724,5,2),字典1_34!B:B,0))),"-")</f>
        <v>-</v>
      </c>
      <c r="N724" s="4" t="str">
        <f>IFERROR(_xlfn.IFS(H724="9",INDEX(字典1_56!C:C,MATCH(MID(F724,7,2),字典1_56!B:B,0)),LEFT(H724,1)="B",INDEX(字典1_56!D:D,MATCH(MID(F724,7,2),字典1_56!B:B,0)),H724="C_B",INDEX(字典1_56!F:F,MATCH(MID(F724,7,2),字典1_56!B:B,0)),H724="C",INDEX(字典1_56!E:E,MATCH(MID(F724,7,2),字典1_56!B:B,0))),"-")</f>
        <v>-</v>
      </c>
      <c r="O724" s="4" t="str">
        <f>IFERROR(INDEX(字典1_78!C:C,MATCH(RIGHT(F724,2),字典1_78!B:B,0)),"Error")</f>
        <v>时钟</v>
      </c>
      <c r="P724" s="5">
        <f t="shared" si="44"/>
        <v>2.1429999999999998</v>
      </c>
      <c r="Q724" s="5">
        <f t="shared" si="45"/>
        <v>2.9999999999999805E-2</v>
      </c>
      <c r="R724" s="5" t="str">
        <f>IF(H726="C_B",INDEX(音色一览表!A:A,MATCH(MID(F724,5,2)&amp;MID(F725,5,2)&amp;MID(F726,7,2),音色一览表!H:H,0))&amp;" "&amp;INDEX(音色一览表!G:G,MATCH(MID(F724,5,2)&amp;MID(F725,5,2)&amp;MID(F726,7,2),音色一览表!H:H,0)),"")</f>
        <v/>
      </c>
      <c r="S724" s="17"/>
      <c r="T724" s="17"/>
    </row>
    <row r="725" spans="1:20" ht="18" hidden="1" customHeight="1" x14ac:dyDescent="0.2">
      <c r="A725" s="16">
        <v>723</v>
      </c>
      <c r="B725" s="16">
        <v>2</v>
      </c>
      <c r="C725" s="10"/>
      <c r="D725" s="16" t="s">
        <v>49</v>
      </c>
      <c r="E725" s="16" t="s">
        <v>50</v>
      </c>
      <c r="F725" s="16" t="s">
        <v>51</v>
      </c>
      <c r="G725" s="16" t="s">
        <v>775</v>
      </c>
      <c r="H725" s="34" t="str">
        <f t="shared" si="47"/>
        <v>F8</v>
      </c>
      <c r="I725" s="34" t="str">
        <f>IFERROR(INDEX(数据分类!B:B,MATCH(数据!H725,数据分类!A:A,0)),"Error")</f>
        <v>时钟</v>
      </c>
      <c r="J725" s="34" t="str">
        <f>IFERROR(_xlfn.IFS(INDEX(数据分类!E:E,MATCH(数据!H725,数据分类!A:A,0))=3456,N725&amp;M725,INDEX(数据分类!E:E,MATCH(数据!H725,数据分类!A:A,0))=34,M725,INDEX(数据分类!E:E,MATCH(数据!H725,数据分类!A:A,0))=56,N725,INDEX(数据分类!E:E,MATCH(数据!H725,数据分类!A:A,0))="-","-"),"Error")</f>
        <v>-</v>
      </c>
      <c r="K725" s="34" t="str">
        <f t="shared" si="46"/>
        <v>-</v>
      </c>
      <c r="L725" s="4" t="str">
        <f>IFERROR(INDEX(字典msg!B:B,MATCH(D725,字典msg!A:A,0)),"Error")</f>
        <v>正常</v>
      </c>
      <c r="M725" s="4" t="str">
        <f>IFERROR(_xlfn.IFS(H725="9",INDEX(字典1_34!C:C,MATCH(MID(F725,5,2),字典1_34!B:B,0)),H725="B00",INDEX(字典1_34!D:D,MATCH(MID(F725,5,2),字典1_34!B:B,0)),H725="B20",INDEX(字典1_34!E:E,MATCH(MID(F725,5,2),字典1_34!B:B,0)),H725="B48",INDEX(字典1_34!G:G,MATCH(MID(F725,5,2),字典1_34!B:B,0)),LEFT(H725,1)="B",INDEX(字典1_34!F:F,MATCH(MID(F725,5,2),字典1_34!B:B,0))),"-")</f>
        <v>-</v>
      </c>
      <c r="N725" s="4" t="str">
        <f>IFERROR(_xlfn.IFS(H725="9",INDEX(字典1_56!C:C,MATCH(MID(F725,7,2),字典1_56!B:B,0)),LEFT(H725,1)="B",INDEX(字典1_56!D:D,MATCH(MID(F725,7,2),字典1_56!B:B,0)),H725="C_B",INDEX(字典1_56!F:F,MATCH(MID(F725,7,2),字典1_56!B:B,0)),H725="C",INDEX(字典1_56!E:E,MATCH(MID(F725,7,2),字典1_56!B:B,0))),"-")</f>
        <v>-</v>
      </c>
      <c r="O725" s="4" t="str">
        <f>IFERROR(INDEX(字典1_78!C:C,MATCH(RIGHT(F725,2),字典1_78!B:B,0)),"Error")</f>
        <v>时钟</v>
      </c>
      <c r="P725" s="5">
        <f t="shared" si="44"/>
        <v>2.173</v>
      </c>
      <c r="Q725" s="5">
        <f t="shared" si="45"/>
        <v>3.0000000000000249E-2</v>
      </c>
      <c r="R725" s="5" t="str">
        <f>IF(H727="C_B",INDEX(音色一览表!A:A,MATCH(MID(F725,5,2)&amp;MID(F726,5,2)&amp;MID(F727,7,2),音色一览表!H:H,0))&amp;" "&amp;INDEX(音色一览表!G:G,MATCH(MID(F725,5,2)&amp;MID(F726,5,2)&amp;MID(F727,7,2),音色一览表!H:H,0)),"")</f>
        <v/>
      </c>
      <c r="S725" s="17"/>
      <c r="T725" s="17"/>
    </row>
    <row r="726" spans="1:20" ht="18" hidden="1" customHeight="1" x14ac:dyDescent="0.2">
      <c r="A726" s="16">
        <v>724</v>
      </c>
      <c r="B726" s="16">
        <v>2</v>
      </c>
      <c r="C726" s="10"/>
      <c r="D726" s="16" t="s">
        <v>49</v>
      </c>
      <c r="E726" s="16" t="s">
        <v>50</v>
      </c>
      <c r="F726" s="16" t="s">
        <v>174</v>
      </c>
      <c r="G726" s="16" t="s">
        <v>776</v>
      </c>
      <c r="H726" s="34" t="str">
        <f t="shared" si="47"/>
        <v>9</v>
      </c>
      <c r="I726" s="34" t="str">
        <f>IFERROR(INDEX(数据分类!B:B,MATCH(数据!H726,数据分类!A:A,0)),"Error")</f>
        <v>音符打开</v>
      </c>
      <c r="J726" s="34" t="str">
        <f>IFERROR(_xlfn.IFS(INDEX(数据分类!E:E,MATCH(数据!H726,数据分类!A:A,0))=3456,N726&amp;M726,INDEX(数据分类!E:E,MATCH(数据!H726,数据分类!A:A,0))=34,M726,INDEX(数据分类!E:E,MATCH(数据!H726,数据分类!A:A,0))=56,N726,INDEX(数据分类!E:E,MATCH(数据!H726,数据分类!A:A,0))="-","-"),"Error")</f>
        <v>D3键松开</v>
      </c>
      <c r="K726" s="34">
        <f t="shared" si="46"/>
        <v>1</v>
      </c>
      <c r="L726" s="4" t="str">
        <f>IFERROR(INDEX(字典msg!B:B,MATCH(D726,字典msg!A:A,0)),"Error")</f>
        <v>正常</v>
      </c>
      <c r="M726" s="4" t="str">
        <f>IFERROR(_xlfn.IFS(H726="9",INDEX(字典1_34!C:C,MATCH(MID(F726,5,2),字典1_34!B:B,0)),H726="B00",INDEX(字典1_34!D:D,MATCH(MID(F726,5,2),字典1_34!B:B,0)),H726="B20",INDEX(字典1_34!E:E,MATCH(MID(F726,5,2),字典1_34!B:B,0)),H726="B48",INDEX(字典1_34!G:G,MATCH(MID(F726,5,2),字典1_34!B:B,0)),LEFT(H726,1)="B",INDEX(字典1_34!F:F,MATCH(MID(F726,5,2),字典1_34!B:B,0))),"-")</f>
        <v>松开</v>
      </c>
      <c r="N726" s="4" t="str">
        <f>IFERROR(_xlfn.IFS(H726="9",INDEX(字典1_56!C:C,MATCH(MID(F726,7,2),字典1_56!B:B,0)),LEFT(H726,1)="B",INDEX(字典1_56!D:D,MATCH(MID(F726,7,2),字典1_56!B:B,0)),H726="C_B",INDEX(字典1_56!F:F,MATCH(MID(F726,7,2),字典1_56!B:B,0)),H726="C",INDEX(字典1_56!E:E,MATCH(MID(F726,7,2),字典1_56!B:B,0))),"-")</f>
        <v>D3键</v>
      </c>
      <c r="O726" s="4" t="str">
        <f>IFERROR(INDEX(字典1_78!C:C,MATCH(RIGHT(F726,2),字典1_78!B:B,0)),"Error")</f>
        <v>音符打开(#01)</v>
      </c>
      <c r="P726" s="5">
        <f t="shared" si="44"/>
        <v>2.2029999999999998</v>
      </c>
      <c r="Q726" s="5">
        <f t="shared" si="45"/>
        <v>2.9999999999999805E-2</v>
      </c>
      <c r="R726" s="5" t="str">
        <f>IF(H728="C_B",INDEX(音色一览表!A:A,MATCH(MID(F726,5,2)&amp;MID(F727,5,2)&amp;MID(F728,7,2),音色一览表!H:H,0))&amp;" "&amp;INDEX(音色一览表!G:G,MATCH(MID(F726,5,2)&amp;MID(F727,5,2)&amp;MID(F728,7,2),音色一览表!H:H,0)),"")</f>
        <v/>
      </c>
      <c r="S726" s="17"/>
      <c r="T726" s="17"/>
    </row>
    <row r="727" spans="1:20" ht="18" hidden="1" customHeight="1" x14ac:dyDescent="0.2">
      <c r="A727" s="16">
        <v>725</v>
      </c>
      <c r="B727" s="16">
        <v>2</v>
      </c>
      <c r="C727" s="10"/>
      <c r="D727" s="16" t="s">
        <v>49</v>
      </c>
      <c r="E727" s="16" t="s">
        <v>50</v>
      </c>
      <c r="F727" s="16" t="s">
        <v>51</v>
      </c>
      <c r="G727" s="16" t="s">
        <v>777</v>
      </c>
      <c r="H727" s="34" t="str">
        <f t="shared" si="47"/>
        <v>F8</v>
      </c>
      <c r="I727" s="34" t="str">
        <f>IFERROR(INDEX(数据分类!B:B,MATCH(数据!H727,数据分类!A:A,0)),"Error")</f>
        <v>时钟</v>
      </c>
      <c r="J727" s="34" t="str">
        <f>IFERROR(_xlfn.IFS(INDEX(数据分类!E:E,MATCH(数据!H727,数据分类!A:A,0))=3456,N727&amp;M727,INDEX(数据分类!E:E,MATCH(数据!H727,数据分类!A:A,0))=34,M727,INDEX(数据分类!E:E,MATCH(数据!H727,数据分类!A:A,0))=56,N727,INDEX(数据分类!E:E,MATCH(数据!H727,数据分类!A:A,0))="-","-"),"Error")</f>
        <v>-</v>
      </c>
      <c r="K727" s="34" t="str">
        <f t="shared" si="46"/>
        <v>-</v>
      </c>
      <c r="L727" s="4" t="str">
        <f>IFERROR(INDEX(字典msg!B:B,MATCH(D727,字典msg!A:A,0)),"Error")</f>
        <v>正常</v>
      </c>
      <c r="M727" s="4" t="str">
        <f>IFERROR(_xlfn.IFS(H727="9",INDEX(字典1_34!C:C,MATCH(MID(F727,5,2),字典1_34!B:B,0)),H727="B00",INDEX(字典1_34!D:D,MATCH(MID(F727,5,2),字典1_34!B:B,0)),H727="B20",INDEX(字典1_34!E:E,MATCH(MID(F727,5,2),字典1_34!B:B,0)),H727="B48",INDEX(字典1_34!G:G,MATCH(MID(F727,5,2),字典1_34!B:B,0)),LEFT(H727,1)="B",INDEX(字典1_34!F:F,MATCH(MID(F727,5,2),字典1_34!B:B,0))),"-")</f>
        <v>-</v>
      </c>
      <c r="N727" s="4" t="str">
        <f>IFERROR(_xlfn.IFS(H727="9",INDEX(字典1_56!C:C,MATCH(MID(F727,7,2),字典1_56!B:B,0)),LEFT(H727,1)="B",INDEX(字典1_56!D:D,MATCH(MID(F727,7,2),字典1_56!B:B,0)),H727="C_B",INDEX(字典1_56!F:F,MATCH(MID(F727,7,2),字典1_56!B:B,0)),H727="C",INDEX(字典1_56!E:E,MATCH(MID(F727,7,2),字典1_56!B:B,0))),"-")</f>
        <v>-</v>
      </c>
      <c r="O727" s="4" t="str">
        <f>IFERROR(INDEX(字典1_78!C:C,MATCH(RIGHT(F727,2),字典1_78!B:B,0)),"Error")</f>
        <v>时钟</v>
      </c>
      <c r="P727" s="5">
        <f t="shared" si="44"/>
        <v>2.2330000000000001</v>
      </c>
      <c r="Q727" s="5">
        <f t="shared" si="45"/>
        <v>3.0000000000000249E-2</v>
      </c>
      <c r="R727" s="5" t="str">
        <f>IF(H729="C_B",INDEX(音色一览表!A:A,MATCH(MID(F727,5,2)&amp;MID(F728,5,2)&amp;MID(F729,7,2),音色一览表!H:H,0))&amp;" "&amp;INDEX(音色一览表!G:G,MATCH(MID(F727,5,2)&amp;MID(F728,5,2)&amp;MID(F729,7,2),音色一览表!H:H,0)),"")</f>
        <v/>
      </c>
      <c r="S727" s="17"/>
      <c r="T727" s="17"/>
    </row>
    <row r="728" spans="1:20" ht="18" hidden="1" customHeight="1" x14ac:dyDescent="0.2">
      <c r="A728" s="16">
        <v>726</v>
      </c>
      <c r="B728" s="16">
        <v>2</v>
      </c>
      <c r="C728" s="10"/>
      <c r="D728" s="16" t="s">
        <v>49</v>
      </c>
      <c r="E728" s="16" t="s">
        <v>50</v>
      </c>
      <c r="F728" s="16" t="s">
        <v>51</v>
      </c>
      <c r="G728" s="16" t="s">
        <v>778</v>
      </c>
      <c r="H728" s="34" t="str">
        <f t="shared" si="47"/>
        <v>F8</v>
      </c>
      <c r="I728" s="34" t="str">
        <f>IFERROR(INDEX(数据分类!B:B,MATCH(数据!H728,数据分类!A:A,0)),"Error")</f>
        <v>时钟</v>
      </c>
      <c r="J728" s="34" t="str">
        <f>IFERROR(_xlfn.IFS(INDEX(数据分类!E:E,MATCH(数据!H728,数据分类!A:A,0))=3456,N728&amp;M728,INDEX(数据分类!E:E,MATCH(数据!H728,数据分类!A:A,0))=34,M728,INDEX(数据分类!E:E,MATCH(数据!H728,数据分类!A:A,0))=56,N728,INDEX(数据分类!E:E,MATCH(数据!H728,数据分类!A:A,0))="-","-"),"Error")</f>
        <v>-</v>
      </c>
      <c r="K728" s="34" t="str">
        <f t="shared" si="46"/>
        <v>-</v>
      </c>
      <c r="L728" s="4" t="str">
        <f>IFERROR(INDEX(字典msg!B:B,MATCH(D728,字典msg!A:A,0)),"Error")</f>
        <v>正常</v>
      </c>
      <c r="M728" s="4" t="str">
        <f>IFERROR(_xlfn.IFS(H728="9",INDEX(字典1_34!C:C,MATCH(MID(F728,5,2),字典1_34!B:B,0)),H728="B00",INDEX(字典1_34!D:D,MATCH(MID(F728,5,2),字典1_34!B:B,0)),H728="B20",INDEX(字典1_34!E:E,MATCH(MID(F728,5,2),字典1_34!B:B,0)),H728="B48",INDEX(字典1_34!G:G,MATCH(MID(F728,5,2),字典1_34!B:B,0)),LEFT(H728,1)="B",INDEX(字典1_34!F:F,MATCH(MID(F728,5,2),字典1_34!B:B,0))),"-")</f>
        <v>-</v>
      </c>
      <c r="N728" s="4" t="str">
        <f>IFERROR(_xlfn.IFS(H728="9",INDEX(字典1_56!C:C,MATCH(MID(F728,7,2),字典1_56!B:B,0)),LEFT(H728,1)="B",INDEX(字典1_56!D:D,MATCH(MID(F728,7,2),字典1_56!B:B,0)),H728="C_B",INDEX(字典1_56!F:F,MATCH(MID(F728,7,2),字典1_56!B:B,0)),H728="C",INDEX(字典1_56!E:E,MATCH(MID(F728,7,2),字典1_56!B:B,0))),"-")</f>
        <v>-</v>
      </c>
      <c r="O728" s="4" t="str">
        <f>IFERROR(INDEX(字典1_78!C:C,MATCH(RIGHT(F728,2),字典1_78!B:B,0)),"Error")</f>
        <v>时钟</v>
      </c>
      <c r="P728" s="5">
        <f t="shared" si="44"/>
        <v>2.2629999999999999</v>
      </c>
      <c r="Q728" s="5">
        <f t="shared" si="45"/>
        <v>2.9999999999999805E-2</v>
      </c>
      <c r="R728" s="5" t="str">
        <f>IF(H730="C_B",INDEX(音色一览表!A:A,MATCH(MID(F728,5,2)&amp;MID(F729,5,2)&amp;MID(F730,7,2),音色一览表!H:H,0))&amp;" "&amp;INDEX(音色一览表!G:G,MATCH(MID(F728,5,2)&amp;MID(F729,5,2)&amp;MID(F730,7,2),音色一览表!H:H,0)),"")</f>
        <v/>
      </c>
      <c r="S728" s="17"/>
      <c r="T728" s="17"/>
    </row>
    <row r="729" spans="1:20" ht="18" hidden="1" customHeight="1" x14ac:dyDescent="0.2">
      <c r="A729" s="16">
        <v>727</v>
      </c>
      <c r="B729" s="16">
        <v>2</v>
      </c>
      <c r="C729" s="10"/>
      <c r="D729" s="16" t="s">
        <v>49</v>
      </c>
      <c r="E729" s="16" t="s">
        <v>50</v>
      </c>
      <c r="F729" s="16" t="s">
        <v>51</v>
      </c>
      <c r="G729" s="16" t="s">
        <v>779</v>
      </c>
      <c r="H729" s="34" t="str">
        <f t="shared" si="47"/>
        <v>F8</v>
      </c>
      <c r="I729" s="34" t="str">
        <f>IFERROR(INDEX(数据分类!B:B,MATCH(数据!H729,数据分类!A:A,0)),"Error")</f>
        <v>时钟</v>
      </c>
      <c r="J729" s="34" t="str">
        <f>IFERROR(_xlfn.IFS(INDEX(数据分类!E:E,MATCH(数据!H729,数据分类!A:A,0))=3456,N729&amp;M729,INDEX(数据分类!E:E,MATCH(数据!H729,数据分类!A:A,0))=34,M729,INDEX(数据分类!E:E,MATCH(数据!H729,数据分类!A:A,0))=56,N729,INDEX(数据分类!E:E,MATCH(数据!H729,数据分类!A:A,0))="-","-"),"Error")</f>
        <v>-</v>
      </c>
      <c r="K729" s="34" t="str">
        <f t="shared" si="46"/>
        <v>-</v>
      </c>
      <c r="L729" s="4" t="str">
        <f>IFERROR(INDEX(字典msg!B:B,MATCH(D729,字典msg!A:A,0)),"Error")</f>
        <v>正常</v>
      </c>
      <c r="M729" s="4" t="str">
        <f>IFERROR(_xlfn.IFS(H729="9",INDEX(字典1_34!C:C,MATCH(MID(F729,5,2),字典1_34!B:B,0)),H729="B00",INDEX(字典1_34!D:D,MATCH(MID(F729,5,2),字典1_34!B:B,0)),H729="B20",INDEX(字典1_34!E:E,MATCH(MID(F729,5,2),字典1_34!B:B,0)),H729="B48",INDEX(字典1_34!G:G,MATCH(MID(F729,5,2),字典1_34!B:B,0)),LEFT(H729,1)="B",INDEX(字典1_34!F:F,MATCH(MID(F729,5,2),字典1_34!B:B,0))),"-")</f>
        <v>-</v>
      </c>
      <c r="N729" s="4" t="str">
        <f>IFERROR(_xlfn.IFS(H729="9",INDEX(字典1_56!C:C,MATCH(MID(F729,7,2),字典1_56!B:B,0)),LEFT(H729,1)="B",INDEX(字典1_56!D:D,MATCH(MID(F729,7,2),字典1_56!B:B,0)),H729="C_B",INDEX(字典1_56!F:F,MATCH(MID(F729,7,2),字典1_56!B:B,0)),H729="C",INDEX(字典1_56!E:E,MATCH(MID(F729,7,2),字典1_56!B:B,0))),"-")</f>
        <v>-</v>
      </c>
      <c r="O729" s="4" t="str">
        <f>IFERROR(INDEX(字典1_78!C:C,MATCH(RIGHT(F729,2),字典1_78!B:B,0)),"Error")</f>
        <v>时钟</v>
      </c>
      <c r="P729" s="5">
        <f t="shared" si="44"/>
        <v>2.2930000000000001</v>
      </c>
      <c r="Q729" s="5">
        <f t="shared" si="45"/>
        <v>3.0000000000000249E-2</v>
      </c>
      <c r="R729" s="5" t="str">
        <f>IF(H731="C_B",INDEX(音色一览表!A:A,MATCH(MID(F729,5,2)&amp;MID(F730,5,2)&amp;MID(F731,7,2),音色一览表!H:H,0))&amp;" "&amp;INDEX(音色一览表!G:G,MATCH(MID(F729,5,2)&amp;MID(F730,5,2)&amp;MID(F731,7,2),音色一览表!H:H,0)),"")</f>
        <v/>
      </c>
      <c r="S729" s="17"/>
      <c r="T729" s="17"/>
    </row>
    <row r="730" spans="1:20" ht="18" hidden="1" customHeight="1" x14ac:dyDescent="0.2">
      <c r="A730" s="16">
        <v>728</v>
      </c>
      <c r="B730" s="16">
        <v>2</v>
      </c>
      <c r="C730" s="10"/>
      <c r="D730" s="16" t="s">
        <v>49</v>
      </c>
      <c r="E730" s="16" t="s">
        <v>50</v>
      </c>
      <c r="F730" s="16" t="s">
        <v>51</v>
      </c>
      <c r="G730" s="16" t="s">
        <v>780</v>
      </c>
      <c r="H730" s="34" t="str">
        <f t="shared" si="47"/>
        <v>F8</v>
      </c>
      <c r="I730" s="34" t="str">
        <f>IFERROR(INDEX(数据分类!B:B,MATCH(数据!H730,数据分类!A:A,0)),"Error")</f>
        <v>时钟</v>
      </c>
      <c r="J730" s="34" t="str">
        <f>IFERROR(_xlfn.IFS(INDEX(数据分类!E:E,MATCH(数据!H730,数据分类!A:A,0))=3456,N730&amp;M730,INDEX(数据分类!E:E,MATCH(数据!H730,数据分类!A:A,0))=34,M730,INDEX(数据分类!E:E,MATCH(数据!H730,数据分类!A:A,0))=56,N730,INDEX(数据分类!E:E,MATCH(数据!H730,数据分类!A:A,0))="-","-"),"Error")</f>
        <v>-</v>
      </c>
      <c r="K730" s="34" t="str">
        <f t="shared" si="46"/>
        <v>-</v>
      </c>
      <c r="L730" s="4" t="str">
        <f>IFERROR(INDEX(字典msg!B:B,MATCH(D730,字典msg!A:A,0)),"Error")</f>
        <v>正常</v>
      </c>
      <c r="M730" s="4" t="str">
        <f>IFERROR(_xlfn.IFS(H730="9",INDEX(字典1_34!C:C,MATCH(MID(F730,5,2),字典1_34!B:B,0)),H730="B00",INDEX(字典1_34!D:D,MATCH(MID(F730,5,2),字典1_34!B:B,0)),H730="B20",INDEX(字典1_34!E:E,MATCH(MID(F730,5,2),字典1_34!B:B,0)),H730="B48",INDEX(字典1_34!G:G,MATCH(MID(F730,5,2),字典1_34!B:B,0)),LEFT(H730,1)="B",INDEX(字典1_34!F:F,MATCH(MID(F730,5,2),字典1_34!B:B,0))),"-")</f>
        <v>-</v>
      </c>
      <c r="N730" s="4" t="str">
        <f>IFERROR(_xlfn.IFS(H730="9",INDEX(字典1_56!C:C,MATCH(MID(F730,7,2),字典1_56!B:B,0)),LEFT(H730,1)="B",INDEX(字典1_56!D:D,MATCH(MID(F730,7,2),字典1_56!B:B,0)),H730="C_B",INDEX(字典1_56!F:F,MATCH(MID(F730,7,2),字典1_56!B:B,0)),H730="C",INDEX(字典1_56!E:E,MATCH(MID(F730,7,2),字典1_56!B:B,0))),"-")</f>
        <v>-</v>
      </c>
      <c r="O730" s="4" t="str">
        <f>IFERROR(INDEX(字典1_78!C:C,MATCH(RIGHT(F730,2),字典1_78!B:B,0)),"Error")</f>
        <v>时钟</v>
      </c>
      <c r="P730" s="5">
        <f t="shared" si="44"/>
        <v>2.323</v>
      </c>
      <c r="Q730" s="5">
        <f t="shared" si="45"/>
        <v>2.9999999999999805E-2</v>
      </c>
      <c r="R730" s="5" t="str">
        <f>IF(H732="C_B",INDEX(音色一览表!A:A,MATCH(MID(F730,5,2)&amp;MID(F731,5,2)&amp;MID(F732,7,2),音色一览表!H:H,0))&amp;" "&amp;INDEX(音色一览表!G:G,MATCH(MID(F730,5,2)&amp;MID(F731,5,2)&amp;MID(F732,7,2),音色一览表!H:H,0)),"")</f>
        <v/>
      </c>
      <c r="S730" s="17"/>
      <c r="T730" s="17"/>
    </row>
    <row r="731" spans="1:20" ht="18" hidden="1" customHeight="1" x14ac:dyDescent="0.2">
      <c r="A731" s="16">
        <v>729</v>
      </c>
      <c r="B731" s="16">
        <v>2</v>
      </c>
      <c r="C731" s="10"/>
      <c r="D731" s="16" t="s">
        <v>49</v>
      </c>
      <c r="E731" s="16" t="s">
        <v>50</v>
      </c>
      <c r="F731" s="16" t="s">
        <v>51</v>
      </c>
      <c r="G731" s="16" t="s">
        <v>781</v>
      </c>
      <c r="H731" s="34" t="str">
        <f t="shared" si="47"/>
        <v>F8</v>
      </c>
      <c r="I731" s="34" t="str">
        <f>IFERROR(INDEX(数据分类!B:B,MATCH(数据!H731,数据分类!A:A,0)),"Error")</f>
        <v>时钟</v>
      </c>
      <c r="J731" s="34" t="str">
        <f>IFERROR(_xlfn.IFS(INDEX(数据分类!E:E,MATCH(数据!H731,数据分类!A:A,0))=3456,N731&amp;M731,INDEX(数据分类!E:E,MATCH(数据!H731,数据分类!A:A,0))=34,M731,INDEX(数据分类!E:E,MATCH(数据!H731,数据分类!A:A,0))=56,N731,INDEX(数据分类!E:E,MATCH(数据!H731,数据分类!A:A,0))="-","-"),"Error")</f>
        <v>-</v>
      </c>
      <c r="K731" s="34" t="str">
        <f t="shared" si="46"/>
        <v>-</v>
      </c>
      <c r="L731" s="4" t="str">
        <f>IFERROR(INDEX(字典msg!B:B,MATCH(D731,字典msg!A:A,0)),"Error")</f>
        <v>正常</v>
      </c>
      <c r="M731" s="4" t="str">
        <f>IFERROR(_xlfn.IFS(H731="9",INDEX(字典1_34!C:C,MATCH(MID(F731,5,2),字典1_34!B:B,0)),H731="B00",INDEX(字典1_34!D:D,MATCH(MID(F731,5,2),字典1_34!B:B,0)),H731="B20",INDEX(字典1_34!E:E,MATCH(MID(F731,5,2),字典1_34!B:B,0)),H731="B48",INDEX(字典1_34!G:G,MATCH(MID(F731,5,2),字典1_34!B:B,0)),LEFT(H731,1)="B",INDEX(字典1_34!F:F,MATCH(MID(F731,5,2),字典1_34!B:B,0))),"-")</f>
        <v>-</v>
      </c>
      <c r="N731" s="4" t="str">
        <f>IFERROR(_xlfn.IFS(H731="9",INDEX(字典1_56!C:C,MATCH(MID(F731,7,2),字典1_56!B:B,0)),LEFT(H731,1)="B",INDEX(字典1_56!D:D,MATCH(MID(F731,7,2),字典1_56!B:B,0)),H731="C_B",INDEX(字典1_56!F:F,MATCH(MID(F731,7,2),字典1_56!B:B,0)),H731="C",INDEX(字典1_56!E:E,MATCH(MID(F731,7,2),字典1_56!B:B,0))),"-")</f>
        <v>-</v>
      </c>
      <c r="O731" s="4" t="str">
        <f>IFERROR(INDEX(字典1_78!C:C,MATCH(RIGHT(F731,2),字典1_78!B:B,0)),"Error")</f>
        <v>时钟</v>
      </c>
      <c r="P731" s="5">
        <f t="shared" si="44"/>
        <v>2.3530000000000002</v>
      </c>
      <c r="Q731" s="5">
        <f t="shared" si="45"/>
        <v>3.0000000000000249E-2</v>
      </c>
      <c r="R731" s="5" t="str">
        <f>IF(H733="C_B",INDEX(音色一览表!A:A,MATCH(MID(F731,5,2)&amp;MID(F732,5,2)&amp;MID(F733,7,2),音色一览表!H:H,0))&amp;" "&amp;INDEX(音色一览表!G:G,MATCH(MID(F731,5,2)&amp;MID(F732,5,2)&amp;MID(F733,7,2),音色一览表!H:H,0)),"")</f>
        <v/>
      </c>
      <c r="S731" s="17"/>
      <c r="T731" s="17"/>
    </row>
    <row r="732" spans="1:20" ht="18" hidden="1" customHeight="1" x14ac:dyDescent="0.2">
      <c r="A732" s="16">
        <v>730</v>
      </c>
      <c r="B732" s="16">
        <v>2</v>
      </c>
      <c r="C732" s="10"/>
      <c r="D732" s="16" t="s">
        <v>49</v>
      </c>
      <c r="E732" s="16" t="s">
        <v>50</v>
      </c>
      <c r="F732" s="16" t="s">
        <v>51</v>
      </c>
      <c r="G732" s="16" t="s">
        <v>782</v>
      </c>
      <c r="H732" s="34" t="str">
        <f t="shared" si="47"/>
        <v>F8</v>
      </c>
      <c r="I732" s="34" t="str">
        <f>IFERROR(INDEX(数据分类!B:B,MATCH(数据!H732,数据分类!A:A,0)),"Error")</f>
        <v>时钟</v>
      </c>
      <c r="J732" s="34" t="str">
        <f>IFERROR(_xlfn.IFS(INDEX(数据分类!E:E,MATCH(数据!H732,数据分类!A:A,0))=3456,N732&amp;M732,INDEX(数据分类!E:E,MATCH(数据!H732,数据分类!A:A,0))=34,M732,INDEX(数据分类!E:E,MATCH(数据!H732,数据分类!A:A,0))=56,N732,INDEX(数据分类!E:E,MATCH(数据!H732,数据分类!A:A,0))="-","-"),"Error")</f>
        <v>-</v>
      </c>
      <c r="K732" s="34" t="str">
        <f t="shared" si="46"/>
        <v>-</v>
      </c>
      <c r="L732" s="4" t="str">
        <f>IFERROR(INDEX(字典msg!B:B,MATCH(D732,字典msg!A:A,0)),"Error")</f>
        <v>正常</v>
      </c>
      <c r="M732" s="4" t="str">
        <f>IFERROR(_xlfn.IFS(H732="9",INDEX(字典1_34!C:C,MATCH(MID(F732,5,2),字典1_34!B:B,0)),H732="B00",INDEX(字典1_34!D:D,MATCH(MID(F732,5,2),字典1_34!B:B,0)),H732="B20",INDEX(字典1_34!E:E,MATCH(MID(F732,5,2),字典1_34!B:B,0)),H732="B48",INDEX(字典1_34!G:G,MATCH(MID(F732,5,2),字典1_34!B:B,0)),LEFT(H732,1)="B",INDEX(字典1_34!F:F,MATCH(MID(F732,5,2),字典1_34!B:B,0))),"-")</f>
        <v>-</v>
      </c>
      <c r="N732" s="4" t="str">
        <f>IFERROR(_xlfn.IFS(H732="9",INDEX(字典1_56!C:C,MATCH(MID(F732,7,2),字典1_56!B:B,0)),LEFT(H732,1)="B",INDEX(字典1_56!D:D,MATCH(MID(F732,7,2),字典1_56!B:B,0)),H732="C_B",INDEX(字典1_56!F:F,MATCH(MID(F732,7,2),字典1_56!B:B,0)),H732="C",INDEX(字典1_56!E:E,MATCH(MID(F732,7,2),字典1_56!B:B,0))),"-")</f>
        <v>-</v>
      </c>
      <c r="O732" s="4" t="str">
        <f>IFERROR(INDEX(字典1_78!C:C,MATCH(RIGHT(F732,2),字典1_78!B:B,0)),"Error")</f>
        <v>时钟</v>
      </c>
      <c r="P732" s="5">
        <f t="shared" si="44"/>
        <v>2.383</v>
      </c>
      <c r="Q732" s="5">
        <f t="shared" si="45"/>
        <v>2.9999999999999805E-2</v>
      </c>
      <c r="R732" s="5" t="str">
        <f>IF(H734="C_B",INDEX(音色一览表!A:A,MATCH(MID(F732,5,2)&amp;MID(F733,5,2)&amp;MID(F734,7,2),音色一览表!H:H,0))&amp;" "&amp;INDEX(音色一览表!G:G,MATCH(MID(F732,5,2)&amp;MID(F733,5,2)&amp;MID(F734,7,2),音色一览表!H:H,0)),"")</f>
        <v/>
      </c>
      <c r="S732" s="17"/>
      <c r="T732" s="17"/>
    </row>
    <row r="733" spans="1:20" ht="18" hidden="1" customHeight="1" x14ac:dyDescent="0.2">
      <c r="A733" s="16">
        <v>731</v>
      </c>
      <c r="B733" s="16">
        <v>2</v>
      </c>
      <c r="C733" s="10"/>
      <c r="D733" s="16" t="s">
        <v>49</v>
      </c>
      <c r="E733" s="16" t="s">
        <v>50</v>
      </c>
      <c r="F733" s="16" t="s">
        <v>59</v>
      </c>
      <c r="G733" s="16" t="s">
        <v>783</v>
      </c>
      <c r="H733" s="34" t="str">
        <f t="shared" si="47"/>
        <v>FE</v>
      </c>
      <c r="I733" s="34" t="str">
        <f>IFERROR(INDEX(数据分类!B:B,MATCH(数据!H733,数据分类!A:A,0)),"Error")</f>
        <v>主动传感</v>
      </c>
      <c r="J733" s="34" t="str">
        <f>IFERROR(_xlfn.IFS(INDEX(数据分类!E:E,MATCH(数据!H733,数据分类!A:A,0))=3456,N733&amp;M733,INDEX(数据分类!E:E,MATCH(数据!H733,数据分类!A:A,0))=34,M733,INDEX(数据分类!E:E,MATCH(数据!H733,数据分类!A:A,0))=56,N733,INDEX(数据分类!E:E,MATCH(数据!H733,数据分类!A:A,0))="-","-"),"Error")</f>
        <v>-</v>
      </c>
      <c r="K733" s="34" t="str">
        <f t="shared" si="46"/>
        <v>-</v>
      </c>
      <c r="L733" s="4" t="str">
        <f>IFERROR(INDEX(字典msg!B:B,MATCH(D733,字典msg!A:A,0)),"Error")</f>
        <v>正常</v>
      </c>
      <c r="M733" s="4" t="str">
        <f>IFERROR(_xlfn.IFS(H733="9",INDEX(字典1_34!C:C,MATCH(MID(F733,5,2),字典1_34!B:B,0)),H733="B00",INDEX(字典1_34!D:D,MATCH(MID(F733,5,2),字典1_34!B:B,0)),H733="B20",INDEX(字典1_34!E:E,MATCH(MID(F733,5,2),字典1_34!B:B,0)),H733="B48",INDEX(字典1_34!G:G,MATCH(MID(F733,5,2),字典1_34!B:B,0)),LEFT(H733,1)="B",INDEX(字典1_34!F:F,MATCH(MID(F733,5,2),字典1_34!B:B,0))),"-")</f>
        <v>-</v>
      </c>
      <c r="N733" s="4" t="str">
        <f>IFERROR(_xlfn.IFS(H733="9",INDEX(字典1_56!C:C,MATCH(MID(F733,7,2),字典1_56!B:B,0)),LEFT(H733,1)="B",INDEX(字典1_56!D:D,MATCH(MID(F733,7,2),字典1_56!B:B,0)),H733="C_B",INDEX(字典1_56!F:F,MATCH(MID(F733,7,2),字典1_56!B:B,0)),H733="C",INDEX(字典1_56!E:E,MATCH(MID(F733,7,2),字典1_56!B:B,0))),"-")</f>
        <v>-</v>
      </c>
      <c r="O733" s="4" t="str">
        <f>IFERROR(INDEX(字典1_78!C:C,MATCH(RIGHT(F733,2),字典1_78!B:B,0)),"Error")</f>
        <v>主动传感</v>
      </c>
      <c r="P733" s="5">
        <f t="shared" si="44"/>
        <v>2.4129999999999998</v>
      </c>
      <c r="Q733" s="5">
        <f t="shared" si="45"/>
        <v>2.9999999999999805E-2</v>
      </c>
      <c r="R733" s="5" t="str">
        <f>IF(H735="C_B",INDEX(音色一览表!A:A,MATCH(MID(F733,5,2)&amp;MID(F734,5,2)&amp;MID(F735,7,2),音色一览表!H:H,0))&amp;" "&amp;INDEX(音色一览表!G:G,MATCH(MID(F733,5,2)&amp;MID(F734,5,2)&amp;MID(F735,7,2),音色一览表!H:H,0)),"")</f>
        <v/>
      </c>
      <c r="S733" s="17"/>
      <c r="T733" s="17"/>
    </row>
    <row r="734" spans="1:20" ht="18" hidden="1" customHeight="1" x14ac:dyDescent="0.2">
      <c r="A734" s="16">
        <v>732</v>
      </c>
      <c r="B734" s="16">
        <v>2</v>
      </c>
      <c r="C734" s="10"/>
      <c r="D734" s="16" t="s">
        <v>49</v>
      </c>
      <c r="E734" s="16" t="s">
        <v>50</v>
      </c>
      <c r="F734" s="16" t="s">
        <v>51</v>
      </c>
      <c r="G734" s="16" t="s">
        <v>784</v>
      </c>
      <c r="H734" s="34" t="str">
        <f t="shared" si="47"/>
        <v>F8</v>
      </c>
      <c r="I734" s="34" t="str">
        <f>IFERROR(INDEX(数据分类!B:B,MATCH(数据!H734,数据分类!A:A,0)),"Error")</f>
        <v>时钟</v>
      </c>
      <c r="J734" s="34" t="str">
        <f>IFERROR(_xlfn.IFS(INDEX(数据分类!E:E,MATCH(数据!H734,数据分类!A:A,0))=3456,N734&amp;M734,INDEX(数据分类!E:E,MATCH(数据!H734,数据分类!A:A,0))=34,M734,INDEX(数据分类!E:E,MATCH(数据!H734,数据分类!A:A,0))=56,N734,INDEX(数据分类!E:E,MATCH(数据!H734,数据分类!A:A,0))="-","-"),"Error")</f>
        <v>-</v>
      </c>
      <c r="K734" s="34" t="str">
        <f t="shared" si="46"/>
        <v>-</v>
      </c>
      <c r="L734" s="4" t="str">
        <f>IFERROR(INDEX(字典msg!B:B,MATCH(D734,字典msg!A:A,0)),"Error")</f>
        <v>正常</v>
      </c>
      <c r="M734" s="4" t="str">
        <f>IFERROR(_xlfn.IFS(H734="9",INDEX(字典1_34!C:C,MATCH(MID(F734,5,2),字典1_34!B:B,0)),H734="B00",INDEX(字典1_34!D:D,MATCH(MID(F734,5,2),字典1_34!B:B,0)),H734="B20",INDEX(字典1_34!E:E,MATCH(MID(F734,5,2),字典1_34!B:B,0)),H734="B48",INDEX(字典1_34!G:G,MATCH(MID(F734,5,2),字典1_34!B:B,0)),LEFT(H734,1)="B",INDEX(字典1_34!F:F,MATCH(MID(F734,5,2),字典1_34!B:B,0))),"-")</f>
        <v>-</v>
      </c>
      <c r="N734" s="4" t="str">
        <f>IFERROR(_xlfn.IFS(H734="9",INDEX(字典1_56!C:C,MATCH(MID(F734,7,2),字典1_56!B:B,0)),LEFT(H734,1)="B",INDEX(字典1_56!D:D,MATCH(MID(F734,7,2),字典1_56!B:B,0)),H734="C_B",INDEX(字典1_56!F:F,MATCH(MID(F734,7,2),字典1_56!B:B,0)),H734="C",INDEX(字典1_56!E:E,MATCH(MID(F734,7,2),字典1_56!B:B,0))),"-")</f>
        <v>-</v>
      </c>
      <c r="O734" s="4" t="str">
        <f>IFERROR(INDEX(字典1_78!C:C,MATCH(RIGHT(F734,2),字典1_78!B:B,0)),"Error")</f>
        <v>时钟</v>
      </c>
      <c r="P734" s="5">
        <f t="shared" si="44"/>
        <v>2.4529999999999998</v>
      </c>
      <c r="Q734" s="5">
        <f t="shared" si="45"/>
        <v>4.0000000000000036E-2</v>
      </c>
      <c r="R734" s="5" t="str">
        <f>IF(H736="C_B",INDEX(音色一览表!A:A,MATCH(MID(F734,5,2)&amp;MID(F735,5,2)&amp;MID(F736,7,2),音色一览表!H:H,0))&amp;" "&amp;INDEX(音色一览表!G:G,MATCH(MID(F734,5,2)&amp;MID(F735,5,2)&amp;MID(F736,7,2),音色一览表!H:H,0)),"")</f>
        <v/>
      </c>
      <c r="S734" s="17"/>
      <c r="T734" s="17"/>
    </row>
    <row r="735" spans="1:20" ht="18" hidden="1" customHeight="1" x14ac:dyDescent="0.2">
      <c r="A735" s="16">
        <v>733</v>
      </c>
      <c r="B735" s="16">
        <v>2</v>
      </c>
      <c r="C735" s="10"/>
      <c r="D735" s="16" t="s">
        <v>49</v>
      </c>
      <c r="E735" s="16" t="s">
        <v>50</v>
      </c>
      <c r="F735" s="16" t="s">
        <v>51</v>
      </c>
      <c r="G735" s="16" t="s">
        <v>785</v>
      </c>
      <c r="H735" s="34" t="str">
        <f t="shared" si="47"/>
        <v>F8</v>
      </c>
      <c r="I735" s="34" t="str">
        <f>IFERROR(INDEX(数据分类!B:B,MATCH(数据!H735,数据分类!A:A,0)),"Error")</f>
        <v>时钟</v>
      </c>
      <c r="J735" s="34" t="str">
        <f>IFERROR(_xlfn.IFS(INDEX(数据分类!E:E,MATCH(数据!H735,数据分类!A:A,0))=3456,N735&amp;M735,INDEX(数据分类!E:E,MATCH(数据!H735,数据分类!A:A,0))=34,M735,INDEX(数据分类!E:E,MATCH(数据!H735,数据分类!A:A,0))=56,N735,INDEX(数据分类!E:E,MATCH(数据!H735,数据分类!A:A,0))="-","-"),"Error")</f>
        <v>-</v>
      </c>
      <c r="K735" s="34" t="str">
        <f t="shared" si="46"/>
        <v>-</v>
      </c>
      <c r="L735" s="4" t="str">
        <f>IFERROR(INDEX(字典msg!B:B,MATCH(D735,字典msg!A:A,0)),"Error")</f>
        <v>正常</v>
      </c>
      <c r="M735" s="4" t="str">
        <f>IFERROR(_xlfn.IFS(H735="9",INDEX(字典1_34!C:C,MATCH(MID(F735,5,2),字典1_34!B:B,0)),H735="B00",INDEX(字典1_34!D:D,MATCH(MID(F735,5,2),字典1_34!B:B,0)),H735="B20",INDEX(字典1_34!E:E,MATCH(MID(F735,5,2),字典1_34!B:B,0)),H735="B48",INDEX(字典1_34!G:G,MATCH(MID(F735,5,2),字典1_34!B:B,0)),LEFT(H735,1)="B",INDEX(字典1_34!F:F,MATCH(MID(F735,5,2),字典1_34!B:B,0))),"-")</f>
        <v>-</v>
      </c>
      <c r="N735" s="4" t="str">
        <f>IFERROR(_xlfn.IFS(H735="9",INDEX(字典1_56!C:C,MATCH(MID(F735,7,2),字典1_56!B:B,0)),LEFT(H735,1)="B",INDEX(字典1_56!D:D,MATCH(MID(F735,7,2),字典1_56!B:B,0)),H735="C_B",INDEX(字典1_56!F:F,MATCH(MID(F735,7,2),字典1_56!B:B,0)),H735="C",INDEX(字典1_56!E:E,MATCH(MID(F735,7,2),字典1_56!B:B,0))),"-")</f>
        <v>-</v>
      </c>
      <c r="O735" s="4" t="str">
        <f>IFERROR(INDEX(字典1_78!C:C,MATCH(RIGHT(F735,2),字典1_78!B:B,0)),"Error")</f>
        <v>时钟</v>
      </c>
      <c r="P735" s="5">
        <f t="shared" si="44"/>
        <v>2.4929999999999999</v>
      </c>
      <c r="Q735" s="5">
        <f t="shared" si="45"/>
        <v>4.0000000000000036E-2</v>
      </c>
      <c r="R735" s="5" t="str">
        <f>IF(H737="C_B",INDEX(音色一览表!A:A,MATCH(MID(F735,5,2)&amp;MID(F736,5,2)&amp;MID(F737,7,2),音色一览表!H:H,0))&amp;" "&amp;INDEX(音色一览表!G:G,MATCH(MID(F735,5,2)&amp;MID(F736,5,2)&amp;MID(F737,7,2),音色一览表!H:H,0)),"")</f>
        <v/>
      </c>
      <c r="S735" s="17"/>
      <c r="T735" s="17"/>
    </row>
    <row r="736" spans="1:20" ht="18" hidden="1" customHeight="1" x14ac:dyDescent="0.2">
      <c r="A736" s="16">
        <v>734</v>
      </c>
      <c r="B736" s="16">
        <v>2</v>
      </c>
      <c r="C736" s="10"/>
      <c r="D736" s="16" t="s">
        <v>49</v>
      </c>
      <c r="E736" s="16" t="s">
        <v>50</v>
      </c>
      <c r="F736" s="16" t="s">
        <v>786</v>
      </c>
      <c r="G736" s="16" t="s">
        <v>787</v>
      </c>
      <c r="H736" s="34" t="str">
        <f t="shared" si="47"/>
        <v>9</v>
      </c>
      <c r="I736" s="34" t="str">
        <f>IFERROR(INDEX(数据分类!B:B,MATCH(数据!H736,数据分类!A:A,0)),"Error")</f>
        <v>音符打开</v>
      </c>
      <c r="J736" s="34" t="str">
        <f>IFERROR(_xlfn.IFS(INDEX(数据分类!E:E,MATCH(数据!H736,数据分类!A:A,0))=3456,N736&amp;M736,INDEX(数据分类!E:E,MATCH(数据!H736,数据分类!A:A,0))=34,M736,INDEX(数据分类!E:E,MATCH(数据!H736,数据分类!A:A,0))=56,N736,INDEX(数据分类!E:E,MATCH(数据!H736,数据分类!A:A,0))="-","-"),"Error")</f>
        <v>E3键按下(力度079)</v>
      </c>
      <c r="K736" s="34">
        <f t="shared" si="46"/>
        <v>1</v>
      </c>
      <c r="L736" s="4" t="str">
        <f>IFERROR(INDEX(字典msg!B:B,MATCH(D736,字典msg!A:A,0)),"Error")</f>
        <v>正常</v>
      </c>
      <c r="M736" s="4" t="str">
        <f>IFERROR(_xlfn.IFS(H736="9",INDEX(字典1_34!C:C,MATCH(MID(F736,5,2),字典1_34!B:B,0)),H736="B00",INDEX(字典1_34!D:D,MATCH(MID(F736,5,2),字典1_34!B:B,0)),H736="B20",INDEX(字典1_34!E:E,MATCH(MID(F736,5,2),字典1_34!B:B,0)),H736="B48",INDEX(字典1_34!G:G,MATCH(MID(F736,5,2),字典1_34!B:B,0)),LEFT(H736,1)="B",INDEX(字典1_34!F:F,MATCH(MID(F736,5,2),字典1_34!B:B,0))),"-")</f>
        <v>按下(力度079)</v>
      </c>
      <c r="N736" s="4" t="str">
        <f>IFERROR(_xlfn.IFS(H736="9",INDEX(字典1_56!C:C,MATCH(MID(F736,7,2),字典1_56!B:B,0)),LEFT(H736,1)="B",INDEX(字典1_56!D:D,MATCH(MID(F736,7,2),字典1_56!B:B,0)),H736="C_B",INDEX(字典1_56!F:F,MATCH(MID(F736,7,2),字典1_56!B:B,0)),H736="C",INDEX(字典1_56!E:E,MATCH(MID(F736,7,2),字典1_56!B:B,0))),"-")</f>
        <v>E3键</v>
      </c>
      <c r="O736" s="4" t="str">
        <f>IFERROR(INDEX(字典1_78!C:C,MATCH(RIGHT(F736,2),字典1_78!B:B,0)),"Error")</f>
        <v>音符打开(#01)</v>
      </c>
      <c r="P736" s="5">
        <f t="shared" si="44"/>
        <v>2.5230000000000001</v>
      </c>
      <c r="Q736" s="5">
        <f t="shared" si="45"/>
        <v>3.0000000000000249E-2</v>
      </c>
      <c r="R736" s="5" t="str">
        <f>IF(H738="C_B",INDEX(音色一览表!A:A,MATCH(MID(F736,5,2)&amp;MID(F737,5,2)&amp;MID(F738,7,2),音色一览表!H:H,0))&amp;" "&amp;INDEX(音色一览表!G:G,MATCH(MID(F736,5,2)&amp;MID(F737,5,2)&amp;MID(F738,7,2),音色一览表!H:H,0)),"")</f>
        <v/>
      </c>
      <c r="S736" s="17"/>
      <c r="T736" s="17"/>
    </row>
    <row r="737" spans="1:20" ht="18" hidden="1" customHeight="1" x14ac:dyDescent="0.2">
      <c r="A737" s="16">
        <v>735</v>
      </c>
      <c r="B737" s="16">
        <v>2</v>
      </c>
      <c r="C737" s="10"/>
      <c r="D737" s="16" t="s">
        <v>49</v>
      </c>
      <c r="E737" s="16" t="s">
        <v>50</v>
      </c>
      <c r="F737" s="16" t="s">
        <v>51</v>
      </c>
      <c r="G737" s="16" t="s">
        <v>788</v>
      </c>
      <c r="H737" s="34" t="str">
        <f t="shared" si="47"/>
        <v>F8</v>
      </c>
      <c r="I737" s="34" t="str">
        <f>IFERROR(INDEX(数据分类!B:B,MATCH(数据!H737,数据分类!A:A,0)),"Error")</f>
        <v>时钟</v>
      </c>
      <c r="J737" s="34" t="str">
        <f>IFERROR(_xlfn.IFS(INDEX(数据分类!E:E,MATCH(数据!H737,数据分类!A:A,0))=3456,N737&amp;M737,INDEX(数据分类!E:E,MATCH(数据!H737,数据分类!A:A,0))=34,M737,INDEX(数据分类!E:E,MATCH(数据!H737,数据分类!A:A,0))=56,N737,INDEX(数据分类!E:E,MATCH(数据!H737,数据分类!A:A,0))="-","-"),"Error")</f>
        <v>-</v>
      </c>
      <c r="K737" s="34" t="str">
        <f t="shared" si="46"/>
        <v>-</v>
      </c>
      <c r="L737" s="4" t="str">
        <f>IFERROR(INDEX(字典msg!B:B,MATCH(D737,字典msg!A:A,0)),"Error")</f>
        <v>正常</v>
      </c>
      <c r="M737" s="4" t="str">
        <f>IFERROR(_xlfn.IFS(H737="9",INDEX(字典1_34!C:C,MATCH(MID(F737,5,2),字典1_34!B:B,0)),H737="B00",INDEX(字典1_34!D:D,MATCH(MID(F737,5,2),字典1_34!B:B,0)),H737="B20",INDEX(字典1_34!E:E,MATCH(MID(F737,5,2),字典1_34!B:B,0)),H737="B48",INDEX(字典1_34!G:G,MATCH(MID(F737,5,2),字典1_34!B:B,0)),LEFT(H737,1)="B",INDEX(字典1_34!F:F,MATCH(MID(F737,5,2),字典1_34!B:B,0))),"-")</f>
        <v>-</v>
      </c>
      <c r="N737" s="4" t="str">
        <f>IFERROR(_xlfn.IFS(H737="9",INDEX(字典1_56!C:C,MATCH(MID(F737,7,2),字典1_56!B:B,0)),LEFT(H737,1)="B",INDEX(字典1_56!D:D,MATCH(MID(F737,7,2),字典1_56!B:B,0)),H737="C_B",INDEX(字典1_56!F:F,MATCH(MID(F737,7,2),字典1_56!B:B,0)),H737="C",INDEX(字典1_56!E:E,MATCH(MID(F737,7,2),字典1_56!B:B,0))),"-")</f>
        <v>-</v>
      </c>
      <c r="O737" s="4" t="str">
        <f>IFERROR(INDEX(字典1_78!C:C,MATCH(RIGHT(F737,2),字典1_78!B:B,0)),"Error")</f>
        <v>时钟</v>
      </c>
      <c r="P737" s="5">
        <f t="shared" si="44"/>
        <v>2.5529999999999999</v>
      </c>
      <c r="Q737" s="5">
        <f t="shared" si="45"/>
        <v>2.9999999999999805E-2</v>
      </c>
      <c r="R737" s="5" t="str">
        <f>IF(H739="C_B",INDEX(音色一览表!A:A,MATCH(MID(F737,5,2)&amp;MID(F738,5,2)&amp;MID(F739,7,2),音色一览表!H:H,0))&amp;" "&amp;INDEX(音色一览表!G:G,MATCH(MID(F737,5,2)&amp;MID(F738,5,2)&amp;MID(F739,7,2),音色一览表!H:H,0)),"")</f>
        <v/>
      </c>
      <c r="S737" s="17"/>
      <c r="T737" s="17"/>
    </row>
    <row r="738" spans="1:20" ht="18" hidden="1" customHeight="1" x14ac:dyDescent="0.2">
      <c r="A738" s="16">
        <v>736</v>
      </c>
      <c r="B738" s="16">
        <v>2</v>
      </c>
      <c r="C738" s="10"/>
      <c r="D738" s="16" t="s">
        <v>49</v>
      </c>
      <c r="E738" s="16" t="s">
        <v>50</v>
      </c>
      <c r="F738" s="16" t="s">
        <v>51</v>
      </c>
      <c r="G738" s="16" t="s">
        <v>789</v>
      </c>
      <c r="H738" s="34" t="str">
        <f t="shared" si="47"/>
        <v>F8</v>
      </c>
      <c r="I738" s="34" t="str">
        <f>IFERROR(INDEX(数据分类!B:B,MATCH(数据!H738,数据分类!A:A,0)),"Error")</f>
        <v>时钟</v>
      </c>
      <c r="J738" s="34" t="str">
        <f>IFERROR(_xlfn.IFS(INDEX(数据分类!E:E,MATCH(数据!H738,数据分类!A:A,0))=3456,N738&amp;M738,INDEX(数据分类!E:E,MATCH(数据!H738,数据分类!A:A,0))=34,M738,INDEX(数据分类!E:E,MATCH(数据!H738,数据分类!A:A,0))=56,N738,INDEX(数据分类!E:E,MATCH(数据!H738,数据分类!A:A,0))="-","-"),"Error")</f>
        <v>-</v>
      </c>
      <c r="K738" s="34" t="str">
        <f t="shared" si="46"/>
        <v>-</v>
      </c>
      <c r="L738" s="4" t="str">
        <f>IFERROR(INDEX(字典msg!B:B,MATCH(D738,字典msg!A:A,0)),"Error")</f>
        <v>正常</v>
      </c>
      <c r="M738" s="4" t="str">
        <f>IFERROR(_xlfn.IFS(H738="9",INDEX(字典1_34!C:C,MATCH(MID(F738,5,2),字典1_34!B:B,0)),H738="B00",INDEX(字典1_34!D:D,MATCH(MID(F738,5,2),字典1_34!B:B,0)),H738="B20",INDEX(字典1_34!E:E,MATCH(MID(F738,5,2),字典1_34!B:B,0)),H738="B48",INDEX(字典1_34!G:G,MATCH(MID(F738,5,2),字典1_34!B:B,0)),LEFT(H738,1)="B",INDEX(字典1_34!F:F,MATCH(MID(F738,5,2),字典1_34!B:B,0))),"-")</f>
        <v>-</v>
      </c>
      <c r="N738" s="4" t="str">
        <f>IFERROR(_xlfn.IFS(H738="9",INDEX(字典1_56!C:C,MATCH(MID(F738,7,2),字典1_56!B:B,0)),LEFT(H738,1)="B",INDEX(字典1_56!D:D,MATCH(MID(F738,7,2),字典1_56!B:B,0)),H738="C_B",INDEX(字典1_56!F:F,MATCH(MID(F738,7,2),字典1_56!B:B,0)),H738="C",INDEX(字典1_56!E:E,MATCH(MID(F738,7,2),字典1_56!B:B,0))),"-")</f>
        <v>-</v>
      </c>
      <c r="O738" s="4" t="str">
        <f>IFERROR(INDEX(字典1_78!C:C,MATCH(RIGHT(F738,2),字典1_78!B:B,0)),"Error")</f>
        <v>时钟</v>
      </c>
      <c r="P738" s="5">
        <f t="shared" si="44"/>
        <v>2.5830000000000002</v>
      </c>
      <c r="Q738" s="5">
        <f t="shared" si="45"/>
        <v>3.0000000000000249E-2</v>
      </c>
      <c r="R738" s="5" t="str">
        <f>IF(H740="C_B",INDEX(音色一览表!A:A,MATCH(MID(F738,5,2)&amp;MID(F739,5,2)&amp;MID(F740,7,2),音色一览表!H:H,0))&amp;" "&amp;INDEX(音色一览表!G:G,MATCH(MID(F738,5,2)&amp;MID(F739,5,2)&amp;MID(F740,7,2),音色一览表!H:H,0)),"")</f>
        <v/>
      </c>
      <c r="S738" s="17"/>
      <c r="T738" s="17"/>
    </row>
    <row r="739" spans="1:20" ht="18" hidden="1" customHeight="1" x14ac:dyDescent="0.2">
      <c r="A739" s="16">
        <v>737</v>
      </c>
      <c r="B739" s="16">
        <v>2</v>
      </c>
      <c r="C739" s="10"/>
      <c r="D739" s="16" t="s">
        <v>49</v>
      </c>
      <c r="E739" s="16" t="s">
        <v>50</v>
      </c>
      <c r="F739" s="16" t="s">
        <v>51</v>
      </c>
      <c r="G739" s="16" t="s">
        <v>790</v>
      </c>
      <c r="H739" s="34" t="str">
        <f t="shared" si="47"/>
        <v>F8</v>
      </c>
      <c r="I739" s="34" t="str">
        <f>IFERROR(INDEX(数据分类!B:B,MATCH(数据!H739,数据分类!A:A,0)),"Error")</f>
        <v>时钟</v>
      </c>
      <c r="J739" s="34" t="str">
        <f>IFERROR(_xlfn.IFS(INDEX(数据分类!E:E,MATCH(数据!H739,数据分类!A:A,0))=3456,N739&amp;M739,INDEX(数据分类!E:E,MATCH(数据!H739,数据分类!A:A,0))=34,M739,INDEX(数据分类!E:E,MATCH(数据!H739,数据分类!A:A,0))=56,N739,INDEX(数据分类!E:E,MATCH(数据!H739,数据分类!A:A,0))="-","-"),"Error")</f>
        <v>-</v>
      </c>
      <c r="K739" s="34" t="str">
        <f t="shared" si="46"/>
        <v>-</v>
      </c>
      <c r="L739" s="4" t="str">
        <f>IFERROR(INDEX(字典msg!B:B,MATCH(D739,字典msg!A:A,0)),"Error")</f>
        <v>正常</v>
      </c>
      <c r="M739" s="4" t="str">
        <f>IFERROR(_xlfn.IFS(H739="9",INDEX(字典1_34!C:C,MATCH(MID(F739,5,2),字典1_34!B:B,0)),H739="B00",INDEX(字典1_34!D:D,MATCH(MID(F739,5,2),字典1_34!B:B,0)),H739="B20",INDEX(字典1_34!E:E,MATCH(MID(F739,5,2),字典1_34!B:B,0)),H739="B48",INDEX(字典1_34!G:G,MATCH(MID(F739,5,2),字典1_34!B:B,0)),LEFT(H739,1)="B",INDEX(字典1_34!F:F,MATCH(MID(F739,5,2),字典1_34!B:B,0))),"-")</f>
        <v>-</v>
      </c>
      <c r="N739" s="4" t="str">
        <f>IFERROR(_xlfn.IFS(H739="9",INDEX(字典1_56!C:C,MATCH(MID(F739,7,2),字典1_56!B:B,0)),LEFT(H739,1)="B",INDEX(字典1_56!D:D,MATCH(MID(F739,7,2),字典1_56!B:B,0)),H739="C_B",INDEX(字典1_56!F:F,MATCH(MID(F739,7,2),字典1_56!B:B,0)),H739="C",INDEX(字典1_56!E:E,MATCH(MID(F739,7,2),字典1_56!B:B,0))),"-")</f>
        <v>-</v>
      </c>
      <c r="O739" s="4" t="str">
        <f>IFERROR(INDEX(字典1_78!C:C,MATCH(RIGHT(F739,2),字典1_78!B:B,0)),"Error")</f>
        <v>时钟</v>
      </c>
      <c r="P739" s="5">
        <f t="shared" si="44"/>
        <v>2.613</v>
      </c>
      <c r="Q739" s="5">
        <f t="shared" si="45"/>
        <v>2.9999999999999805E-2</v>
      </c>
      <c r="R739" s="5" t="str">
        <f>IF(H741="C_B",INDEX(音色一览表!A:A,MATCH(MID(F739,5,2)&amp;MID(F740,5,2)&amp;MID(F741,7,2),音色一览表!H:H,0))&amp;" "&amp;INDEX(音色一览表!G:G,MATCH(MID(F739,5,2)&amp;MID(F740,5,2)&amp;MID(F741,7,2),音色一览表!H:H,0)),"")</f>
        <v/>
      </c>
      <c r="S739" s="17"/>
      <c r="T739" s="17"/>
    </row>
    <row r="740" spans="1:20" ht="18" hidden="1" customHeight="1" x14ac:dyDescent="0.2">
      <c r="A740" s="16">
        <v>738</v>
      </c>
      <c r="B740" s="16">
        <v>2</v>
      </c>
      <c r="C740" s="10"/>
      <c r="D740" s="16" t="s">
        <v>49</v>
      </c>
      <c r="E740" s="16" t="s">
        <v>50</v>
      </c>
      <c r="F740" s="16" t="s">
        <v>51</v>
      </c>
      <c r="G740" s="16" t="s">
        <v>791</v>
      </c>
      <c r="H740" s="34" t="str">
        <f t="shared" si="47"/>
        <v>F8</v>
      </c>
      <c r="I740" s="34" t="str">
        <f>IFERROR(INDEX(数据分类!B:B,MATCH(数据!H740,数据分类!A:A,0)),"Error")</f>
        <v>时钟</v>
      </c>
      <c r="J740" s="34" t="str">
        <f>IFERROR(_xlfn.IFS(INDEX(数据分类!E:E,MATCH(数据!H740,数据分类!A:A,0))=3456,N740&amp;M740,INDEX(数据分类!E:E,MATCH(数据!H740,数据分类!A:A,0))=34,M740,INDEX(数据分类!E:E,MATCH(数据!H740,数据分类!A:A,0))=56,N740,INDEX(数据分类!E:E,MATCH(数据!H740,数据分类!A:A,0))="-","-"),"Error")</f>
        <v>-</v>
      </c>
      <c r="K740" s="34" t="str">
        <f t="shared" si="46"/>
        <v>-</v>
      </c>
      <c r="L740" s="4" t="str">
        <f>IFERROR(INDEX(字典msg!B:B,MATCH(D740,字典msg!A:A,0)),"Error")</f>
        <v>正常</v>
      </c>
      <c r="M740" s="4" t="str">
        <f>IFERROR(_xlfn.IFS(H740="9",INDEX(字典1_34!C:C,MATCH(MID(F740,5,2),字典1_34!B:B,0)),H740="B00",INDEX(字典1_34!D:D,MATCH(MID(F740,5,2),字典1_34!B:B,0)),H740="B20",INDEX(字典1_34!E:E,MATCH(MID(F740,5,2),字典1_34!B:B,0)),H740="B48",INDEX(字典1_34!G:G,MATCH(MID(F740,5,2),字典1_34!B:B,0)),LEFT(H740,1)="B",INDEX(字典1_34!F:F,MATCH(MID(F740,5,2),字典1_34!B:B,0))),"-")</f>
        <v>-</v>
      </c>
      <c r="N740" s="4" t="str">
        <f>IFERROR(_xlfn.IFS(H740="9",INDEX(字典1_56!C:C,MATCH(MID(F740,7,2),字典1_56!B:B,0)),LEFT(H740,1)="B",INDEX(字典1_56!D:D,MATCH(MID(F740,7,2),字典1_56!B:B,0)),H740="C_B",INDEX(字典1_56!F:F,MATCH(MID(F740,7,2),字典1_56!B:B,0)),H740="C",INDEX(字典1_56!E:E,MATCH(MID(F740,7,2),字典1_56!B:B,0))),"-")</f>
        <v>-</v>
      </c>
      <c r="O740" s="4" t="str">
        <f>IFERROR(INDEX(字典1_78!C:C,MATCH(RIGHT(F740,2),字典1_78!B:B,0)),"Error")</f>
        <v>时钟</v>
      </c>
      <c r="P740" s="5">
        <f t="shared" si="44"/>
        <v>2.6429999999999998</v>
      </c>
      <c r="Q740" s="5">
        <f t="shared" si="45"/>
        <v>2.9999999999999805E-2</v>
      </c>
      <c r="R740" s="5" t="str">
        <f>IF(H742="C_B",INDEX(音色一览表!A:A,MATCH(MID(F740,5,2)&amp;MID(F741,5,2)&amp;MID(F742,7,2),音色一览表!H:H,0))&amp;" "&amp;INDEX(音色一览表!G:G,MATCH(MID(F740,5,2)&amp;MID(F741,5,2)&amp;MID(F742,7,2),音色一览表!H:H,0)),"")</f>
        <v/>
      </c>
      <c r="S740" s="17"/>
      <c r="T740" s="17"/>
    </row>
    <row r="741" spans="1:20" ht="18" hidden="1" customHeight="1" x14ac:dyDescent="0.2">
      <c r="A741" s="16">
        <v>739</v>
      </c>
      <c r="B741" s="16">
        <v>2</v>
      </c>
      <c r="C741" s="10"/>
      <c r="D741" s="16" t="s">
        <v>49</v>
      </c>
      <c r="E741" s="16" t="s">
        <v>50</v>
      </c>
      <c r="F741" s="16" t="s">
        <v>51</v>
      </c>
      <c r="G741" s="16" t="s">
        <v>792</v>
      </c>
      <c r="H741" s="34" t="str">
        <f t="shared" si="47"/>
        <v>F8</v>
      </c>
      <c r="I741" s="34" t="str">
        <f>IFERROR(INDEX(数据分类!B:B,MATCH(数据!H741,数据分类!A:A,0)),"Error")</f>
        <v>时钟</v>
      </c>
      <c r="J741" s="34" t="str">
        <f>IFERROR(_xlfn.IFS(INDEX(数据分类!E:E,MATCH(数据!H741,数据分类!A:A,0))=3456,N741&amp;M741,INDEX(数据分类!E:E,MATCH(数据!H741,数据分类!A:A,0))=34,M741,INDEX(数据分类!E:E,MATCH(数据!H741,数据分类!A:A,0))=56,N741,INDEX(数据分类!E:E,MATCH(数据!H741,数据分类!A:A,0))="-","-"),"Error")</f>
        <v>-</v>
      </c>
      <c r="K741" s="34" t="str">
        <f t="shared" si="46"/>
        <v>-</v>
      </c>
      <c r="L741" s="4" t="str">
        <f>IFERROR(INDEX(字典msg!B:B,MATCH(D741,字典msg!A:A,0)),"Error")</f>
        <v>正常</v>
      </c>
      <c r="M741" s="4" t="str">
        <f>IFERROR(_xlfn.IFS(H741="9",INDEX(字典1_34!C:C,MATCH(MID(F741,5,2),字典1_34!B:B,0)),H741="B00",INDEX(字典1_34!D:D,MATCH(MID(F741,5,2),字典1_34!B:B,0)),H741="B20",INDEX(字典1_34!E:E,MATCH(MID(F741,5,2),字典1_34!B:B,0)),H741="B48",INDEX(字典1_34!G:G,MATCH(MID(F741,5,2),字典1_34!B:B,0)),LEFT(H741,1)="B",INDEX(字典1_34!F:F,MATCH(MID(F741,5,2),字典1_34!B:B,0))),"-")</f>
        <v>-</v>
      </c>
      <c r="N741" s="4" t="str">
        <f>IFERROR(_xlfn.IFS(H741="9",INDEX(字典1_56!C:C,MATCH(MID(F741,7,2),字典1_56!B:B,0)),LEFT(H741,1)="B",INDEX(字典1_56!D:D,MATCH(MID(F741,7,2),字典1_56!B:B,0)),H741="C_B",INDEX(字典1_56!F:F,MATCH(MID(F741,7,2),字典1_56!B:B,0)),H741="C",INDEX(字典1_56!E:E,MATCH(MID(F741,7,2),字典1_56!B:B,0))),"-")</f>
        <v>-</v>
      </c>
      <c r="O741" s="4" t="str">
        <f>IFERROR(INDEX(字典1_78!C:C,MATCH(RIGHT(F741,2),字典1_78!B:B,0)),"Error")</f>
        <v>时钟</v>
      </c>
      <c r="P741" s="5">
        <f t="shared" si="44"/>
        <v>2.6829999999999998</v>
      </c>
      <c r="Q741" s="5">
        <f t="shared" si="45"/>
        <v>4.0000000000000036E-2</v>
      </c>
      <c r="R741" s="5" t="str">
        <f>IF(H743="C_B",INDEX(音色一览表!A:A,MATCH(MID(F741,5,2)&amp;MID(F742,5,2)&amp;MID(F743,7,2),音色一览表!H:H,0))&amp;" "&amp;INDEX(音色一览表!G:G,MATCH(MID(F741,5,2)&amp;MID(F742,5,2)&amp;MID(F743,7,2),音色一览表!H:H,0)),"")</f>
        <v/>
      </c>
      <c r="S741" s="17"/>
      <c r="T741" s="17"/>
    </row>
    <row r="742" spans="1:20" ht="18" hidden="1" customHeight="1" x14ac:dyDescent="0.2">
      <c r="A742" s="16">
        <v>740</v>
      </c>
      <c r="B742" s="16">
        <v>2</v>
      </c>
      <c r="C742" s="10"/>
      <c r="D742" s="16" t="s">
        <v>49</v>
      </c>
      <c r="E742" s="16" t="s">
        <v>50</v>
      </c>
      <c r="F742" s="16" t="s">
        <v>51</v>
      </c>
      <c r="G742" s="16" t="s">
        <v>793</v>
      </c>
      <c r="H742" s="34" t="str">
        <f t="shared" si="47"/>
        <v>F8</v>
      </c>
      <c r="I742" s="34" t="str">
        <f>IFERROR(INDEX(数据分类!B:B,MATCH(数据!H742,数据分类!A:A,0)),"Error")</f>
        <v>时钟</v>
      </c>
      <c r="J742" s="34" t="str">
        <f>IFERROR(_xlfn.IFS(INDEX(数据分类!E:E,MATCH(数据!H742,数据分类!A:A,0))=3456,N742&amp;M742,INDEX(数据分类!E:E,MATCH(数据!H742,数据分类!A:A,0))=34,M742,INDEX(数据分类!E:E,MATCH(数据!H742,数据分类!A:A,0))=56,N742,INDEX(数据分类!E:E,MATCH(数据!H742,数据分类!A:A,0))="-","-"),"Error")</f>
        <v>-</v>
      </c>
      <c r="K742" s="34" t="str">
        <f t="shared" si="46"/>
        <v>-</v>
      </c>
      <c r="L742" s="4" t="str">
        <f>IFERROR(INDEX(字典msg!B:B,MATCH(D742,字典msg!A:A,0)),"Error")</f>
        <v>正常</v>
      </c>
      <c r="M742" s="4" t="str">
        <f>IFERROR(_xlfn.IFS(H742="9",INDEX(字典1_34!C:C,MATCH(MID(F742,5,2),字典1_34!B:B,0)),H742="B00",INDEX(字典1_34!D:D,MATCH(MID(F742,5,2),字典1_34!B:B,0)),H742="B20",INDEX(字典1_34!E:E,MATCH(MID(F742,5,2),字典1_34!B:B,0)),H742="B48",INDEX(字典1_34!G:G,MATCH(MID(F742,5,2),字典1_34!B:B,0)),LEFT(H742,1)="B",INDEX(字典1_34!F:F,MATCH(MID(F742,5,2),字典1_34!B:B,0))),"-")</f>
        <v>-</v>
      </c>
      <c r="N742" s="4" t="str">
        <f>IFERROR(_xlfn.IFS(H742="9",INDEX(字典1_56!C:C,MATCH(MID(F742,7,2),字典1_56!B:B,0)),LEFT(H742,1)="B",INDEX(字典1_56!D:D,MATCH(MID(F742,7,2),字典1_56!B:B,0)),H742="C_B",INDEX(字典1_56!F:F,MATCH(MID(F742,7,2),字典1_56!B:B,0)),H742="C",INDEX(字典1_56!E:E,MATCH(MID(F742,7,2),字典1_56!B:B,0))),"-")</f>
        <v>-</v>
      </c>
      <c r="O742" s="4" t="str">
        <f>IFERROR(INDEX(字典1_78!C:C,MATCH(RIGHT(F742,2),字典1_78!B:B,0)),"Error")</f>
        <v>时钟</v>
      </c>
      <c r="P742" s="5">
        <f t="shared" si="44"/>
        <v>2.7130000000000001</v>
      </c>
      <c r="Q742" s="5">
        <f t="shared" si="45"/>
        <v>3.0000000000000249E-2</v>
      </c>
      <c r="R742" s="5" t="str">
        <f>IF(H744="C_B",INDEX(音色一览表!A:A,MATCH(MID(F742,5,2)&amp;MID(F743,5,2)&amp;MID(F744,7,2),音色一览表!H:H,0))&amp;" "&amp;INDEX(音色一览表!G:G,MATCH(MID(F742,5,2)&amp;MID(F743,5,2)&amp;MID(F744,7,2),音色一览表!H:H,0)),"")</f>
        <v/>
      </c>
      <c r="S742" s="17"/>
      <c r="T742" s="17"/>
    </row>
    <row r="743" spans="1:20" ht="18" hidden="1" customHeight="1" x14ac:dyDescent="0.2">
      <c r="A743" s="16">
        <v>741</v>
      </c>
      <c r="B743" s="16">
        <v>2</v>
      </c>
      <c r="C743" s="10"/>
      <c r="D743" s="16" t="s">
        <v>49</v>
      </c>
      <c r="E743" s="16" t="s">
        <v>50</v>
      </c>
      <c r="F743" s="16" t="s">
        <v>51</v>
      </c>
      <c r="G743" s="16" t="s">
        <v>794</v>
      </c>
      <c r="H743" s="34" t="str">
        <f t="shared" si="47"/>
        <v>F8</v>
      </c>
      <c r="I743" s="34" t="str">
        <f>IFERROR(INDEX(数据分类!B:B,MATCH(数据!H743,数据分类!A:A,0)),"Error")</f>
        <v>时钟</v>
      </c>
      <c r="J743" s="34" t="str">
        <f>IFERROR(_xlfn.IFS(INDEX(数据分类!E:E,MATCH(数据!H743,数据分类!A:A,0))=3456,N743&amp;M743,INDEX(数据分类!E:E,MATCH(数据!H743,数据分类!A:A,0))=34,M743,INDEX(数据分类!E:E,MATCH(数据!H743,数据分类!A:A,0))=56,N743,INDEX(数据分类!E:E,MATCH(数据!H743,数据分类!A:A,0))="-","-"),"Error")</f>
        <v>-</v>
      </c>
      <c r="K743" s="34" t="str">
        <f t="shared" si="46"/>
        <v>-</v>
      </c>
      <c r="L743" s="4" t="str">
        <f>IFERROR(INDEX(字典msg!B:B,MATCH(D743,字典msg!A:A,0)),"Error")</f>
        <v>正常</v>
      </c>
      <c r="M743" s="4" t="str">
        <f>IFERROR(_xlfn.IFS(H743="9",INDEX(字典1_34!C:C,MATCH(MID(F743,5,2),字典1_34!B:B,0)),H743="B00",INDEX(字典1_34!D:D,MATCH(MID(F743,5,2),字典1_34!B:B,0)),H743="B20",INDEX(字典1_34!E:E,MATCH(MID(F743,5,2),字典1_34!B:B,0)),H743="B48",INDEX(字典1_34!G:G,MATCH(MID(F743,5,2),字典1_34!B:B,0)),LEFT(H743,1)="B",INDEX(字典1_34!F:F,MATCH(MID(F743,5,2),字典1_34!B:B,0))),"-")</f>
        <v>-</v>
      </c>
      <c r="N743" s="4" t="str">
        <f>IFERROR(_xlfn.IFS(H743="9",INDEX(字典1_56!C:C,MATCH(MID(F743,7,2),字典1_56!B:B,0)),LEFT(H743,1)="B",INDEX(字典1_56!D:D,MATCH(MID(F743,7,2),字典1_56!B:B,0)),H743="C_B",INDEX(字典1_56!F:F,MATCH(MID(F743,7,2),字典1_56!B:B,0)),H743="C",INDEX(字典1_56!E:E,MATCH(MID(F743,7,2),字典1_56!B:B,0))),"-")</f>
        <v>-</v>
      </c>
      <c r="O743" s="4" t="str">
        <f>IFERROR(INDEX(字典1_78!C:C,MATCH(RIGHT(F743,2),字典1_78!B:B,0)),"Error")</f>
        <v>时钟</v>
      </c>
      <c r="P743" s="5">
        <f t="shared" si="44"/>
        <v>2.7429999999999999</v>
      </c>
      <c r="Q743" s="5">
        <f t="shared" si="45"/>
        <v>2.9999999999999805E-2</v>
      </c>
      <c r="R743" s="5" t="str">
        <f>IF(H745="C_B",INDEX(音色一览表!A:A,MATCH(MID(F743,5,2)&amp;MID(F744,5,2)&amp;MID(F745,7,2),音色一览表!H:H,0))&amp;" "&amp;INDEX(音色一览表!G:G,MATCH(MID(F743,5,2)&amp;MID(F744,5,2)&amp;MID(F745,7,2),音色一览表!H:H,0)),"")</f>
        <v/>
      </c>
      <c r="S743" s="17"/>
      <c r="T743" s="17"/>
    </row>
    <row r="744" spans="1:20" ht="18" hidden="1" customHeight="1" x14ac:dyDescent="0.2">
      <c r="A744" s="16">
        <v>742</v>
      </c>
      <c r="B744" s="16">
        <v>2</v>
      </c>
      <c r="C744" s="10"/>
      <c r="D744" s="16" t="s">
        <v>49</v>
      </c>
      <c r="E744" s="16" t="s">
        <v>50</v>
      </c>
      <c r="F744" s="16" t="s">
        <v>181</v>
      </c>
      <c r="G744" s="16" t="s">
        <v>795</v>
      </c>
      <c r="H744" s="34" t="str">
        <f t="shared" si="47"/>
        <v>9</v>
      </c>
      <c r="I744" s="34" t="str">
        <f>IFERROR(INDEX(数据分类!B:B,MATCH(数据!H744,数据分类!A:A,0)),"Error")</f>
        <v>音符打开</v>
      </c>
      <c r="J744" s="34" t="str">
        <f>IFERROR(_xlfn.IFS(INDEX(数据分类!E:E,MATCH(数据!H744,数据分类!A:A,0))=3456,N744&amp;M744,INDEX(数据分类!E:E,MATCH(数据!H744,数据分类!A:A,0))=34,M744,INDEX(数据分类!E:E,MATCH(数据!H744,数据分类!A:A,0))=56,N744,INDEX(数据分类!E:E,MATCH(数据!H744,数据分类!A:A,0))="-","-"),"Error")</f>
        <v>E3键松开</v>
      </c>
      <c r="K744" s="34">
        <f t="shared" si="46"/>
        <v>1</v>
      </c>
      <c r="L744" s="4" t="str">
        <f>IFERROR(INDEX(字典msg!B:B,MATCH(D744,字典msg!A:A,0)),"Error")</f>
        <v>正常</v>
      </c>
      <c r="M744" s="4" t="str">
        <f>IFERROR(_xlfn.IFS(H744="9",INDEX(字典1_34!C:C,MATCH(MID(F744,5,2),字典1_34!B:B,0)),H744="B00",INDEX(字典1_34!D:D,MATCH(MID(F744,5,2),字典1_34!B:B,0)),H744="B20",INDEX(字典1_34!E:E,MATCH(MID(F744,5,2),字典1_34!B:B,0)),H744="B48",INDEX(字典1_34!G:G,MATCH(MID(F744,5,2),字典1_34!B:B,0)),LEFT(H744,1)="B",INDEX(字典1_34!F:F,MATCH(MID(F744,5,2),字典1_34!B:B,0))),"-")</f>
        <v>松开</v>
      </c>
      <c r="N744" s="4" t="str">
        <f>IFERROR(_xlfn.IFS(H744="9",INDEX(字典1_56!C:C,MATCH(MID(F744,7,2),字典1_56!B:B,0)),LEFT(H744,1)="B",INDEX(字典1_56!D:D,MATCH(MID(F744,7,2),字典1_56!B:B,0)),H744="C_B",INDEX(字典1_56!F:F,MATCH(MID(F744,7,2),字典1_56!B:B,0)),H744="C",INDEX(字典1_56!E:E,MATCH(MID(F744,7,2),字典1_56!B:B,0))),"-")</f>
        <v>E3键</v>
      </c>
      <c r="O744" s="4" t="str">
        <f>IFERROR(INDEX(字典1_78!C:C,MATCH(RIGHT(F744,2),字典1_78!B:B,0)),"Error")</f>
        <v>音符打开(#01)</v>
      </c>
      <c r="P744" s="5">
        <f t="shared" si="44"/>
        <v>2.7829999999999999</v>
      </c>
      <c r="Q744" s="5">
        <f t="shared" si="45"/>
        <v>4.0000000000000036E-2</v>
      </c>
      <c r="R744" s="5" t="str">
        <f>IF(H746="C_B",INDEX(音色一览表!A:A,MATCH(MID(F744,5,2)&amp;MID(F745,5,2)&amp;MID(F746,7,2),音色一览表!H:H,0))&amp;" "&amp;INDEX(音色一览表!G:G,MATCH(MID(F744,5,2)&amp;MID(F745,5,2)&amp;MID(F746,7,2),音色一览表!H:H,0)),"")</f>
        <v/>
      </c>
      <c r="S744" s="17"/>
      <c r="T744" s="17"/>
    </row>
    <row r="745" spans="1:20" ht="18" hidden="1" customHeight="1" x14ac:dyDescent="0.2">
      <c r="A745" s="16">
        <v>743</v>
      </c>
      <c r="B745" s="16">
        <v>2</v>
      </c>
      <c r="C745" s="10"/>
      <c r="D745" s="16" t="s">
        <v>49</v>
      </c>
      <c r="E745" s="16" t="s">
        <v>50</v>
      </c>
      <c r="F745" s="16" t="s">
        <v>59</v>
      </c>
      <c r="G745" s="16" t="s">
        <v>796</v>
      </c>
      <c r="H745" s="34" t="str">
        <f t="shared" si="47"/>
        <v>FE</v>
      </c>
      <c r="I745" s="34" t="str">
        <f>IFERROR(INDEX(数据分类!B:B,MATCH(数据!H745,数据分类!A:A,0)),"Error")</f>
        <v>主动传感</v>
      </c>
      <c r="J745" s="34" t="str">
        <f>IFERROR(_xlfn.IFS(INDEX(数据分类!E:E,MATCH(数据!H745,数据分类!A:A,0))=3456,N745&amp;M745,INDEX(数据分类!E:E,MATCH(数据!H745,数据分类!A:A,0))=34,M745,INDEX(数据分类!E:E,MATCH(数据!H745,数据分类!A:A,0))=56,N745,INDEX(数据分类!E:E,MATCH(数据!H745,数据分类!A:A,0))="-","-"),"Error")</f>
        <v>-</v>
      </c>
      <c r="K745" s="34" t="str">
        <f t="shared" si="46"/>
        <v>-</v>
      </c>
      <c r="L745" s="4" t="str">
        <f>IFERROR(INDEX(字典msg!B:B,MATCH(D745,字典msg!A:A,0)),"Error")</f>
        <v>正常</v>
      </c>
      <c r="M745" s="4" t="str">
        <f>IFERROR(_xlfn.IFS(H745="9",INDEX(字典1_34!C:C,MATCH(MID(F745,5,2),字典1_34!B:B,0)),H745="B00",INDEX(字典1_34!D:D,MATCH(MID(F745,5,2),字典1_34!B:B,0)),H745="B20",INDEX(字典1_34!E:E,MATCH(MID(F745,5,2),字典1_34!B:B,0)),H745="B48",INDEX(字典1_34!G:G,MATCH(MID(F745,5,2),字典1_34!B:B,0)),LEFT(H745,1)="B",INDEX(字典1_34!F:F,MATCH(MID(F745,5,2),字典1_34!B:B,0))),"-")</f>
        <v>-</v>
      </c>
      <c r="N745" s="4" t="str">
        <f>IFERROR(_xlfn.IFS(H745="9",INDEX(字典1_56!C:C,MATCH(MID(F745,7,2),字典1_56!B:B,0)),LEFT(H745,1)="B",INDEX(字典1_56!D:D,MATCH(MID(F745,7,2),字典1_56!B:B,0)),H745="C_B",INDEX(字典1_56!F:F,MATCH(MID(F745,7,2),字典1_56!B:B,0)),H745="C",INDEX(字典1_56!E:E,MATCH(MID(F745,7,2),字典1_56!B:B,0))),"-")</f>
        <v>-</v>
      </c>
      <c r="O745" s="4" t="str">
        <f>IFERROR(INDEX(字典1_78!C:C,MATCH(RIGHT(F745,2),字典1_78!B:B,0)),"Error")</f>
        <v>主动传感</v>
      </c>
      <c r="P745" s="5">
        <f t="shared" si="44"/>
        <v>2.8130000000000002</v>
      </c>
      <c r="Q745" s="5">
        <f t="shared" si="45"/>
        <v>3.0000000000000249E-2</v>
      </c>
      <c r="R745" s="5" t="str">
        <f>IF(H747="C_B",INDEX(音色一览表!A:A,MATCH(MID(F745,5,2)&amp;MID(F746,5,2)&amp;MID(F747,7,2),音色一览表!H:H,0))&amp;" "&amp;INDEX(音色一览表!G:G,MATCH(MID(F745,5,2)&amp;MID(F746,5,2)&amp;MID(F747,7,2),音色一览表!H:H,0)),"")</f>
        <v/>
      </c>
      <c r="S745" s="17"/>
      <c r="T745" s="17"/>
    </row>
    <row r="746" spans="1:20" ht="18" hidden="1" customHeight="1" x14ac:dyDescent="0.2">
      <c r="A746" s="16">
        <v>744</v>
      </c>
      <c r="B746" s="16">
        <v>2</v>
      </c>
      <c r="C746" s="10"/>
      <c r="D746" s="16" t="s">
        <v>49</v>
      </c>
      <c r="E746" s="16" t="s">
        <v>50</v>
      </c>
      <c r="F746" s="16" t="s">
        <v>51</v>
      </c>
      <c r="G746" s="16" t="s">
        <v>797</v>
      </c>
      <c r="H746" s="34" t="str">
        <f t="shared" si="47"/>
        <v>F8</v>
      </c>
      <c r="I746" s="34" t="str">
        <f>IFERROR(INDEX(数据分类!B:B,MATCH(数据!H746,数据分类!A:A,0)),"Error")</f>
        <v>时钟</v>
      </c>
      <c r="J746" s="34" t="str">
        <f>IFERROR(_xlfn.IFS(INDEX(数据分类!E:E,MATCH(数据!H746,数据分类!A:A,0))=3456,N746&amp;M746,INDEX(数据分类!E:E,MATCH(数据!H746,数据分类!A:A,0))=34,M746,INDEX(数据分类!E:E,MATCH(数据!H746,数据分类!A:A,0))=56,N746,INDEX(数据分类!E:E,MATCH(数据!H746,数据分类!A:A,0))="-","-"),"Error")</f>
        <v>-</v>
      </c>
      <c r="K746" s="34" t="str">
        <f t="shared" si="46"/>
        <v>-</v>
      </c>
      <c r="L746" s="4" t="str">
        <f>IFERROR(INDEX(字典msg!B:B,MATCH(D746,字典msg!A:A,0)),"Error")</f>
        <v>正常</v>
      </c>
      <c r="M746" s="4" t="str">
        <f>IFERROR(_xlfn.IFS(H746="9",INDEX(字典1_34!C:C,MATCH(MID(F746,5,2),字典1_34!B:B,0)),H746="B00",INDEX(字典1_34!D:D,MATCH(MID(F746,5,2),字典1_34!B:B,0)),H746="B20",INDEX(字典1_34!E:E,MATCH(MID(F746,5,2),字典1_34!B:B,0)),H746="B48",INDEX(字典1_34!G:G,MATCH(MID(F746,5,2),字典1_34!B:B,0)),LEFT(H746,1)="B",INDEX(字典1_34!F:F,MATCH(MID(F746,5,2),字典1_34!B:B,0))),"-")</f>
        <v>-</v>
      </c>
      <c r="N746" s="4" t="str">
        <f>IFERROR(_xlfn.IFS(H746="9",INDEX(字典1_56!C:C,MATCH(MID(F746,7,2),字典1_56!B:B,0)),LEFT(H746,1)="B",INDEX(字典1_56!D:D,MATCH(MID(F746,7,2),字典1_56!B:B,0)),H746="C_B",INDEX(字典1_56!F:F,MATCH(MID(F746,7,2),字典1_56!B:B,0)),H746="C",INDEX(字典1_56!E:E,MATCH(MID(F746,7,2),字典1_56!B:B,0))),"-")</f>
        <v>-</v>
      </c>
      <c r="O746" s="4" t="str">
        <f>IFERROR(INDEX(字典1_78!C:C,MATCH(RIGHT(F746,2),字典1_78!B:B,0)),"Error")</f>
        <v>时钟</v>
      </c>
      <c r="P746" s="5">
        <f t="shared" si="44"/>
        <v>2.843</v>
      </c>
      <c r="Q746" s="5">
        <f t="shared" si="45"/>
        <v>2.9999999999999805E-2</v>
      </c>
      <c r="R746" s="5" t="str">
        <f>IF(H748="C_B",INDEX(音色一览表!A:A,MATCH(MID(F746,5,2)&amp;MID(F747,5,2)&amp;MID(F748,7,2),音色一览表!H:H,0))&amp;" "&amp;INDEX(音色一览表!G:G,MATCH(MID(F746,5,2)&amp;MID(F747,5,2)&amp;MID(F748,7,2),音色一览表!H:H,0)),"")</f>
        <v/>
      </c>
      <c r="S746" s="17"/>
      <c r="T746" s="17"/>
    </row>
    <row r="747" spans="1:20" ht="18" hidden="1" customHeight="1" x14ac:dyDescent="0.2">
      <c r="A747" s="16">
        <v>745</v>
      </c>
      <c r="B747" s="16">
        <v>2</v>
      </c>
      <c r="C747" s="10"/>
      <c r="D747" s="16" t="s">
        <v>49</v>
      </c>
      <c r="E747" s="16" t="s">
        <v>50</v>
      </c>
      <c r="F747" s="16" t="s">
        <v>51</v>
      </c>
      <c r="G747" s="16" t="s">
        <v>798</v>
      </c>
      <c r="H747" s="34" t="str">
        <f t="shared" si="47"/>
        <v>F8</v>
      </c>
      <c r="I747" s="34" t="str">
        <f>IFERROR(INDEX(数据分类!B:B,MATCH(数据!H747,数据分类!A:A,0)),"Error")</f>
        <v>时钟</v>
      </c>
      <c r="J747" s="34" t="str">
        <f>IFERROR(_xlfn.IFS(INDEX(数据分类!E:E,MATCH(数据!H747,数据分类!A:A,0))=3456,N747&amp;M747,INDEX(数据分类!E:E,MATCH(数据!H747,数据分类!A:A,0))=34,M747,INDEX(数据分类!E:E,MATCH(数据!H747,数据分类!A:A,0))=56,N747,INDEX(数据分类!E:E,MATCH(数据!H747,数据分类!A:A,0))="-","-"),"Error")</f>
        <v>-</v>
      </c>
      <c r="K747" s="34" t="str">
        <f t="shared" si="46"/>
        <v>-</v>
      </c>
      <c r="L747" s="4" t="str">
        <f>IFERROR(INDEX(字典msg!B:B,MATCH(D747,字典msg!A:A,0)),"Error")</f>
        <v>正常</v>
      </c>
      <c r="M747" s="4" t="str">
        <f>IFERROR(_xlfn.IFS(H747="9",INDEX(字典1_34!C:C,MATCH(MID(F747,5,2),字典1_34!B:B,0)),H747="B00",INDEX(字典1_34!D:D,MATCH(MID(F747,5,2),字典1_34!B:B,0)),H747="B20",INDEX(字典1_34!E:E,MATCH(MID(F747,5,2),字典1_34!B:B,0)),H747="B48",INDEX(字典1_34!G:G,MATCH(MID(F747,5,2),字典1_34!B:B,0)),LEFT(H747,1)="B",INDEX(字典1_34!F:F,MATCH(MID(F747,5,2),字典1_34!B:B,0))),"-")</f>
        <v>-</v>
      </c>
      <c r="N747" s="4" t="str">
        <f>IFERROR(_xlfn.IFS(H747="9",INDEX(字典1_56!C:C,MATCH(MID(F747,7,2),字典1_56!B:B,0)),LEFT(H747,1)="B",INDEX(字典1_56!D:D,MATCH(MID(F747,7,2),字典1_56!B:B,0)),H747="C_B",INDEX(字典1_56!F:F,MATCH(MID(F747,7,2),字典1_56!B:B,0)),H747="C",INDEX(字典1_56!E:E,MATCH(MID(F747,7,2),字典1_56!B:B,0))),"-")</f>
        <v>-</v>
      </c>
      <c r="O747" s="4" t="str">
        <f>IFERROR(INDEX(字典1_78!C:C,MATCH(RIGHT(F747,2),字典1_78!B:B,0)),"Error")</f>
        <v>时钟</v>
      </c>
      <c r="P747" s="5">
        <f t="shared" si="44"/>
        <v>2.883</v>
      </c>
      <c r="Q747" s="5">
        <f t="shared" si="45"/>
        <v>4.0000000000000036E-2</v>
      </c>
      <c r="R747" s="5" t="str">
        <f>IF(H749="C_B",INDEX(音色一览表!A:A,MATCH(MID(F747,5,2)&amp;MID(F748,5,2)&amp;MID(F749,7,2),音色一览表!H:H,0))&amp;" "&amp;INDEX(音色一览表!G:G,MATCH(MID(F747,5,2)&amp;MID(F748,5,2)&amp;MID(F749,7,2),音色一览表!H:H,0)),"")</f>
        <v/>
      </c>
      <c r="S747" s="17"/>
      <c r="T747" s="17"/>
    </row>
    <row r="748" spans="1:20" ht="18" hidden="1" customHeight="1" x14ac:dyDescent="0.2">
      <c r="A748" s="16">
        <v>746</v>
      </c>
      <c r="B748" s="16">
        <v>2</v>
      </c>
      <c r="C748" s="10"/>
      <c r="D748" s="16" t="s">
        <v>49</v>
      </c>
      <c r="E748" s="16" t="s">
        <v>50</v>
      </c>
      <c r="F748" s="16" t="s">
        <v>51</v>
      </c>
      <c r="G748" s="16" t="s">
        <v>799</v>
      </c>
      <c r="H748" s="34" t="str">
        <f t="shared" si="47"/>
        <v>F8</v>
      </c>
      <c r="I748" s="34" t="str">
        <f>IFERROR(INDEX(数据分类!B:B,MATCH(数据!H748,数据分类!A:A,0)),"Error")</f>
        <v>时钟</v>
      </c>
      <c r="J748" s="34" t="str">
        <f>IFERROR(_xlfn.IFS(INDEX(数据分类!E:E,MATCH(数据!H748,数据分类!A:A,0))=3456,N748&amp;M748,INDEX(数据分类!E:E,MATCH(数据!H748,数据分类!A:A,0))=34,M748,INDEX(数据分类!E:E,MATCH(数据!H748,数据分类!A:A,0))=56,N748,INDEX(数据分类!E:E,MATCH(数据!H748,数据分类!A:A,0))="-","-"),"Error")</f>
        <v>-</v>
      </c>
      <c r="K748" s="34" t="str">
        <f t="shared" si="46"/>
        <v>-</v>
      </c>
      <c r="L748" s="4" t="str">
        <f>IFERROR(INDEX(字典msg!B:B,MATCH(D748,字典msg!A:A,0)),"Error")</f>
        <v>正常</v>
      </c>
      <c r="M748" s="4" t="str">
        <f>IFERROR(_xlfn.IFS(H748="9",INDEX(字典1_34!C:C,MATCH(MID(F748,5,2),字典1_34!B:B,0)),H748="B00",INDEX(字典1_34!D:D,MATCH(MID(F748,5,2),字典1_34!B:B,0)),H748="B20",INDEX(字典1_34!E:E,MATCH(MID(F748,5,2),字典1_34!B:B,0)),H748="B48",INDEX(字典1_34!G:G,MATCH(MID(F748,5,2),字典1_34!B:B,0)),LEFT(H748,1)="B",INDEX(字典1_34!F:F,MATCH(MID(F748,5,2),字典1_34!B:B,0))),"-")</f>
        <v>-</v>
      </c>
      <c r="N748" s="4" t="str">
        <f>IFERROR(_xlfn.IFS(H748="9",INDEX(字典1_56!C:C,MATCH(MID(F748,7,2),字典1_56!B:B,0)),LEFT(H748,1)="B",INDEX(字典1_56!D:D,MATCH(MID(F748,7,2),字典1_56!B:B,0)),H748="C_B",INDEX(字典1_56!F:F,MATCH(MID(F748,7,2),字典1_56!B:B,0)),H748="C",INDEX(字典1_56!E:E,MATCH(MID(F748,7,2),字典1_56!B:B,0))),"-")</f>
        <v>-</v>
      </c>
      <c r="O748" s="4" t="str">
        <f>IFERROR(INDEX(字典1_78!C:C,MATCH(RIGHT(F748,2),字典1_78!B:B,0)),"Error")</f>
        <v>时钟</v>
      </c>
      <c r="P748" s="5">
        <f t="shared" si="44"/>
        <v>2.9129999999999998</v>
      </c>
      <c r="Q748" s="5">
        <f t="shared" si="45"/>
        <v>2.9999999999999805E-2</v>
      </c>
      <c r="R748" s="5" t="str">
        <f>IF(H750="C_B",INDEX(音色一览表!A:A,MATCH(MID(F748,5,2)&amp;MID(F749,5,2)&amp;MID(F750,7,2),音色一览表!H:H,0))&amp;" "&amp;INDEX(音色一览表!G:G,MATCH(MID(F748,5,2)&amp;MID(F749,5,2)&amp;MID(F750,7,2),音色一览表!H:H,0)),"")</f>
        <v/>
      </c>
      <c r="S748" s="17"/>
      <c r="T748" s="17"/>
    </row>
    <row r="749" spans="1:20" ht="18" hidden="1" customHeight="1" x14ac:dyDescent="0.2">
      <c r="A749" s="16">
        <v>747</v>
      </c>
      <c r="B749" s="16">
        <v>2</v>
      </c>
      <c r="C749" s="10"/>
      <c r="D749" s="16" t="s">
        <v>49</v>
      </c>
      <c r="E749" s="16" t="s">
        <v>50</v>
      </c>
      <c r="F749" s="16" t="s">
        <v>51</v>
      </c>
      <c r="G749" s="16" t="s">
        <v>800</v>
      </c>
      <c r="H749" s="34" t="str">
        <f t="shared" si="47"/>
        <v>F8</v>
      </c>
      <c r="I749" s="34" t="str">
        <f>IFERROR(INDEX(数据分类!B:B,MATCH(数据!H749,数据分类!A:A,0)),"Error")</f>
        <v>时钟</v>
      </c>
      <c r="J749" s="34" t="str">
        <f>IFERROR(_xlfn.IFS(INDEX(数据分类!E:E,MATCH(数据!H749,数据分类!A:A,0))=3456,N749&amp;M749,INDEX(数据分类!E:E,MATCH(数据!H749,数据分类!A:A,0))=34,M749,INDEX(数据分类!E:E,MATCH(数据!H749,数据分类!A:A,0))=56,N749,INDEX(数据分类!E:E,MATCH(数据!H749,数据分类!A:A,0))="-","-"),"Error")</f>
        <v>-</v>
      </c>
      <c r="K749" s="34" t="str">
        <f t="shared" si="46"/>
        <v>-</v>
      </c>
      <c r="L749" s="4" t="str">
        <f>IFERROR(INDEX(字典msg!B:B,MATCH(D749,字典msg!A:A,0)),"Error")</f>
        <v>正常</v>
      </c>
      <c r="M749" s="4" t="str">
        <f>IFERROR(_xlfn.IFS(H749="9",INDEX(字典1_34!C:C,MATCH(MID(F749,5,2),字典1_34!B:B,0)),H749="B00",INDEX(字典1_34!D:D,MATCH(MID(F749,5,2),字典1_34!B:B,0)),H749="B20",INDEX(字典1_34!E:E,MATCH(MID(F749,5,2),字典1_34!B:B,0)),H749="B48",INDEX(字典1_34!G:G,MATCH(MID(F749,5,2),字典1_34!B:B,0)),LEFT(H749,1)="B",INDEX(字典1_34!F:F,MATCH(MID(F749,5,2),字典1_34!B:B,0))),"-")</f>
        <v>-</v>
      </c>
      <c r="N749" s="4" t="str">
        <f>IFERROR(_xlfn.IFS(H749="9",INDEX(字典1_56!C:C,MATCH(MID(F749,7,2),字典1_56!B:B,0)),LEFT(H749,1)="B",INDEX(字典1_56!D:D,MATCH(MID(F749,7,2),字典1_56!B:B,0)),H749="C_B",INDEX(字典1_56!F:F,MATCH(MID(F749,7,2),字典1_56!B:B,0)),H749="C",INDEX(字典1_56!E:E,MATCH(MID(F749,7,2),字典1_56!B:B,0))),"-")</f>
        <v>-</v>
      </c>
      <c r="O749" s="4" t="str">
        <f>IFERROR(INDEX(字典1_78!C:C,MATCH(RIGHT(F749,2),字典1_78!B:B,0)),"Error")</f>
        <v>时钟</v>
      </c>
      <c r="P749" s="5">
        <f t="shared" si="44"/>
        <v>2.952</v>
      </c>
      <c r="Q749" s="5">
        <f t="shared" si="45"/>
        <v>3.9000000000000146E-2</v>
      </c>
      <c r="R749" s="5" t="str">
        <f>IF(H751="C_B",INDEX(音色一览表!A:A,MATCH(MID(F749,5,2)&amp;MID(F750,5,2)&amp;MID(F751,7,2),音色一览表!H:H,0))&amp;" "&amp;INDEX(音色一览表!G:G,MATCH(MID(F749,5,2)&amp;MID(F750,5,2)&amp;MID(F751,7,2),音色一览表!H:H,0)),"")</f>
        <v/>
      </c>
      <c r="S749" s="17"/>
      <c r="T749" s="17"/>
    </row>
    <row r="750" spans="1:20" ht="18" hidden="1" customHeight="1" x14ac:dyDescent="0.2">
      <c r="A750" s="16">
        <v>748</v>
      </c>
      <c r="B750" s="16">
        <v>2</v>
      </c>
      <c r="C750" s="10"/>
      <c r="D750" s="16" t="s">
        <v>49</v>
      </c>
      <c r="E750" s="16" t="s">
        <v>50</v>
      </c>
      <c r="F750" s="16" t="s">
        <v>51</v>
      </c>
      <c r="G750" s="16" t="s">
        <v>801</v>
      </c>
      <c r="H750" s="34" t="str">
        <f t="shared" si="47"/>
        <v>F8</v>
      </c>
      <c r="I750" s="34" t="str">
        <f>IFERROR(INDEX(数据分类!B:B,MATCH(数据!H750,数据分类!A:A,0)),"Error")</f>
        <v>时钟</v>
      </c>
      <c r="J750" s="34" t="str">
        <f>IFERROR(_xlfn.IFS(INDEX(数据分类!E:E,MATCH(数据!H750,数据分类!A:A,0))=3456,N750&amp;M750,INDEX(数据分类!E:E,MATCH(数据!H750,数据分类!A:A,0))=34,M750,INDEX(数据分类!E:E,MATCH(数据!H750,数据分类!A:A,0))=56,N750,INDEX(数据分类!E:E,MATCH(数据!H750,数据分类!A:A,0))="-","-"),"Error")</f>
        <v>-</v>
      </c>
      <c r="K750" s="34" t="str">
        <f t="shared" si="46"/>
        <v>-</v>
      </c>
      <c r="L750" s="4" t="str">
        <f>IFERROR(INDEX(字典msg!B:B,MATCH(D750,字典msg!A:A,0)),"Error")</f>
        <v>正常</v>
      </c>
      <c r="M750" s="4" t="str">
        <f>IFERROR(_xlfn.IFS(H750="9",INDEX(字典1_34!C:C,MATCH(MID(F750,5,2),字典1_34!B:B,0)),H750="B00",INDEX(字典1_34!D:D,MATCH(MID(F750,5,2),字典1_34!B:B,0)),H750="B20",INDEX(字典1_34!E:E,MATCH(MID(F750,5,2),字典1_34!B:B,0)),H750="B48",INDEX(字典1_34!G:G,MATCH(MID(F750,5,2),字典1_34!B:B,0)),LEFT(H750,1)="B",INDEX(字典1_34!F:F,MATCH(MID(F750,5,2),字典1_34!B:B,0))),"-")</f>
        <v>-</v>
      </c>
      <c r="N750" s="4" t="str">
        <f>IFERROR(_xlfn.IFS(H750="9",INDEX(字典1_56!C:C,MATCH(MID(F750,7,2),字典1_56!B:B,0)),LEFT(H750,1)="B",INDEX(字典1_56!D:D,MATCH(MID(F750,7,2),字典1_56!B:B,0)),H750="C_B",INDEX(字典1_56!F:F,MATCH(MID(F750,7,2),字典1_56!B:B,0)),H750="C",INDEX(字典1_56!E:E,MATCH(MID(F750,7,2),字典1_56!B:B,0))),"-")</f>
        <v>-</v>
      </c>
      <c r="O750" s="4" t="str">
        <f>IFERROR(INDEX(字典1_78!C:C,MATCH(RIGHT(F750,2),字典1_78!B:B,0)),"Error")</f>
        <v>时钟</v>
      </c>
      <c r="P750" s="5">
        <f t="shared" si="44"/>
        <v>2.992</v>
      </c>
      <c r="Q750" s="5">
        <f t="shared" si="45"/>
        <v>4.0000000000000036E-2</v>
      </c>
      <c r="R750" s="5" t="str">
        <f>IF(H752="C_B",INDEX(音色一览表!A:A,MATCH(MID(F750,5,2)&amp;MID(F751,5,2)&amp;MID(F752,7,2),音色一览表!H:H,0))&amp;" "&amp;INDEX(音色一览表!G:G,MATCH(MID(F750,5,2)&amp;MID(F751,5,2)&amp;MID(F752,7,2),音色一览表!H:H,0)),"")</f>
        <v/>
      </c>
      <c r="S750" s="17"/>
      <c r="T750" s="17"/>
    </row>
    <row r="751" spans="1:20" ht="18" hidden="1" customHeight="1" x14ac:dyDescent="0.2">
      <c r="A751" s="16">
        <v>749</v>
      </c>
      <c r="B751" s="16">
        <v>2</v>
      </c>
      <c r="C751" s="10"/>
      <c r="D751" s="16" t="s">
        <v>49</v>
      </c>
      <c r="E751" s="16" t="s">
        <v>50</v>
      </c>
      <c r="F751" s="16" t="s">
        <v>51</v>
      </c>
      <c r="G751" s="16" t="s">
        <v>802</v>
      </c>
      <c r="H751" s="34" t="str">
        <f t="shared" si="47"/>
        <v>F8</v>
      </c>
      <c r="I751" s="34" t="str">
        <f>IFERROR(INDEX(数据分类!B:B,MATCH(数据!H751,数据分类!A:A,0)),"Error")</f>
        <v>时钟</v>
      </c>
      <c r="J751" s="34" t="str">
        <f>IFERROR(_xlfn.IFS(INDEX(数据分类!E:E,MATCH(数据!H751,数据分类!A:A,0))=3456,N751&amp;M751,INDEX(数据分类!E:E,MATCH(数据!H751,数据分类!A:A,0))=34,M751,INDEX(数据分类!E:E,MATCH(数据!H751,数据分类!A:A,0))=56,N751,INDEX(数据分类!E:E,MATCH(数据!H751,数据分类!A:A,0))="-","-"),"Error")</f>
        <v>-</v>
      </c>
      <c r="K751" s="34" t="str">
        <f t="shared" si="46"/>
        <v>-</v>
      </c>
      <c r="L751" s="4" t="str">
        <f>IFERROR(INDEX(字典msg!B:B,MATCH(D751,字典msg!A:A,0)),"Error")</f>
        <v>正常</v>
      </c>
      <c r="M751" s="4" t="str">
        <f>IFERROR(_xlfn.IFS(H751="9",INDEX(字典1_34!C:C,MATCH(MID(F751,5,2),字典1_34!B:B,0)),H751="B00",INDEX(字典1_34!D:D,MATCH(MID(F751,5,2),字典1_34!B:B,0)),H751="B20",INDEX(字典1_34!E:E,MATCH(MID(F751,5,2),字典1_34!B:B,0)),H751="B48",INDEX(字典1_34!G:G,MATCH(MID(F751,5,2),字典1_34!B:B,0)),LEFT(H751,1)="B",INDEX(字典1_34!F:F,MATCH(MID(F751,5,2),字典1_34!B:B,0))),"-")</f>
        <v>-</v>
      </c>
      <c r="N751" s="4" t="str">
        <f>IFERROR(_xlfn.IFS(H751="9",INDEX(字典1_56!C:C,MATCH(MID(F751,7,2),字典1_56!B:B,0)),LEFT(H751,1)="B",INDEX(字典1_56!D:D,MATCH(MID(F751,7,2),字典1_56!B:B,0)),H751="C_B",INDEX(字典1_56!F:F,MATCH(MID(F751,7,2),字典1_56!B:B,0)),H751="C",INDEX(字典1_56!E:E,MATCH(MID(F751,7,2),字典1_56!B:B,0))),"-")</f>
        <v>-</v>
      </c>
      <c r="O751" s="4" t="str">
        <f>IFERROR(INDEX(字典1_78!C:C,MATCH(RIGHT(F751,2),字典1_78!B:B,0)),"Error")</f>
        <v>时钟</v>
      </c>
      <c r="P751" s="5">
        <f t="shared" si="44"/>
        <v>3.0219999999999998</v>
      </c>
      <c r="Q751" s="5">
        <f t="shared" si="45"/>
        <v>2.9999999999999805E-2</v>
      </c>
      <c r="R751" s="5" t="str">
        <f>IF(H753="C_B",INDEX(音色一览表!A:A,MATCH(MID(F751,5,2)&amp;MID(F752,5,2)&amp;MID(F753,7,2),音色一览表!H:H,0))&amp;" "&amp;INDEX(音色一览表!G:G,MATCH(MID(F751,5,2)&amp;MID(F752,5,2)&amp;MID(F753,7,2),音色一览表!H:H,0)),"")</f>
        <v/>
      </c>
      <c r="S751" s="17"/>
      <c r="T751" s="17"/>
    </row>
    <row r="752" spans="1:20" ht="18" hidden="1" customHeight="1" x14ac:dyDescent="0.2">
      <c r="A752" s="16">
        <v>750</v>
      </c>
      <c r="B752" s="16">
        <v>2</v>
      </c>
      <c r="C752" s="10"/>
      <c r="D752" s="16" t="s">
        <v>49</v>
      </c>
      <c r="E752" s="16" t="s">
        <v>50</v>
      </c>
      <c r="F752" s="16" t="s">
        <v>51</v>
      </c>
      <c r="G752" s="16" t="s">
        <v>803</v>
      </c>
      <c r="H752" s="34" t="str">
        <f t="shared" si="47"/>
        <v>F8</v>
      </c>
      <c r="I752" s="34" t="str">
        <f>IFERROR(INDEX(数据分类!B:B,MATCH(数据!H752,数据分类!A:A,0)),"Error")</f>
        <v>时钟</v>
      </c>
      <c r="J752" s="34" t="str">
        <f>IFERROR(_xlfn.IFS(INDEX(数据分类!E:E,MATCH(数据!H752,数据分类!A:A,0))=3456,N752&amp;M752,INDEX(数据分类!E:E,MATCH(数据!H752,数据分类!A:A,0))=34,M752,INDEX(数据分类!E:E,MATCH(数据!H752,数据分类!A:A,0))=56,N752,INDEX(数据分类!E:E,MATCH(数据!H752,数据分类!A:A,0))="-","-"),"Error")</f>
        <v>-</v>
      </c>
      <c r="K752" s="34" t="str">
        <f t="shared" si="46"/>
        <v>-</v>
      </c>
      <c r="L752" s="4" t="str">
        <f>IFERROR(INDEX(字典msg!B:B,MATCH(D752,字典msg!A:A,0)),"Error")</f>
        <v>正常</v>
      </c>
      <c r="M752" s="4" t="str">
        <f>IFERROR(_xlfn.IFS(H752="9",INDEX(字典1_34!C:C,MATCH(MID(F752,5,2),字典1_34!B:B,0)),H752="B00",INDEX(字典1_34!D:D,MATCH(MID(F752,5,2),字典1_34!B:B,0)),H752="B20",INDEX(字典1_34!E:E,MATCH(MID(F752,5,2),字典1_34!B:B,0)),H752="B48",INDEX(字典1_34!G:G,MATCH(MID(F752,5,2),字典1_34!B:B,0)),LEFT(H752,1)="B",INDEX(字典1_34!F:F,MATCH(MID(F752,5,2),字典1_34!B:B,0))),"-")</f>
        <v>-</v>
      </c>
      <c r="N752" s="4" t="str">
        <f>IFERROR(_xlfn.IFS(H752="9",INDEX(字典1_56!C:C,MATCH(MID(F752,7,2),字典1_56!B:B,0)),LEFT(H752,1)="B",INDEX(字典1_56!D:D,MATCH(MID(F752,7,2),字典1_56!B:B,0)),H752="C_B",INDEX(字典1_56!F:F,MATCH(MID(F752,7,2),字典1_56!B:B,0)),H752="C",INDEX(字典1_56!E:E,MATCH(MID(F752,7,2),字典1_56!B:B,0))),"-")</f>
        <v>-</v>
      </c>
      <c r="O752" s="4" t="str">
        <f>IFERROR(INDEX(字典1_78!C:C,MATCH(RIGHT(F752,2),字典1_78!B:B,0)),"Error")</f>
        <v>时钟</v>
      </c>
      <c r="P752" s="5">
        <f t="shared" si="44"/>
        <v>3.0619999999999998</v>
      </c>
      <c r="Q752" s="5">
        <f t="shared" si="45"/>
        <v>4.0000000000000036E-2</v>
      </c>
      <c r="R752" s="5" t="str">
        <f>IF(H754="C_B",INDEX(音色一览表!A:A,MATCH(MID(F752,5,2)&amp;MID(F753,5,2)&amp;MID(F754,7,2),音色一览表!H:H,0))&amp;" "&amp;INDEX(音色一览表!G:G,MATCH(MID(F752,5,2)&amp;MID(F753,5,2)&amp;MID(F754,7,2),音色一览表!H:H,0)),"")</f>
        <v/>
      </c>
      <c r="S752" s="17"/>
      <c r="T752" s="17"/>
    </row>
    <row r="753" spans="1:20" ht="18" hidden="1" customHeight="1" x14ac:dyDescent="0.2">
      <c r="A753" s="16">
        <v>751</v>
      </c>
      <c r="B753" s="16">
        <v>2</v>
      </c>
      <c r="C753" s="10"/>
      <c r="D753" s="16" t="s">
        <v>49</v>
      </c>
      <c r="E753" s="16" t="s">
        <v>50</v>
      </c>
      <c r="F753" s="16" t="s">
        <v>51</v>
      </c>
      <c r="G753" s="16" t="s">
        <v>804</v>
      </c>
      <c r="H753" s="34" t="str">
        <f t="shared" si="47"/>
        <v>F8</v>
      </c>
      <c r="I753" s="34" t="str">
        <f>IFERROR(INDEX(数据分类!B:B,MATCH(数据!H753,数据分类!A:A,0)),"Error")</f>
        <v>时钟</v>
      </c>
      <c r="J753" s="34" t="str">
        <f>IFERROR(_xlfn.IFS(INDEX(数据分类!E:E,MATCH(数据!H753,数据分类!A:A,0))=3456,N753&amp;M753,INDEX(数据分类!E:E,MATCH(数据!H753,数据分类!A:A,0))=34,M753,INDEX(数据分类!E:E,MATCH(数据!H753,数据分类!A:A,0))=56,N753,INDEX(数据分类!E:E,MATCH(数据!H753,数据分类!A:A,0))="-","-"),"Error")</f>
        <v>-</v>
      </c>
      <c r="K753" s="34" t="str">
        <f t="shared" si="46"/>
        <v>-</v>
      </c>
      <c r="L753" s="4" t="str">
        <f>IFERROR(INDEX(字典msg!B:B,MATCH(D753,字典msg!A:A,0)),"Error")</f>
        <v>正常</v>
      </c>
      <c r="M753" s="4" t="str">
        <f>IFERROR(_xlfn.IFS(H753="9",INDEX(字典1_34!C:C,MATCH(MID(F753,5,2),字典1_34!B:B,0)),H753="B00",INDEX(字典1_34!D:D,MATCH(MID(F753,5,2),字典1_34!B:B,0)),H753="B20",INDEX(字典1_34!E:E,MATCH(MID(F753,5,2),字典1_34!B:B,0)),H753="B48",INDEX(字典1_34!G:G,MATCH(MID(F753,5,2),字典1_34!B:B,0)),LEFT(H753,1)="B",INDEX(字典1_34!F:F,MATCH(MID(F753,5,2),字典1_34!B:B,0))),"-")</f>
        <v>-</v>
      </c>
      <c r="N753" s="4" t="str">
        <f>IFERROR(_xlfn.IFS(H753="9",INDEX(字典1_56!C:C,MATCH(MID(F753,7,2),字典1_56!B:B,0)),LEFT(H753,1)="B",INDEX(字典1_56!D:D,MATCH(MID(F753,7,2),字典1_56!B:B,0)),H753="C_B",INDEX(字典1_56!F:F,MATCH(MID(F753,7,2),字典1_56!B:B,0)),H753="C",INDEX(字典1_56!E:E,MATCH(MID(F753,7,2),字典1_56!B:B,0))),"-")</f>
        <v>-</v>
      </c>
      <c r="O753" s="4" t="str">
        <f>IFERROR(INDEX(字典1_78!C:C,MATCH(RIGHT(F753,2),字典1_78!B:B,0)),"Error")</f>
        <v>时钟</v>
      </c>
      <c r="P753" s="5">
        <f t="shared" si="44"/>
        <v>3.1019999999999999</v>
      </c>
      <c r="Q753" s="5">
        <f t="shared" si="45"/>
        <v>4.0000000000000036E-2</v>
      </c>
      <c r="R753" s="5" t="str">
        <f>IF(H755="C_B",INDEX(音色一览表!A:A,MATCH(MID(F753,5,2)&amp;MID(F754,5,2)&amp;MID(F755,7,2),音色一览表!H:H,0))&amp;" "&amp;INDEX(音色一览表!G:G,MATCH(MID(F753,5,2)&amp;MID(F754,5,2)&amp;MID(F755,7,2),音色一览表!H:H,0)),"")</f>
        <v/>
      </c>
      <c r="S753" s="17"/>
      <c r="T753" s="17"/>
    </row>
    <row r="754" spans="1:20" ht="18" hidden="1" customHeight="1" x14ac:dyDescent="0.2">
      <c r="A754" s="16">
        <v>752</v>
      </c>
      <c r="B754" s="16">
        <v>2</v>
      </c>
      <c r="C754" s="10"/>
      <c r="D754" s="16" t="s">
        <v>49</v>
      </c>
      <c r="E754" s="16" t="s">
        <v>50</v>
      </c>
      <c r="F754" s="16" t="s">
        <v>805</v>
      </c>
      <c r="G754" s="16" t="s">
        <v>806</v>
      </c>
      <c r="H754" s="34" t="str">
        <f t="shared" si="47"/>
        <v>9</v>
      </c>
      <c r="I754" s="34" t="str">
        <f>IFERROR(INDEX(数据分类!B:B,MATCH(数据!H754,数据分类!A:A,0)),"Error")</f>
        <v>音符打开</v>
      </c>
      <c r="J754" s="34" t="str">
        <f>IFERROR(_xlfn.IFS(INDEX(数据分类!E:E,MATCH(数据!H754,数据分类!A:A,0))=3456,N754&amp;M754,INDEX(数据分类!E:E,MATCH(数据!H754,数据分类!A:A,0))=34,M754,INDEX(数据分类!E:E,MATCH(数据!H754,数据分类!A:A,0))=56,N754,INDEX(数据分类!E:E,MATCH(数据!H754,数据分类!A:A,0))="-","-"),"Error")</f>
        <v>E3键按下(力度090)</v>
      </c>
      <c r="K754" s="34">
        <f t="shared" si="46"/>
        <v>1</v>
      </c>
      <c r="L754" s="4" t="str">
        <f>IFERROR(INDEX(字典msg!B:B,MATCH(D754,字典msg!A:A,0)),"Error")</f>
        <v>正常</v>
      </c>
      <c r="M754" s="4" t="str">
        <f>IFERROR(_xlfn.IFS(H754="9",INDEX(字典1_34!C:C,MATCH(MID(F754,5,2),字典1_34!B:B,0)),H754="B00",INDEX(字典1_34!D:D,MATCH(MID(F754,5,2),字典1_34!B:B,0)),H754="B20",INDEX(字典1_34!E:E,MATCH(MID(F754,5,2),字典1_34!B:B,0)),H754="B48",INDEX(字典1_34!G:G,MATCH(MID(F754,5,2),字典1_34!B:B,0)),LEFT(H754,1)="B",INDEX(字典1_34!F:F,MATCH(MID(F754,5,2),字典1_34!B:B,0))),"-")</f>
        <v>按下(力度090)</v>
      </c>
      <c r="N754" s="4" t="str">
        <f>IFERROR(_xlfn.IFS(H754="9",INDEX(字典1_56!C:C,MATCH(MID(F754,7,2),字典1_56!B:B,0)),LEFT(H754,1)="B",INDEX(字典1_56!D:D,MATCH(MID(F754,7,2),字典1_56!B:B,0)),H754="C_B",INDEX(字典1_56!F:F,MATCH(MID(F754,7,2),字典1_56!B:B,0)),H754="C",INDEX(字典1_56!E:E,MATCH(MID(F754,7,2),字典1_56!B:B,0))),"-")</f>
        <v>E3键</v>
      </c>
      <c r="O754" s="4" t="str">
        <f>IFERROR(INDEX(字典1_78!C:C,MATCH(RIGHT(F754,2),字典1_78!B:B,0)),"Error")</f>
        <v>音符打开(#01)</v>
      </c>
      <c r="P754" s="5">
        <f t="shared" si="44"/>
        <v>3.1320000000000001</v>
      </c>
      <c r="Q754" s="5">
        <f t="shared" si="45"/>
        <v>3.0000000000000249E-2</v>
      </c>
      <c r="R754" s="5" t="str">
        <f>IF(H756="C_B",INDEX(音色一览表!A:A,MATCH(MID(F754,5,2)&amp;MID(F755,5,2)&amp;MID(F756,7,2),音色一览表!H:H,0))&amp;" "&amp;INDEX(音色一览表!G:G,MATCH(MID(F754,5,2)&amp;MID(F755,5,2)&amp;MID(F756,7,2),音色一览表!H:H,0)),"")</f>
        <v/>
      </c>
      <c r="S754" s="17"/>
      <c r="T754" s="17"/>
    </row>
    <row r="755" spans="1:20" ht="18" hidden="1" customHeight="1" x14ac:dyDescent="0.2">
      <c r="A755" s="16">
        <v>753</v>
      </c>
      <c r="B755" s="16">
        <v>2</v>
      </c>
      <c r="C755" s="10"/>
      <c r="D755" s="16" t="s">
        <v>49</v>
      </c>
      <c r="E755" s="16" t="s">
        <v>50</v>
      </c>
      <c r="F755" s="16" t="s">
        <v>51</v>
      </c>
      <c r="G755" s="16" t="s">
        <v>807</v>
      </c>
      <c r="H755" s="34" t="str">
        <f t="shared" si="47"/>
        <v>F8</v>
      </c>
      <c r="I755" s="34" t="str">
        <f>IFERROR(INDEX(数据分类!B:B,MATCH(数据!H755,数据分类!A:A,0)),"Error")</f>
        <v>时钟</v>
      </c>
      <c r="J755" s="34" t="str">
        <f>IFERROR(_xlfn.IFS(INDEX(数据分类!E:E,MATCH(数据!H755,数据分类!A:A,0))=3456,N755&amp;M755,INDEX(数据分类!E:E,MATCH(数据!H755,数据分类!A:A,0))=34,M755,INDEX(数据分类!E:E,MATCH(数据!H755,数据分类!A:A,0))=56,N755,INDEX(数据分类!E:E,MATCH(数据!H755,数据分类!A:A,0))="-","-"),"Error")</f>
        <v>-</v>
      </c>
      <c r="K755" s="34" t="str">
        <f t="shared" si="46"/>
        <v>-</v>
      </c>
      <c r="L755" s="4" t="str">
        <f>IFERROR(INDEX(字典msg!B:B,MATCH(D755,字典msg!A:A,0)),"Error")</f>
        <v>正常</v>
      </c>
      <c r="M755" s="4" t="str">
        <f>IFERROR(_xlfn.IFS(H755="9",INDEX(字典1_34!C:C,MATCH(MID(F755,5,2),字典1_34!B:B,0)),H755="B00",INDEX(字典1_34!D:D,MATCH(MID(F755,5,2),字典1_34!B:B,0)),H755="B20",INDEX(字典1_34!E:E,MATCH(MID(F755,5,2),字典1_34!B:B,0)),H755="B48",INDEX(字典1_34!G:G,MATCH(MID(F755,5,2),字典1_34!B:B,0)),LEFT(H755,1)="B",INDEX(字典1_34!F:F,MATCH(MID(F755,5,2),字典1_34!B:B,0))),"-")</f>
        <v>-</v>
      </c>
      <c r="N755" s="4" t="str">
        <f>IFERROR(_xlfn.IFS(H755="9",INDEX(字典1_56!C:C,MATCH(MID(F755,7,2),字典1_56!B:B,0)),LEFT(H755,1)="B",INDEX(字典1_56!D:D,MATCH(MID(F755,7,2),字典1_56!B:B,0)),H755="C_B",INDEX(字典1_56!F:F,MATCH(MID(F755,7,2),字典1_56!B:B,0)),H755="C",INDEX(字典1_56!E:E,MATCH(MID(F755,7,2),字典1_56!B:B,0))),"-")</f>
        <v>-</v>
      </c>
      <c r="O755" s="4" t="str">
        <f>IFERROR(INDEX(字典1_78!C:C,MATCH(RIGHT(F755,2),字典1_78!B:B,0)),"Error")</f>
        <v>时钟</v>
      </c>
      <c r="P755" s="5">
        <f t="shared" si="44"/>
        <v>3.1720000000000002</v>
      </c>
      <c r="Q755" s="5">
        <f t="shared" si="45"/>
        <v>4.0000000000000036E-2</v>
      </c>
      <c r="R755" s="5" t="str">
        <f>IF(H757="C_B",INDEX(音色一览表!A:A,MATCH(MID(F755,5,2)&amp;MID(F756,5,2)&amp;MID(F757,7,2),音色一览表!H:H,0))&amp;" "&amp;INDEX(音色一览表!G:G,MATCH(MID(F755,5,2)&amp;MID(F756,5,2)&amp;MID(F757,7,2),音色一览表!H:H,0)),"")</f>
        <v/>
      </c>
      <c r="S755" s="17"/>
      <c r="T755" s="17"/>
    </row>
    <row r="756" spans="1:20" ht="18" hidden="1" customHeight="1" x14ac:dyDescent="0.2">
      <c r="A756" s="16">
        <v>754</v>
      </c>
      <c r="B756" s="16">
        <v>2</v>
      </c>
      <c r="C756" s="10"/>
      <c r="D756" s="16" t="s">
        <v>49</v>
      </c>
      <c r="E756" s="16" t="s">
        <v>50</v>
      </c>
      <c r="F756" s="16" t="s">
        <v>51</v>
      </c>
      <c r="G756" s="16" t="s">
        <v>808</v>
      </c>
      <c r="H756" s="34" t="str">
        <f t="shared" si="47"/>
        <v>F8</v>
      </c>
      <c r="I756" s="34" t="str">
        <f>IFERROR(INDEX(数据分类!B:B,MATCH(数据!H756,数据分类!A:A,0)),"Error")</f>
        <v>时钟</v>
      </c>
      <c r="J756" s="34" t="str">
        <f>IFERROR(_xlfn.IFS(INDEX(数据分类!E:E,MATCH(数据!H756,数据分类!A:A,0))=3456,N756&amp;M756,INDEX(数据分类!E:E,MATCH(数据!H756,数据分类!A:A,0))=34,M756,INDEX(数据分类!E:E,MATCH(数据!H756,数据分类!A:A,0))=56,N756,INDEX(数据分类!E:E,MATCH(数据!H756,数据分类!A:A,0))="-","-"),"Error")</f>
        <v>-</v>
      </c>
      <c r="K756" s="34" t="str">
        <f t="shared" si="46"/>
        <v>-</v>
      </c>
      <c r="L756" s="4" t="str">
        <f>IFERROR(INDEX(字典msg!B:B,MATCH(D756,字典msg!A:A,0)),"Error")</f>
        <v>正常</v>
      </c>
      <c r="M756" s="4" t="str">
        <f>IFERROR(_xlfn.IFS(H756="9",INDEX(字典1_34!C:C,MATCH(MID(F756,5,2),字典1_34!B:B,0)),H756="B00",INDEX(字典1_34!D:D,MATCH(MID(F756,5,2),字典1_34!B:B,0)),H756="B20",INDEX(字典1_34!E:E,MATCH(MID(F756,5,2),字典1_34!B:B,0)),H756="B48",INDEX(字典1_34!G:G,MATCH(MID(F756,5,2),字典1_34!B:B,0)),LEFT(H756,1)="B",INDEX(字典1_34!F:F,MATCH(MID(F756,5,2),字典1_34!B:B,0))),"-")</f>
        <v>-</v>
      </c>
      <c r="N756" s="4" t="str">
        <f>IFERROR(_xlfn.IFS(H756="9",INDEX(字典1_56!C:C,MATCH(MID(F756,7,2),字典1_56!B:B,0)),LEFT(H756,1)="B",INDEX(字典1_56!D:D,MATCH(MID(F756,7,2),字典1_56!B:B,0)),H756="C_B",INDEX(字典1_56!F:F,MATCH(MID(F756,7,2),字典1_56!B:B,0)),H756="C",INDEX(字典1_56!E:E,MATCH(MID(F756,7,2),字典1_56!B:B,0))),"-")</f>
        <v>-</v>
      </c>
      <c r="O756" s="4" t="str">
        <f>IFERROR(INDEX(字典1_78!C:C,MATCH(RIGHT(F756,2),字典1_78!B:B,0)),"Error")</f>
        <v>时钟</v>
      </c>
      <c r="P756" s="5">
        <f t="shared" si="44"/>
        <v>3.202</v>
      </c>
      <c r="Q756" s="5">
        <f t="shared" si="45"/>
        <v>2.9999999999999805E-2</v>
      </c>
      <c r="R756" s="5" t="str">
        <f>IF(H758="C_B",INDEX(音色一览表!A:A,MATCH(MID(F756,5,2)&amp;MID(F757,5,2)&amp;MID(F758,7,2),音色一览表!H:H,0))&amp;" "&amp;INDEX(音色一览表!G:G,MATCH(MID(F756,5,2)&amp;MID(F757,5,2)&amp;MID(F758,7,2),音色一览表!H:H,0)),"")</f>
        <v/>
      </c>
      <c r="S756" s="17"/>
      <c r="T756" s="17"/>
    </row>
    <row r="757" spans="1:20" ht="18" hidden="1" customHeight="1" x14ac:dyDescent="0.2">
      <c r="A757" s="16">
        <v>755</v>
      </c>
      <c r="B757" s="16">
        <v>2</v>
      </c>
      <c r="C757" s="10"/>
      <c r="D757" s="16" t="s">
        <v>49</v>
      </c>
      <c r="E757" s="16" t="s">
        <v>50</v>
      </c>
      <c r="F757" s="16" t="s">
        <v>59</v>
      </c>
      <c r="G757" s="16" t="s">
        <v>809</v>
      </c>
      <c r="H757" s="34" t="str">
        <f t="shared" si="47"/>
        <v>FE</v>
      </c>
      <c r="I757" s="34" t="str">
        <f>IFERROR(INDEX(数据分类!B:B,MATCH(数据!H757,数据分类!A:A,0)),"Error")</f>
        <v>主动传感</v>
      </c>
      <c r="J757" s="34" t="str">
        <f>IFERROR(_xlfn.IFS(INDEX(数据分类!E:E,MATCH(数据!H757,数据分类!A:A,0))=3456,N757&amp;M757,INDEX(数据分类!E:E,MATCH(数据!H757,数据分类!A:A,0))=34,M757,INDEX(数据分类!E:E,MATCH(数据!H757,数据分类!A:A,0))=56,N757,INDEX(数据分类!E:E,MATCH(数据!H757,数据分类!A:A,0))="-","-"),"Error")</f>
        <v>-</v>
      </c>
      <c r="K757" s="34" t="str">
        <f t="shared" si="46"/>
        <v>-</v>
      </c>
      <c r="L757" s="4" t="str">
        <f>IFERROR(INDEX(字典msg!B:B,MATCH(D757,字典msg!A:A,0)),"Error")</f>
        <v>正常</v>
      </c>
      <c r="M757" s="4" t="str">
        <f>IFERROR(_xlfn.IFS(H757="9",INDEX(字典1_34!C:C,MATCH(MID(F757,5,2),字典1_34!B:B,0)),H757="B00",INDEX(字典1_34!D:D,MATCH(MID(F757,5,2),字典1_34!B:B,0)),H757="B20",INDEX(字典1_34!E:E,MATCH(MID(F757,5,2),字典1_34!B:B,0)),H757="B48",INDEX(字典1_34!G:G,MATCH(MID(F757,5,2),字典1_34!B:B,0)),LEFT(H757,1)="B",INDEX(字典1_34!F:F,MATCH(MID(F757,5,2),字典1_34!B:B,0))),"-")</f>
        <v>-</v>
      </c>
      <c r="N757" s="4" t="str">
        <f>IFERROR(_xlfn.IFS(H757="9",INDEX(字典1_56!C:C,MATCH(MID(F757,7,2),字典1_56!B:B,0)),LEFT(H757,1)="B",INDEX(字典1_56!D:D,MATCH(MID(F757,7,2),字典1_56!B:B,0)),H757="C_B",INDEX(字典1_56!F:F,MATCH(MID(F757,7,2),字典1_56!B:B,0)),H757="C",INDEX(字典1_56!E:E,MATCH(MID(F757,7,2),字典1_56!B:B,0))),"-")</f>
        <v>-</v>
      </c>
      <c r="O757" s="4" t="str">
        <f>IFERROR(INDEX(字典1_78!C:C,MATCH(RIGHT(F757,2),字典1_78!B:B,0)),"Error")</f>
        <v>主动传感</v>
      </c>
      <c r="P757" s="5">
        <f t="shared" si="44"/>
        <v>3.242</v>
      </c>
      <c r="Q757" s="5">
        <f t="shared" si="45"/>
        <v>4.0000000000000036E-2</v>
      </c>
      <c r="R757" s="5" t="str">
        <f>IF(H759="C_B",INDEX(音色一览表!A:A,MATCH(MID(F757,5,2)&amp;MID(F758,5,2)&amp;MID(F759,7,2),音色一览表!H:H,0))&amp;" "&amp;INDEX(音色一览表!G:G,MATCH(MID(F757,5,2)&amp;MID(F758,5,2)&amp;MID(F759,7,2),音色一览表!H:H,0)),"")</f>
        <v/>
      </c>
      <c r="S757" s="17"/>
      <c r="T757" s="17"/>
    </row>
    <row r="758" spans="1:20" ht="18" hidden="1" customHeight="1" x14ac:dyDescent="0.2">
      <c r="A758" s="16">
        <v>756</v>
      </c>
      <c r="B758" s="16">
        <v>2</v>
      </c>
      <c r="C758" s="10"/>
      <c r="D758" s="16" t="s">
        <v>49</v>
      </c>
      <c r="E758" s="16" t="s">
        <v>50</v>
      </c>
      <c r="F758" s="16" t="s">
        <v>51</v>
      </c>
      <c r="G758" s="16" t="s">
        <v>810</v>
      </c>
      <c r="H758" s="34" t="str">
        <f t="shared" si="47"/>
        <v>F8</v>
      </c>
      <c r="I758" s="34" t="str">
        <f>IFERROR(INDEX(数据分类!B:B,MATCH(数据!H758,数据分类!A:A,0)),"Error")</f>
        <v>时钟</v>
      </c>
      <c r="J758" s="34" t="str">
        <f>IFERROR(_xlfn.IFS(INDEX(数据分类!E:E,MATCH(数据!H758,数据分类!A:A,0))=3456,N758&amp;M758,INDEX(数据分类!E:E,MATCH(数据!H758,数据分类!A:A,0))=34,M758,INDEX(数据分类!E:E,MATCH(数据!H758,数据分类!A:A,0))=56,N758,INDEX(数据分类!E:E,MATCH(数据!H758,数据分类!A:A,0))="-","-"),"Error")</f>
        <v>-</v>
      </c>
      <c r="K758" s="34" t="str">
        <f t="shared" si="46"/>
        <v>-</v>
      </c>
      <c r="L758" s="4" t="str">
        <f>IFERROR(INDEX(字典msg!B:B,MATCH(D758,字典msg!A:A,0)),"Error")</f>
        <v>正常</v>
      </c>
      <c r="M758" s="4" t="str">
        <f>IFERROR(_xlfn.IFS(H758="9",INDEX(字典1_34!C:C,MATCH(MID(F758,5,2),字典1_34!B:B,0)),H758="B00",INDEX(字典1_34!D:D,MATCH(MID(F758,5,2),字典1_34!B:B,0)),H758="B20",INDEX(字典1_34!E:E,MATCH(MID(F758,5,2),字典1_34!B:B,0)),H758="B48",INDEX(字典1_34!G:G,MATCH(MID(F758,5,2),字典1_34!B:B,0)),LEFT(H758,1)="B",INDEX(字典1_34!F:F,MATCH(MID(F758,5,2),字典1_34!B:B,0))),"-")</f>
        <v>-</v>
      </c>
      <c r="N758" s="4" t="str">
        <f>IFERROR(_xlfn.IFS(H758="9",INDEX(字典1_56!C:C,MATCH(MID(F758,7,2),字典1_56!B:B,0)),LEFT(H758,1)="B",INDEX(字典1_56!D:D,MATCH(MID(F758,7,2),字典1_56!B:B,0)),H758="C_B",INDEX(字典1_56!F:F,MATCH(MID(F758,7,2),字典1_56!B:B,0)),H758="C",INDEX(字典1_56!E:E,MATCH(MID(F758,7,2),字典1_56!B:B,0))),"-")</f>
        <v>-</v>
      </c>
      <c r="O758" s="4" t="str">
        <f>IFERROR(INDEX(字典1_78!C:C,MATCH(RIGHT(F758,2),字典1_78!B:B,0)),"Error")</f>
        <v>时钟</v>
      </c>
      <c r="P758" s="5">
        <f t="shared" si="44"/>
        <v>3.2719999999999998</v>
      </c>
      <c r="Q758" s="5">
        <f t="shared" si="45"/>
        <v>2.9999999999999805E-2</v>
      </c>
      <c r="R758" s="5" t="str">
        <f>IF(H760="C_B",INDEX(音色一览表!A:A,MATCH(MID(F758,5,2)&amp;MID(F759,5,2)&amp;MID(F760,7,2),音色一览表!H:H,0))&amp;" "&amp;INDEX(音色一览表!G:G,MATCH(MID(F758,5,2)&amp;MID(F759,5,2)&amp;MID(F760,7,2),音色一览表!H:H,0)),"")</f>
        <v/>
      </c>
      <c r="S758" s="17"/>
      <c r="T758" s="17"/>
    </row>
    <row r="759" spans="1:20" ht="18" hidden="1" customHeight="1" x14ac:dyDescent="0.2">
      <c r="A759" s="16">
        <v>757</v>
      </c>
      <c r="B759" s="16">
        <v>2</v>
      </c>
      <c r="C759" s="10"/>
      <c r="D759" s="16" t="s">
        <v>49</v>
      </c>
      <c r="E759" s="16" t="s">
        <v>50</v>
      </c>
      <c r="F759" s="16" t="s">
        <v>51</v>
      </c>
      <c r="G759" s="16" t="s">
        <v>811</v>
      </c>
      <c r="H759" s="34" t="str">
        <f t="shared" si="47"/>
        <v>F8</v>
      </c>
      <c r="I759" s="34" t="str">
        <f>IFERROR(INDEX(数据分类!B:B,MATCH(数据!H759,数据分类!A:A,0)),"Error")</f>
        <v>时钟</v>
      </c>
      <c r="J759" s="34" t="str">
        <f>IFERROR(_xlfn.IFS(INDEX(数据分类!E:E,MATCH(数据!H759,数据分类!A:A,0))=3456,N759&amp;M759,INDEX(数据分类!E:E,MATCH(数据!H759,数据分类!A:A,0))=34,M759,INDEX(数据分类!E:E,MATCH(数据!H759,数据分类!A:A,0))=56,N759,INDEX(数据分类!E:E,MATCH(数据!H759,数据分类!A:A,0))="-","-"),"Error")</f>
        <v>-</v>
      </c>
      <c r="K759" s="34" t="str">
        <f t="shared" si="46"/>
        <v>-</v>
      </c>
      <c r="L759" s="4" t="str">
        <f>IFERROR(INDEX(字典msg!B:B,MATCH(D759,字典msg!A:A,0)),"Error")</f>
        <v>正常</v>
      </c>
      <c r="M759" s="4" t="str">
        <f>IFERROR(_xlfn.IFS(H759="9",INDEX(字典1_34!C:C,MATCH(MID(F759,5,2),字典1_34!B:B,0)),H759="B00",INDEX(字典1_34!D:D,MATCH(MID(F759,5,2),字典1_34!B:B,0)),H759="B20",INDEX(字典1_34!E:E,MATCH(MID(F759,5,2),字典1_34!B:B,0)),H759="B48",INDEX(字典1_34!G:G,MATCH(MID(F759,5,2),字典1_34!B:B,0)),LEFT(H759,1)="B",INDEX(字典1_34!F:F,MATCH(MID(F759,5,2),字典1_34!B:B,0))),"-")</f>
        <v>-</v>
      </c>
      <c r="N759" s="4" t="str">
        <f>IFERROR(_xlfn.IFS(H759="9",INDEX(字典1_56!C:C,MATCH(MID(F759,7,2),字典1_56!B:B,0)),LEFT(H759,1)="B",INDEX(字典1_56!D:D,MATCH(MID(F759,7,2),字典1_56!B:B,0)),H759="C_B",INDEX(字典1_56!F:F,MATCH(MID(F759,7,2),字典1_56!B:B,0)),H759="C",INDEX(字典1_56!E:E,MATCH(MID(F759,7,2),字典1_56!B:B,0))),"-")</f>
        <v>-</v>
      </c>
      <c r="O759" s="4" t="str">
        <f>IFERROR(INDEX(字典1_78!C:C,MATCH(RIGHT(F759,2),字典1_78!B:B,0)),"Error")</f>
        <v>时钟</v>
      </c>
      <c r="P759" s="5">
        <f t="shared" si="44"/>
        <v>3.3119999999999998</v>
      </c>
      <c r="Q759" s="5">
        <f t="shared" si="45"/>
        <v>4.0000000000000036E-2</v>
      </c>
      <c r="R759" s="5" t="str">
        <f>IF(H761="C_B",INDEX(音色一览表!A:A,MATCH(MID(F759,5,2)&amp;MID(F760,5,2)&amp;MID(F761,7,2),音色一览表!H:H,0))&amp;" "&amp;INDEX(音色一览表!G:G,MATCH(MID(F759,5,2)&amp;MID(F760,5,2)&amp;MID(F761,7,2),音色一览表!H:H,0)),"")</f>
        <v/>
      </c>
      <c r="S759" s="17"/>
      <c r="T759" s="17"/>
    </row>
    <row r="760" spans="1:20" ht="18" hidden="1" customHeight="1" x14ac:dyDescent="0.2">
      <c r="A760" s="16">
        <v>758</v>
      </c>
      <c r="B760" s="16">
        <v>2</v>
      </c>
      <c r="C760" s="10"/>
      <c r="D760" s="16" t="s">
        <v>49</v>
      </c>
      <c r="E760" s="16" t="s">
        <v>50</v>
      </c>
      <c r="F760" s="16" t="s">
        <v>51</v>
      </c>
      <c r="G760" s="16" t="s">
        <v>812</v>
      </c>
      <c r="H760" s="34" t="str">
        <f t="shared" si="47"/>
        <v>F8</v>
      </c>
      <c r="I760" s="34" t="str">
        <f>IFERROR(INDEX(数据分类!B:B,MATCH(数据!H760,数据分类!A:A,0)),"Error")</f>
        <v>时钟</v>
      </c>
      <c r="J760" s="34" t="str">
        <f>IFERROR(_xlfn.IFS(INDEX(数据分类!E:E,MATCH(数据!H760,数据分类!A:A,0))=3456,N760&amp;M760,INDEX(数据分类!E:E,MATCH(数据!H760,数据分类!A:A,0))=34,M760,INDEX(数据分类!E:E,MATCH(数据!H760,数据分类!A:A,0))=56,N760,INDEX(数据分类!E:E,MATCH(数据!H760,数据分类!A:A,0))="-","-"),"Error")</f>
        <v>-</v>
      </c>
      <c r="K760" s="34" t="str">
        <f t="shared" si="46"/>
        <v>-</v>
      </c>
      <c r="L760" s="4" t="str">
        <f>IFERROR(INDEX(字典msg!B:B,MATCH(D760,字典msg!A:A,0)),"Error")</f>
        <v>正常</v>
      </c>
      <c r="M760" s="4" t="str">
        <f>IFERROR(_xlfn.IFS(H760="9",INDEX(字典1_34!C:C,MATCH(MID(F760,5,2),字典1_34!B:B,0)),H760="B00",INDEX(字典1_34!D:D,MATCH(MID(F760,5,2),字典1_34!B:B,0)),H760="B20",INDEX(字典1_34!E:E,MATCH(MID(F760,5,2),字典1_34!B:B,0)),H760="B48",INDEX(字典1_34!G:G,MATCH(MID(F760,5,2),字典1_34!B:B,0)),LEFT(H760,1)="B",INDEX(字典1_34!F:F,MATCH(MID(F760,5,2),字典1_34!B:B,0))),"-")</f>
        <v>-</v>
      </c>
      <c r="N760" s="4" t="str">
        <f>IFERROR(_xlfn.IFS(H760="9",INDEX(字典1_56!C:C,MATCH(MID(F760,7,2),字典1_56!B:B,0)),LEFT(H760,1)="B",INDEX(字典1_56!D:D,MATCH(MID(F760,7,2),字典1_56!B:B,0)),H760="C_B",INDEX(字典1_56!F:F,MATCH(MID(F760,7,2),字典1_56!B:B,0)),H760="C",INDEX(字典1_56!E:E,MATCH(MID(F760,7,2),字典1_56!B:B,0))),"-")</f>
        <v>-</v>
      </c>
      <c r="O760" s="4" t="str">
        <f>IFERROR(INDEX(字典1_78!C:C,MATCH(RIGHT(F760,2),字典1_78!B:B,0)),"Error")</f>
        <v>时钟</v>
      </c>
      <c r="P760" s="5">
        <f t="shared" si="44"/>
        <v>3.3519999999999999</v>
      </c>
      <c r="Q760" s="5">
        <f t="shared" si="45"/>
        <v>4.0000000000000036E-2</v>
      </c>
      <c r="R760" s="5" t="str">
        <f>IF(H762="C_B",INDEX(音色一览表!A:A,MATCH(MID(F760,5,2)&amp;MID(F761,5,2)&amp;MID(F762,7,2),音色一览表!H:H,0))&amp;" "&amp;INDEX(音色一览表!G:G,MATCH(MID(F760,5,2)&amp;MID(F761,5,2)&amp;MID(F762,7,2),音色一览表!H:H,0)),"")</f>
        <v/>
      </c>
      <c r="S760" s="17"/>
      <c r="T760" s="17"/>
    </row>
    <row r="761" spans="1:20" ht="18" hidden="1" customHeight="1" x14ac:dyDescent="0.2">
      <c r="A761" s="16">
        <v>759</v>
      </c>
      <c r="B761" s="16">
        <v>2</v>
      </c>
      <c r="C761" s="10"/>
      <c r="D761" s="16" t="s">
        <v>49</v>
      </c>
      <c r="E761" s="16" t="s">
        <v>50</v>
      </c>
      <c r="F761" s="16" t="s">
        <v>51</v>
      </c>
      <c r="G761" s="16" t="s">
        <v>813</v>
      </c>
      <c r="H761" s="34" t="str">
        <f t="shared" si="47"/>
        <v>F8</v>
      </c>
      <c r="I761" s="34" t="str">
        <f>IFERROR(INDEX(数据分类!B:B,MATCH(数据!H761,数据分类!A:A,0)),"Error")</f>
        <v>时钟</v>
      </c>
      <c r="J761" s="34" t="str">
        <f>IFERROR(_xlfn.IFS(INDEX(数据分类!E:E,MATCH(数据!H761,数据分类!A:A,0))=3456,N761&amp;M761,INDEX(数据分类!E:E,MATCH(数据!H761,数据分类!A:A,0))=34,M761,INDEX(数据分类!E:E,MATCH(数据!H761,数据分类!A:A,0))=56,N761,INDEX(数据分类!E:E,MATCH(数据!H761,数据分类!A:A,0))="-","-"),"Error")</f>
        <v>-</v>
      </c>
      <c r="K761" s="34" t="str">
        <f t="shared" si="46"/>
        <v>-</v>
      </c>
      <c r="L761" s="4" t="str">
        <f>IFERROR(INDEX(字典msg!B:B,MATCH(D761,字典msg!A:A,0)),"Error")</f>
        <v>正常</v>
      </c>
      <c r="M761" s="4" t="str">
        <f>IFERROR(_xlfn.IFS(H761="9",INDEX(字典1_34!C:C,MATCH(MID(F761,5,2),字典1_34!B:B,0)),H761="B00",INDEX(字典1_34!D:D,MATCH(MID(F761,5,2),字典1_34!B:B,0)),H761="B20",INDEX(字典1_34!E:E,MATCH(MID(F761,5,2),字典1_34!B:B,0)),H761="B48",INDEX(字典1_34!G:G,MATCH(MID(F761,5,2),字典1_34!B:B,0)),LEFT(H761,1)="B",INDEX(字典1_34!F:F,MATCH(MID(F761,5,2),字典1_34!B:B,0))),"-")</f>
        <v>-</v>
      </c>
      <c r="N761" s="4" t="str">
        <f>IFERROR(_xlfn.IFS(H761="9",INDEX(字典1_56!C:C,MATCH(MID(F761,7,2),字典1_56!B:B,0)),LEFT(H761,1)="B",INDEX(字典1_56!D:D,MATCH(MID(F761,7,2),字典1_56!B:B,0)),H761="C_B",INDEX(字典1_56!F:F,MATCH(MID(F761,7,2),字典1_56!B:B,0)),H761="C",INDEX(字典1_56!E:E,MATCH(MID(F761,7,2),字典1_56!B:B,0))),"-")</f>
        <v>-</v>
      </c>
      <c r="O761" s="4" t="str">
        <f>IFERROR(INDEX(字典1_78!C:C,MATCH(RIGHT(F761,2),字典1_78!B:B,0)),"Error")</f>
        <v>时钟</v>
      </c>
      <c r="P761" s="5">
        <f t="shared" si="44"/>
        <v>3.3919999999999999</v>
      </c>
      <c r="Q761" s="5">
        <f t="shared" si="45"/>
        <v>4.0000000000000036E-2</v>
      </c>
      <c r="R761" s="5" t="str">
        <f>IF(H763="C_B",INDEX(音色一览表!A:A,MATCH(MID(F761,5,2)&amp;MID(F762,5,2)&amp;MID(F763,7,2),音色一览表!H:H,0))&amp;" "&amp;INDEX(音色一览表!G:G,MATCH(MID(F761,5,2)&amp;MID(F762,5,2)&amp;MID(F763,7,2),音色一览表!H:H,0)),"")</f>
        <v/>
      </c>
      <c r="S761" s="17"/>
      <c r="T761" s="17"/>
    </row>
    <row r="762" spans="1:20" ht="18" hidden="1" customHeight="1" x14ac:dyDescent="0.2">
      <c r="A762" s="16">
        <v>760</v>
      </c>
      <c r="B762" s="16">
        <v>2</v>
      </c>
      <c r="C762" s="10"/>
      <c r="D762" s="16" t="s">
        <v>49</v>
      </c>
      <c r="E762" s="16" t="s">
        <v>50</v>
      </c>
      <c r="F762" s="16" t="s">
        <v>51</v>
      </c>
      <c r="G762" s="16" t="s">
        <v>814</v>
      </c>
      <c r="H762" s="34" t="str">
        <f t="shared" si="47"/>
        <v>F8</v>
      </c>
      <c r="I762" s="34" t="str">
        <f>IFERROR(INDEX(数据分类!B:B,MATCH(数据!H762,数据分类!A:A,0)),"Error")</f>
        <v>时钟</v>
      </c>
      <c r="J762" s="34" t="str">
        <f>IFERROR(_xlfn.IFS(INDEX(数据分类!E:E,MATCH(数据!H762,数据分类!A:A,0))=3456,N762&amp;M762,INDEX(数据分类!E:E,MATCH(数据!H762,数据分类!A:A,0))=34,M762,INDEX(数据分类!E:E,MATCH(数据!H762,数据分类!A:A,0))=56,N762,INDEX(数据分类!E:E,MATCH(数据!H762,数据分类!A:A,0))="-","-"),"Error")</f>
        <v>-</v>
      </c>
      <c r="K762" s="34" t="str">
        <f t="shared" si="46"/>
        <v>-</v>
      </c>
      <c r="L762" s="4" t="str">
        <f>IFERROR(INDEX(字典msg!B:B,MATCH(D762,字典msg!A:A,0)),"Error")</f>
        <v>正常</v>
      </c>
      <c r="M762" s="4" t="str">
        <f>IFERROR(_xlfn.IFS(H762="9",INDEX(字典1_34!C:C,MATCH(MID(F762,5,2),字典1_34!B:B,0)),H762="B00",INDEX(字典1_34!D:D,MATCH(MID(F762,5,2),字典1_34!B:B,0)),H762="B20",INDEX(字典1_34!E:E,MATCH(MID(F762,5,2),字典1_34!B:B,0)),H762="B48",INDEX(字典1_34!G:G,MATCH(MID(F762,5,2),字典1_34!B:B,0)),LEFT(H762,1)="B",INDEX(字典1_34!F:F,MATCH(MID(F762,5,2),字典1_34!B:B,0))),"-")</f>
        <v>-</v>
      </c>
      <c r="N762" s="4" t="str">
        <f>IFERROR(_xlfn.IFS(H762="9",INDEX(字典1_56!C:C,MATCH(MID(F762,7,2),字典1_56!B:B,0)),LEFT(H762,1)="B",INDEX(字典1_56!D:D,MATCH(MID(F762,7,2),字典1_56!B:B,0)),H762="C_B",INDEX(字典1_56!F:F,MATCH(MID(F762,7,2),字典1_56!B:B,0)),H762="C",INDEX(字典1_56!E:E,MATCH(MID(F762,7,2),字典1_56!B:B,0))),"-")</f>
        <v>-</v>
      </c>
      <c r="O762" s="4" t="str">
        <f>IFERROR(INDEX(字典1_78!C:C,MATCH(RIGHT(F762,2),字典1_78!B:B,0)),"Error")</f>
        <v>时钟</v>
      </c>
      <c r="P762" s="5">
        <f t="shared" si="44"/>
        <v>3.4359999999999999</v>
      </c>
      <c r="Q762" s="5">
        <f t="shared" si="45"/>
        <v>4.4000000000000039E-2</v>
      </c>
      <c r="R762" s="5" t="str">
        <f>IF(H764="C_B",INDEX(音色一览表!A:A,MATCH(MID(F762,5,2)&amp;MID(F763,5,2)&amp;MID(F764,7,2),音色一览表!H:H,0))&amp;" "&amp;INDEX(音色一览表!G:G,MATCH(MID(F762,5,2)&amp;MID(F763,5,2)&amp;MID(F764,7,2),音色一览表!H:H,0)),"")</f>
        <v/>
      </c>
      <c r="S762" s="17"/>
      <c r="T762" s="17"/>
    </row>
    <row r="763" spans="1:20" ht="18" hidden="1" customHeight="1" x14ac:dyDescent="0.2">
      <c r="A763" s="16">
        <v>761</v>
      </c>
      <c r="B763" s="16">
        <v>2</v>
      </c>
      <c r="C763" s="10"/>
      <c r="D763" s="16" t="s">
        <v>49</v>
      </c>
      <c r="E763" s="16" t="s">
        <v>50</v>
      </c>
      <c r="F763" s="16" t="s">
        <v>181</v>
      </c>
      <c r="G763" s="16" t="s">
        <v>815</v>
      </c>
      <c r="H763" s="34" t="str">
        <f t="shared" si="47"/>
        <v>9</v>
      </c>
      <c r="I763" s="34" t="str">
        <f>IFERROR(INDEX(数据分类!B:B,MATCH(数据!H763,数据分类!A:A,0)),"Error")</f>
        <v>音符打开</v>
      </c>
      <c r="J763" s="34" t="str">
        <f>IFERROR(_xlfn.IFS(INDEX(数据分类!E:E,MATCH(数据!H763,数据分类!A:A,0))=3456,N763&amp;M763,INDEX(数据分类!E:E,MATCH(数据!H763,数据分类!A:A,0))=34,M763,INDEX(数据分类!E:E,MATCH(数据!H763,数据分类!A:A,0))=56,N763,INDEX(数据分类!E:E,MATCH(数据!H763,数据分类!A:A,0))="-","-"),"Error")</f>
        <v>E3键松开</v>
      </c>
      <c r="K763" s="34">
        <f t="shared" si="46"/>
        <v>1</v>
      </c>
      <c r="L763" s="4" t="str">
        <f>IFERROR(INDEX(字典msg!B:B,MATCH(D763,字典msg!A:A,0)),"Error")</f>
        <v>正常</v>
      </c>
      <c r="M763" s="4" t="str">
        <f>IFERROR(_xlfn.IFS(H763="9",INDEX(字典1_34!C:C,MATCH(MID(F763,5,2),字典1_34!B:B,0)),H763="B00",INDEX(字典1_34!D:D,MATCH(MID(F763,5,2),字典1_34!B:B,0)),H763="B20",INDEX(字典1_34!E:E,MATCH(MID(F763,5,2),字典1_34!B:B,0)),H763="B48",INDEX(字典1_34!G:G,MATCH(MID(F763,5,2),字典1_34!B:B,0)),LEFT(H763,1)="B",INDEX(字典1_34!F:F,MATCH(MID(F763,5,2),字典1_34!B:B,0))),"-")</f>
        <v>松开</v>
      </c>
      <c r="N763" s="4" t="str">
        <f>IFERROR(_xlfn.IFS(H763="9",INDEX(字典1_56!C:C,MATCH(MID(F763,7,2),字典1_56!B:B,0)),LEFT(H763,1)="B",INDEX(字典1_56!D:D,MATCH(MID(F763,7,2),字典1_56!B:B,0)),H763="C_B",INDEX(字典1_56!F:F,MATCH(MID(F763,7,2),字典1_56!B:B,0)),H763="C",INDEX(字典1_56!E:E,MATCH(MID(F763,7,2),字典1_56!B:B,0))),"-")</f>
        <v>E3键</v>
      </c>
      <c r="O763" s="4" t="str">
        <f>IFERROR(INDEX(字典1_78!C:C,MATCH(RIGHT(F763,2),字典1_78!B:B,0)),"Error")</f>
        <v>音符打开(#01)</v>
      </c>
      <c r="P763" s="5">
        <f t="shared" si="44"/>
        <v>3.472</v>
      </c>
      <c r="Q763" s="5">
        <f t="shared" si="45"/>
        <v>3.6000000000000032E-2</v>
      </c>
      <c r="R763" s="5" t="str">
        <f>IF(H765="C_B",INDEX(音色一览表!A:A,MATCH(MID(F763,5,2)&amp;MID(F764,5,2)&amp;MID(F765,7,2),音色一览表!H:H,0))&amp;" "&amp;INDEX(音色一览表!G:G,MATCH(MID(F763,5,2)&amp;MID(F764,5,2)&amp;MID(F765,7,2),音色一览表!H:H,0)),"")</f>
        <v/>
      </c>
      <c r="S763" s="17"/>
      <c r="T763" s="17"/>
    </row>
    <row r="764" spans="1:20" ht="18" hidden="1" customHeight="1" x14ac:dyDescent="0.2">
      <c r="A764" s="16">
        <v>762</v>
      </c>
      <c r="B764" s="16">
        <v>2</v>
      </c>
      <c r="C764" s="10"/>
      <c r="D764" s="16" t="s">
        <v>49</v>
      </c>
      <c r="E764" s="16" t="s">
        <v>50</v>
      </c>
      <c r="F764" s="16" t="s">
        <v>51</v>
      </c>
      <c r="G764" s="16" t="s">
        <v>816</v>
      </c>
      <c r="H764" s="34" t="str">
        <f t="shared" si="47"/>
        <v>F8</v>
      </c>
      <c r="I764" s="34" t="str">
        <f>IFERROR(INDEX(数据分类!B:B,MATCH(数据!H764,数据分类!A:A,0)),"Error")</f>
        <v>时钟</v>
      </c>
      <c r="J764" s="34" t="str">
        <f>IFERROR(_xlfn.IFS(INDEX(数据分类!E:E,MATCH(数据!H764,数据分类!A:A,0))=3456,N764&amp;M764,INDEX(数据分类!E:E,MATCH(数据!H764,数据分类!A:A,0))=34,M764,INDEX(数据分类!E:E,MATCH(数据!H764,数据分类!A:A,0))=56,N764,INDEX(数据分类!E:E,MATCH(数据!H764,数据分类!A:A,0))="-","-"),"Error")</f>
        <v>-</v>
      </c>
      <c r="K764" s="34" t="str">
        <f t="shared" si="46"/>
        <v>-</v>
      </c>
      <c r="L764" s="4" t="str">
        <f>IFERROR(INDEX(字典msg!B:B,MATCH(D764,字典msg!A:A,0)),"Error")</f>
        <v>正常</v>
      </c>
      <c r="M764" s="4" t="str">
        <f>IFERROR(_xlfn.IFS(H764="9",INDEX(字典1_34!C:C,MATCH(MID(F764,5,2),字典1_34!B:B,0)),H764="B00",INDEX(字典1_34!D:D,MATCH(MID(F764,5,2),字典1_34!B:B,0)),H764="B20",INDEX(字典1_34!E:E,MATCH(MID(F764,5,2),字典1_34!B:B,0)),H764="B48",INDEX(字典1_34!G:G,MATCH(MID(F764,5,2),字典1_34!B:B,0)),LEFT(H764,1)="B",INDEX(字典1_34!F:F,MATCH(MID(F764,5,2),字典1_34!B:B,0))),"-")</f>
        <v>-</v>
      </c>
      <c r="N764" s="4" t="str">
        <f>IFERROR(_xlfn.IFS(H764="9",INDEX(字典1_56!C:C,MATCH(MID(F764,7,2),字典1_56!B:B,0)),LEFT(H764,1)="B",INDEX(字典1_56!D:D,MATCH(MID(F764,7,2),字典1_56!B:B,0)),H764="C_B",INDEX(字典1_56!F:F,MATCH(MID(F764,7,2),字典1_56!B:B,0)),H764="C",INDEX(字典1_56!E:E,MATCH(MID(F764,7,2),字典1_56!B:B,0))),"-")</f>
        <v>-</v>
      </c>
      <c r="O764" s="4" t="str">
        <f>IFERROR(INDEX(字典1_78!C:C,MATCH(RIGHT(F764,2),字典1_78!B:B,0)),"Error")</f>
        <v>时钟</v>
      </c>
      <c r="P764" s="5">
        <f t="shared" si="44"/>
        <v>3.512</v>
      </c>
      <c r="Q764" s="5">
        <f t="shared" si="45"/>
        <v>4.0000000000000036E-2</v>
      </c>
      <c r="R764" s="5" t="str">
        <f>IF(H766="C_B",INDEX(音色一览表!A:A,MATCH(MID(F764,5,2)&amp;MID(F765,5,2)&amp;MID(F766,7,2),音色一览表!H:H,0))&amp;" "&amp;INDEX(音色一览表!G:G,MATCH(MID(F764,5,2)&amp;MID(F765,5,2)&amp;MID(F766,7,2),音色一览表!H:H,0)),"")</f>
        <v/>
      </c>
      <c r="S764" s="17"/>
      <c r="T764" s="17"/>
    </row>
    <row r="765" spans="1:20" ht="18" hidden="1" customHeight="1" x14ac:dyDescent="0.2">
      <c r="A765" s="16">
        <v>763</v>
      </c>
      <c r="B765" s="16">
        <v>2</v>
      </c>
      <c r="C765" s="10"/>
      <c r="D765" s="16" t="s">
        <v>49</v>
      </c>
      <c r="E765" s="16" t="s">
        <v>50</v>
      </c>
      <c r="F765" s="16" t="s">
        <v>51</v>
      </c>
      <c r="G765" s="16" t="s">
        <v>817</v>
      </c>
      <c r="H765" s="34" t="str">
        <f t="shared" si="47"/>
        <v>F8</v>
      </c>
      <c r="I765" s="34" t="str">
        <f>IFERROR(INDEX(数据分类!B:B,MATCH(数据!H765,数据分类!A:A,0)),"Error")</f>
        <v>时钟</v>
      </c>
      <c r="J765" s="34" t="str">
        <f>IFERROR(_xlfn.IFS(INDEX(数据分类!E:E,MATCH(数据!H765,数据分类!A:A,0))=3456,N765&amp;M765,INDEX(数据分类!E:E,MATCH(数据!H765,数据分类!A:A,0))=34,M765,INDEX(数据分类!E:E,MATCH(数据!H765,数据分类!A:A,0))=56,N765,INDEX(数据分类!E:E,MATCH(数据!H765,数据分类!A:A,0))="-","-"),"Error")</f>
        <v>-</v>
      </c>
      <c r="K765" s="34" t="str">
        <f t="shared" si="46"/>
        <v>-</v>
      </c>
      <c r="L765" s="4" t="str">
        <f>IFERROR(INDEX(字典msg!B:B,MATCH(D765,字典msg!A:A,0)),"Error")</f>
        <v>正常</v>
      </c>
      <c r="M765" s="4" t="str">
        <f>IFERROR(_xlfn.IFS(H765="9",INDEX(字典1_34!C:C,MATCH(MID(F765,5,2),字典1_34!B:B,0)),H765="B00",INDEX(字典1_34!D:D,MATCH(MID(F765,5,2),字典1_34!B:B,0)),H765="B20",INDEX(字典1_34!E:E,MATCH(MID(F765,5,2),字典1_34!B:B,0)),H765="B48",INDEX(字典1_34!G:G,MATCH(MID(F765,5,2),字典1_34!B:B,0)),LEFT(H765,1)="B",INDEX(字典1_34!F:F,MATCH(MID(F765,5,2),字典1_34!B:B,0))),"-")</f>
        <v>-</v>
      </c>
      <c r="N765" s="4" t="str">
        <f>IFERROR(_xlfn.IFS(H765="9",INDEX(字典1_56!C:C,MATCH(MID(F765,7,2),字典1_56!B:B,0)),LEFT(H765,1)="B",INDEX(字典1_56!D:D,MATCH(MID(F765,7,2),字典1_56!B:B,0)),H765="C_B",INDEX(字典1_56!F:F,MATCH(MID(F765,7,2),字典1_56!B:B,0)),H765="C",INDEX(字典1_56!E:E,MATCH(MID(F765,7,2),字典1_56!B:B,0))),"-")</f>
        <v>-</v>
      </c>
      <c r="O765" s="4" t="str">
        <f>IFERROR(INDEX(字典1_78!C:C,MATCH(RIGHT(F765,2),字典1_78!B:B,0)),"Error")</f>
        <v>时钟</v>
      </c>
      <c r="P765" s="5">
        <f t="shared" si="44"/>
        <v>3.5419999999999998</v>
      </c>
      <c r="Q765" s="5">
        <f t="shared" si="45"/>
        <v>2.9999999999999805E-2</v>
      </c>
      <c r="R765" s="5" t="str">
        <f>IF(H767="C_B",INDEX(音色一览表!A:A,MATCH(MID(F765,5,2)&amp;MID(F766,5,2)&amp;MID(F767,7,2),音色一览表!H:H,0))&amp;" "&amp;INDEX(音色一览表!G:G,MATCH(MID(F765,5,2)&amp;MID(F766,5,2)&amp;MID(F767,7,2),音色一览表!H:H,0)),"")</f>
        <v/>
      </c>
      <c r="S765" s="17"/>
      <c r="T765" s="17"/>
    </row>
    <row r="766" spans="1:20" ht="18" hidden="1" customHeight="1" x14ac:dyDescent="0.2">
      <c r="A766" s="16">
        <v>764</v>
      </c>
      <c r="B766" s="16">
        <v>2</v>
      </c>
      <c r="C766" s="10"/>
      <c r="D766" s="16" t="s">
        <v>49</v>
      </c>
      <c r="E766" s="16" t="s">
        <v>50</v>
      </c>
      <c r="F766" s="16" t="s">
        <v>51</v>
      </c>
      <c r="G766" s="16" t="s">
        <v>818</v>
      </c>
      <c r="H766" s="34" t="str">
        <f t="shared" si="47"/>
        <v>F8</v>
      </c>
      <c r="I766" s="34" t="str">
        <f>IFERROR(INDEX(数据分类!B:B,MATCH(数据!H766,数据分类!A:A,0)),"Error")</f>
        <v>时钟</v>
      </c>
      <c r="J766" s="34" t="str">
        <f>IFERROR(_xlfn.IFS(INDEX(数据分类!E:E,MATCH(数据!H766,数据分类!A:A,0))=3456,N766&amp;M766,INDEX(数据分类!E:E,MATCH(数据!H766,数据分类!A:A,0))=34,M766,INDEX(数据分类!E:E,MATCH(数据!H766,数据分类!A:A,0))=56,N766,INDEX(数据分类!E:E,MATCH(数据!H766,数据分类!A:A,0))="-","-"),"Error")</f>
        <v>-</v>
      </c>
      <c r="K766" s="34" t="str">
        <f t="shared" si="46"/>
        <v>-</v>
      </c>
      <c r="L766" s="4" t="str">
        <f>IFERROR(INDEX(字典msg!B:B,MATCH(D766,字典msg!A:A,0)),"Error")</f>
        <v>正常</v>
      </c>
      <c r="M766" s="4" t="str">
        <f>IFERROR(_xlfn.IFS(H766="9",INDEX(字典1_34!C:C,MATCH(MID(F766,5,2),字典1_34!B:B,0)),H766="B00",INDEX(字典1_34!D:D,MATCH(MID(F766,5,2),字典1_34!B:B,0)),H766="B20",INDEX(字典1_34!E:E,MATCH(MID(F766,5,2),字典1_34!B:B,0)),H766="B48",INDEX(字典1_34!G:G,MATCH(MID(F766,5,2),字典1_34!B:B,0)),LEFT(H766,1)="B",INDEX(字典1_34!F:F,MATCH(MID(F766,5,2),字典1_34!B:B,0))),"-")</f>
        <v>-</v>
      </c>
      <c r="N766" s="4" t="str">
        <f>IFERROR(_xlfn.IFS(H766="9",INDEX(字典1_56!C:C,MATCH(MID(F766,7,2),字典1_56!B:B,0)),LEFT(H766,1)="B",INDEX(字典1_56!D:D,MATCH(MID(F766,7,2),字典1_56!B:B,0)),H766="C_B",INDEX(字典1_56!F:F,MATCH(MID(F766,7,2),字典1_56!B:B,0)),H766="C",INDEX(字典1_56!E:E,MATCH(MID(F766,7,2),字典1_56!B:B,0))),"-")</f>
        <v>-</v>
      </c>
      <c r="O766" s="4" t="str">
        <f>IFERROR(INDEX(字典1_78!C:C,MATCH(RIGHT(F766,2),字典1_78!B:B,0)),"Error")</f>
        <v>时钟</v>
      </c>
      <c r="P766" s="5">
        <f t="shared" si="44"/>
        <v>3.5819999999999999</v>
      </c>
      <c r="Q766" s="5">
        <f t="shared" si="45"/>
        <v>4.0000000000000036E-2</v>
      </c>
      <c r="R766" s="5" t="str">
        <f>IF(H768="C_B",INDEX(音色一览表!A:A,MATCH(MID(F766,5,2)&amp;MID(F767,5,2)&amp;MID(F768,7,2),音色一览表!H:H,0))&amp;" "&amp;INDEX(音色一览表!G:G,MATCH(MID(F766,5,2)&amp;MID(F767,5,2)&amp;MID(F768,7,2),音色一览表!H:H,0)),"")</f>
        <v/>
      </c>
      <c r="S766" s="17"/>
      <c r="T766" s="17"/>
    </row>
    <row r="767" spans="1:20" ht="18" hidden="1" customHeight="1" x14ac:dyDescent="0.2">
      <c r="A767" s="16">
        <v>765</v>
      </c>
      <c r="B767" s="16">
        <v>2</v>
      </c>
      <c r="C767" s="10"/>
      <c r="D767" s="16" t="s">
        <v>49</v>
      </c>
      <c r="E767" s="16" t="s">
        <v>50</v>
      </c>
      <c r="F767" s="16" t="s">
        <v>51</v>
      </c>
      <c r="G767" s="16" t="s">
        <v>819</v>
      </c>
      <c r="H767" s="34" t="str">
        <f t="shared" si="47"/>
        <v>F8</v>
      </c>
      <c r="I767" s="34" t="str">
        <f>IFERROR(INDEX(数据分类!B:B,MATCH(数据!H767,数据分类!A:A,0)),"Error")</f>
        <v>时钟</v>
      </c>
      <c r="J767" s="34" t="str">
        <f>IFERROR(_xlfn.IFS(INDEX(数据分类!E:E,MATCH(数据!H767,数据分类!A:A,0))=3456,N767&amp;M767,INDEX(数据分类!E:E,MATCH(数据!H767,数据分类!A:A,0))=34,M767,INDEX(数据分类!E:E,MATCH(数据!H767,数据分类!A:A,0))=56,N767,INDEX(数据分类!E:E,MATCH(数据!H767,数据分类!A:A,0))="-","-"),"Error")</f>
        <v>-</v>
      </c>
      <c r="K767" s="34" t="str">
        <f t="shared" si="46"/>
        <v>-</v>
      </c>
      <c r="L767" s="4" t="str">
        <f>IFERROR(INDEX(字典msg!B:B,MATCH(D767,字典msg!A:A,0)),"Error")</f>
        <v>正常</v>
      </c>
      <c r="M767" s="4" t="str">
        <f>IFERROR(_xlfn.IFS(H767="9",INDEX(字典1_34!C:C,MATCH(MID(F767,5,2),字典1_34!B:B,0)),H767="B00",INDEX(字典1_34!D:D,MATCH(MID(F767,5,2),字典1_34!B:B,0)),H767="B20",INDEX(字典1_34!E:E,MATCH(MID(F767,5,2),字典1_34!B:B,0)),H767="B48",INDEX(字典1_34!G:G,MATCH(MID(F767,5,2),字典1_34!B:B,0)),LEFT(H767,1)="B",INDEX(字典1_34!F:F,MATCH(MID(F767,5,2),字典1_34!B:B,0))),"-")</f>
        <v>-</v>
      </c>
      <c r="N767" s="4" t="str">
        <f>IFERROR(_xlfn.IFS(H767="9",INDEX(字典1_56!C:C,MATCH(MID(F767,7,2),字典1_56!B:B,0)),LEFT(H767,1)="B",INDEX(字典1_56!D:D,MATCH(MID(F767,7,2),字典1_56!B:B,0)),H767="C_B",INDEX(字典1_56!F:F,MATCH(MID(F767,7,2),字典1_56!B:B,0)),H767="C",INDEX(字典1_56!E:E,MATCH(MID(F767,7,2),字典1_56!B:B,0))),"-")</f>
        <v>-</v>
      </c>
      <c r="O767" s="4" t="str">
        <f>IFERROR(INDEX(字典1_78!C:C,MATCH(RIGHT(F767,2),字典1_78!B:B,0)),"Error")</f>
        <v>时钟</v>
      </c>
      <c r="P767" s="5">
        <f t="shared" si="44"/>
        <v>3.6219999999999999</v>
      </c>
      <c r="Q767" s="5">
        <f t="shared" si="45"/>
        <v>4.0000000000000036E-2</v>
      </c>
      <c r="R767" s="5" t="str">
        <f>IF(H769="C_B",INDEX(音色一览表!A:A,MATCH(MID(F767,5,2)&amp;MID(F768,5,2)&amp;MID(F769,7,2),音色一览表!H:H,0))&amp;" "&amp;INDEX(音色一览表!G:G,MATCH(MID(F767,5,2)&amp;MID(F768,5,2)&amp;MID(F769,7,2),音色一览表!H:H,0)),"")</f>
        <v/>
      </c>
      <c r="S767" s="17"/>
      <c r="T767" s="17"/>
    </row>
    <row r="768" spans="1:20" ht="18" hidden="1" customHeight="1" x14ac:dyDescent="0.2">
      <c r="A768" s="16">
        <v>766</v>
      </c>
      <c r="B768" s="16">
        <v>2</v>
      </c>
      <c r="C768" s="10"/>
      <c r="D768" s="16" t="s">
        <v>49</v>
      </c>
      <c r="E768" s="16" t="s">
        <v>50</v>
      </c>
      <c r="F768" s="16" t="s">
        <v>59</v>
      </c>
      <c r="G768" s="16" t="s">
        <v>820</v>
      </c>
      <c r="H768" s="34" t="str">
        <f t="shared" si="47"/>
        <v>FE</v>
      </c>
      <c r="I768" s="34" t="str">
        <f>IFERROR(INDEX(数据分类!B:B,MATCH(数据!H768,数据分类!A:A,0)),"Error")</f>
        <v>主动传感</v>
      </c>
      <c r="J768" s="34" t="str">
        <f>IFERROR(_xlfn.IFS(INDEX(数据分类!E:E,MATCH(数据!H768,数据分类!A:A,0))=3456,N768&amp;M768,INDEX(数据分类!E:E,MATCH(数据!H768,数据分类!A:A,0))=34,M768,INDEX(数据分类!E:E,MATCH(数据!H768,数据分类!A:A,0))=56,N768,INDEX(数据分类!E:E,MATCH(数据!H768,数据分类!A:A,0))="-","-"),"Error")</f>
        <v>-</v>
      </c>
      <c r="K768" s="34" t="str">
        <f t="shared" si="46"/>
        <v>-</v>
      </c>
      <c r="L768" s="4" t="str">
        <f>IFERROR(INDEX(字典msg!B:B,MATCH(D768,字典msg!A:A,0)),"Error")</f>
        <v>正常</v>
      </c>
      <c r="M768" s="4" t="str">
        <f>IFERROR(_xlfn.IFS(H768="9",INDEX(字典1_34!C:C,MATCH(MID(F768,5,2),字典1_34!B:B,0)),H768="B00",INDEX(字典1_34!D:D,MATCH(MID(F768,5,2),字典1_34!B:B,0)),H768="B20",INDEX(字典1_34!E:E,MATCH(MID(F768,5,2),字典1_34!B:B,0)),H768="B48",INDEX(字典1_34!G:G,MATCH(MID(F768,5,2),字典1_34!B:B,0)),LEFT(H768,1)="B",INDEX(字典1_34!F:F,MATCH(MID(F768,5,2),字典1_34!B:B,0))),"-")</f>
        <v>-</v>
      </c>
      <c r="N768" s="4" t="str">
        <f>IFERROR(_xlfn.IFS(H768="9",INDEX(字典1_56!C:C,MATCH(MID(F768,7,2),字典1_56!B:B,0)),LEFT(H768,1)="B",INDEX(字典1_56!D:D,MATCH(MID(F768,7,2),字典1_56!B:B,0)),H768="C_B",INDEX(字典1_56!F:F,MATCH(MID(F768,7,2),字典1_56!B:B,0)),H768="C",INDEX(字典1_56!E:E,MATCH(MID(F768,7,2),字典1_56!B:B,0))),"-")</f>
        <v>-</v>
      </c>
      <c r="O768" s="4" t="str">
        <f>IFERROR(INDEX(字典1_78!C:C,MATCH(RIGHT(F768,2),字典1_78!B:B,0)),"Error")</f>
        <v>主动传感</v>
      </c>
      <c r="P768" s="5">
        <f t="shared" si="44"/>
        <v>3.6619999999999999</v>
      </c>
      <c r="Q768" s="5">
        <f t="shared" si="45"/>
        <v>4.0000000000000036E-2</v>
      </c>
      <c r="R768" s="5" t="str">
        <f>IF(H770="C_B",INDEX(音色一览表!A:A,MATCH(MID(F768,5,2)&amp;MID(F769,5,2)&amp;MID(F770,7,2),音色一览表!H:H,0))&amp;" "&amp;INDEX(音色一览表!G:G,MATCH(MID(F768,5,2)&amp;MID(F769,5,2)&amp;MID(F770,7,2),音色一览表!H:H,0)),"")</f>
        <v/>
      </c>
      <c r="S768" s="17"/>
      <c r="T768" s="17"/>
    </row>
    <row r="769" spans="1:20" ht="18" hidden="1" customHeight="1" x14ac:dyDescent="0.2">
      <c r="A769" s="16">
        <v>767</v>
      </c>
      <c r="B769" s="16">
        <v>2</v>
      </c>
      <c r="C769" s="10"/>
      <c r="D769" s="16" t="s">
        <v>49</v>
      </c>
      <c r="E769" s="16" t="s">
        <v>50</v>
      </c>
      <c r="F769" s="16" t="s">
        <v>51</v>
      </c>
      <c r="G769" s="16" t="s">
        <v>821</v>
      </c>
      <c r="H769" s="34" t="str">
        <f t="shared" si="47"/>
        <v>F8</v>
      </c>
      <c r="I769" s="34" t="str">
        <f>IFERROR(INDEX(数据分类!B:B,MATCH(数据!H769,数据分类!A:A,0)),"Error")</f>
        <v>时钟</v>
      </c>
      <c r="J769" s="34" t="str">
        <f>IFERROR(_xlfn.IFS(INDEX(数据分类!E:E,MATCH(数据!H769,数据分类!A:A,0))=3456,N769&amp;M769,INDEX(数据分类!E:E,MATCH(数据!H769,数据分类!A:A,0))=34,M769,INDEX(数据分类!E:E,MATCH(数据!H769,数据分类!A:A,0))=56,N769,INDEX(数据分类!E:E,MATCH(数据!H769,数据分类!A:A,0))="-","-"),"Error")</f>
        <v>-</v>
      </c>
      <c r="K769" s="34" t="str">
        <f t="shared" si="46"/>
        <v>-</v>
      </c>
      <c r="L769" s="4" t="str">
        <f>IFERROR(INDEX(字典msg!B:B,MATCH(D769,字典msg!A:A,0)),"Error")</f>
        <v>正常</v>
      </c>
      <c r="M769" s="4" t="str">
        <f>IFERROR(_xlfn.IFS(H769="9",INDEX(字典1_34!C:C,MATCH(MID(F769,5,2),字典1_34!B:B,0)),H769="B00",INDEX(字典1_34!D:D,MATCH(MID(F769,5,2),字典1_34!B:B,0)),H769="B20",INDEX(字典1_34!E:E,MATCH(MID(F769,5,2),字典1_34!B:B,0)),H769="B48",INDEX(字典1_34!G:G,MATCH(MID(F769,5,2),字典1_34!B:B,0)),LEFT(H769,1)="B",INDEX(字典1_34!F:F,MATCH(MID(F769,5,2),字典1_34!B:B,0))),"-")</f>
        <v>-</v>
      </c>
      <c r="N769" s="4" t="str">
        <f>IFERROR(_xlfn.IFS(H769="9",INDEX(字典1_56!C:C,MATCH(MID(F769,7,2),字典1_56!B:B,0)),LEFT(H769,1)="B",INDEX(字典1_56!D:D,MATCH(MID(F769,7,2),字典1_56!B:B,0)),H769="C_B",INDEX(字典1_56!F:F,MATCH(MID(F769,7,2),字典1_56!B:B,0)),H769="C",INDEX(字典1_56!E:E,MATCH(MID(F769,7,2),字典1_56!B:B,0))),"-")</f>
        <v>-</v>
      </c>
      <c r="O769" s="4" t="str">
        <f>IFERROR(INDEX(字典1_78!C:C,MATCH(RIGHT(F769,2),字典1_78!B:B,0)),"Error")</f>
        <v>时钟</v>
      </c>
      <c r="P769" s="5">
        <f t="shared" si="44"/>
        <v>3.702</v>
      </c>
      <c r="Q769" s="5">
        <f t="shared" si="45"/>
        <v>4.0000000000000036E-2</v>
      </c>
      <c r="R769" s="5" t="str">
        <f>IF(H771="C_B",INDEX(音色一览表!A:A,MATCH(MID(F769,5,2)&amp;MID(F770,5,2)&amp;MID(F771,7,2),音色一览表!H:H,0))&amp;" "&amp;INDEX(音色一览表!G:G,MATCH(MID(F769,5,2)&amp;MID(F770,5,2)&amp;MID(F771,7,2),音色一览表!H:H,0)),"")</f>
        <v/>
      </c>
      <c r="S769" s="17"/>
      <c r="T769" s="17"/>
    </row>
    <row r="770" spans="1:20" ht="18" hidden="1" customHeight="1" x14ac:dyDescent="0.2">
      <c r="A770" s="16">
        <v>768</v>
      </c>
      <c r="B770" s="16">
        <v>2</v>
      </c>
      <c r="C770" s="10"/>
      <c r="D770" s="16" t="s">
        <v>49</v>
      </c>
      <c r="E770" s="16" t="s">
        <v>50</v>
      </c>
      <c r="F770" s="16" t="s">
        <v>51</v>
      </c>
      <c r="G770" s="16" t="s">
        <v>822</v>
      </c>
      <c r="H770" s="34" t="str">
        <f t="shared" si="47"/>
        <v>F8</v>
      </c>
      <c r="I770" s="34" t="str">
        <f>IFERROR(INDEX(数据分类!B:B,MATCH(数据!H770,数据分类!A:A,0)),"Error")</f>
        <v>时钟</v>
      </c>
      <c r="J770" s="34" t="str">
        <f>IFERROR(_xlfn.IFS(INDEX(数据分类!E:E,MATCH(数据!H770,数据分类!A:A,0))=3456,N770&amp;M770,INDEX(数据分类!E:E,MATCH(数据!H770,数据分类!A:A,0))=34,M770,INDEX(数据分类!E:E,MATCH(数据!H770,数据分类!A:A,0))=56,N770,INDEX(数据分类!E:E,MATCH(数据!H770,数据分类!A:A,0))="-","-"),"Error")</f>
        <v>-</v>
      </c>
      <c r="K770" s="34" t="str">
        <f t="shared" si="46"/>
        <v>-</v>
      </c>
      <c r="L770" s="4" t="str">
        <f>IFERROR(INDEX(字典msg!B:B,MATCH(D770,字典msg!A:A,0)),"Error")</f>
        <v>正常</v>
      </c>
      <c r="M770" s="4" t="str">
        <f>IFERROR(_xlfn.IFS(H770="9",INDEX(字典1_34!C:C,MATCH(MID(F770,5,2),字典1_34!B:B,0)),H770="B00",INDEX(字典1_34!D:D,MATCH(MID(F770,5,2),字典1_34!B:B,0)),H770="B20",INDEX(字典1_34!E:E,MATCH(MID(F770,5,2),字典1_34!B:B,0)),H770="B48",INDEX(字典1_34!G:G,MATCH(MID(F770,5,2),字典1_34!B:B,0)),LEFT(H770,1)="B",INDEX(字典1_34!F:F,MATCH(MID(F770,5,2),字典1_34!B:B,0))),"-")</f>
        <v>-</v>
      </c>
      <c r="N770" s="4" t="str">
        <f>IFERROR(_xlfn.IFS(H770="9",INDEX(字典1_56!C:C,MATCH(MID(F770,7,2),字典1_56!B:B,0)),LEFT(H770,1)="B",INDEX(字典1_56!D:D,MATCH(MID(F770,7,2),字典1_56!B:B,0)),H770="C_B",INDEX(字典1_56!F:F,MATCH(MID(F770,7,2),字典1_56!B:B,0)),H770="C",INDEX(字典1_56!E:E,MATCH(MID(F770,7,2),字典1_56!B:B,0))),"-")</f>
        <v>-</v>
      </c>
      <c r="O770" s="4" t="str">
        <f>IFERROR(INDEX(字典1_78!C:C,MATCH(RIGHT(F770,2),字典1_78!B:B,0)),"Error")</f>
        <v>时钟</v>
      </c>
      <c r="P770" s="5">
        <f t="shared" si="44"/>
        <v>3.742</v>
      </c>
      <c r="Q770" s="5">
        <f t="shared" si="45"/>
        <v>4.0000000000000036E-2</v>
      </c>
      <c r="R770" s="5" t="str">
        <f>IF(H772="C_B",INDEX(音色一览表!A:A,MATCH(MID(F770,5,2)&amp;MID(F771,5,2)&amp;MID(F772,7,2),音色一览表!H:H,0))&amp;" "&amp;INDEX(音色一览表!G:G,MATCH(MID(F770,5,2)&amp;MID(F771,5,2)&amp;MID(F772,7,2),音色一览表!H:H,0)),"")</f>
        <v/>
      </c>
      <c r="S770" s="17"/>
      <c r="T770" s="17"/>
    </row>
    <row r="771" spans="1:20" ht="18" hidden="1" customHeight="1" x14ac:dyDescent="0.2">
      <c r="A771" s="16">
        <v>769</v>
      </c>
      <c r="B771" s="16">
        <v>2</v>
      </c>
      <c r="C771" s="10"/>
      <c r="D771" s="16" t="s">
        <v>49</v>
      </c>
      <c r="E771" s="16" t="s">
        <v>50</v>
      </c>
      <c r="F771" s="16" t="s">
        <v>51</v>
      </c>
      <c r="G771" s="16" t="s">
        <v>823</v>
      </c>
      <c r="H771" s="34" t="str">
        <f t="shared" si="47"/>
        <v>F8</v>
      </c>
      <c r="I771" s="34" t="str">
        <f>IFERROR(INDEX(数据分类!B:B,MATCH(数据!H771,数据分类!A:A,0)),"Error")</f>
        <v>时钟</v>
      </c>
      <c r="J771" s="34" t="str">
        <f>IFERROR(_xlfn.IFS(INDEX(数据分类!E:E,MATCH(数据!H771,数据分类!A:A,0))=3456,N771&amp;M771,INDEX(数据分类!E:E,MATCH(数据!H771,数据分类!A:A,0))=34,M771,INDEX(数据分类!E:E,MATCH(数据!H771,数据分类!A:A,0))=56,N771,INDEX(数据分类!E:E,MATCH(数据!H771,数据分类!A:A,0))="-","-"),"Error")</f>
        <v>-</v>
      </c>
      <c r="K771" s="34" t="str">
        <f t="shared" si="46"/>
        <v>-</v>
      </c>
      <c r="L771" s="4" t="str">
        <f>IFERROR(INDEX(字典msg!B:B,MATCH(D771,字典msg!A:A,0)),"Error")</f>
        <v>正常</v>
      </c>
      <c r="M771" s="4" t="str">
        <f>IFERROR(_xlfn.IFS(H771="9",INDEX(字典1_34!C:C,MATCH(MID(F771,5,2),字典1_34!B:B,0)),H771="B00",INDEX(字典1_34!D:D,MATCH(MID(F771,5,2),字典1_34!B:B,0)),H771="B20",INDEX(字典1_34!E:E,MATCH(MID(F771,5,2),字典1_34!B:B,0)),H771="B48",INDEX(字典1_34!G:G,MATCH(MID(F771,5,2),字典1_34!B:B,0)),LEFT(H771,1)="B",INDEX(字典1_34!F:F,MATCH(MID(F771,5,2),字典1_34!B:B,0))),"-")</f>
        <v>-</v>
      </c>
      <c r="N771" s="4" t="str">
        <f>IFERROR(_xlfn.IFS(H771="9",INDEX(字典1_56!C:C,MATCH(MID(F771,7,2),字典1_56!B:B,0)),LEFT(H771,1)="B",INDEX(字典1_56!D:D,MATCH(MID(F771,7,2),字典1_56!B:B,0)),H771="C_B",INDEX(字典1_56!F:F,MATCH(MID(F771,7,2),字典1_56!B:B,0)),H771="C",INDEX(字典1_56!E:E,MATCH(MID(F771,7,2),字典1_56!B:B,0))),"-")</f>
        <v>-</v>
      </c>
      <c r="O771" s="4" t="str">
        <f>IFERROR(INDEX(字典1_78!C:C,MATCH(RIGHT(F771,2),字典1_78!B:B,0)),"Error")</f>
        <v>时钟</v>
      </c>
      <c r="P771" s="5">
        <f t="shared" ref="P771:P834" si="48">HEX2DEC(RIGHT(G771,6))/1000</f>
        <v>3.782</v>
      </c>
      <c r="Q771" s="5">
        <f t="shared" ref="Q771:Q834" si="49">IFERROR(IF(B771=B770,P771-P770,0),"")</f>
        <v>4.0000000000000036E-2</v>
      </c>
      <c r="R771" s="5" t="str">
        <f>IF(H773="C_B",INDEX(音色一览表!A:A,MATCH(MID(F771,5,2)&amp;MID(F772,5,2)&amp;MID(F773,7,2),音色一览表!H:H,0))&amp;" "&amp;INDEX(音色一览表!G:G,MATCH(MID(F771,5,2)&amp;MID(F772,5,2)&amp;MID(F773,7,2),音色一览表!H:H,0)),"")</f>
        <v/>
      </c>
      <c r="S771" s="17"/>
      <c r="T771" s="17"/>
    </row>
    <row r="772" spans="1:20" ht="18" hidden="1" customHeight="1" x14ac:dyDescent="0.2">
      <c r="A772" s="16">
        <v>770</v>
      </c>
      <c r="B772" s="16">
        <v>2</v>
      </c>
      <c r="C772" s="10"/>
      <c r="D772" s="16" t="s">
        <v>49</v>
      </c>
      <c r="E772" s="16" t="s">
        <v>50</v>
      </c>
      <c r="F772" s="16" t="s">
        <v>51</v>
      </c>
      <c r="G772" s="16" t="s">
        <v>824</v>
      </c>
      <c r="H772" s="34" t="str">
        <f t="shared" si="47"/>
        <v>F8</v>
      </c>
      <c r="I772" s="34" t="str">
        <f>IFERROR(INDEX(数据分类!B:B,MATCH(数据!H772,数据分类!A:A,0)),"Error")</f>
        <v>时钟</v>
      </c>
      <c r="J772" s="34" t="str">
        <f>IFERROR(_xlfn.IFS(INDEX(数据分类!E:E,MATCH(数据!H772,数据分类!A:A,0))=3456,N772&amp;M772,INDEX(数据分类!E:E,MATCH(数据!H772,数据分类!A:A,0))=34,M772,INDEX(数据分类!E:E,MATCH(数据!H772,数据分类!A:A,0))=56,N772,INDEX(数据分类!E:E,MATCH(数据!H772,数据分类!A:A,0))="-","-"),"Error")</f>
        <v>-</v>
      </c>
      <c r="K772" s="34" t="str">
        <f t="shared" ref="K772:K835" si="50">IF(OR(H772="9",LEFT(H772,1)="B",LEFT(H772,1)="C"),RIGHT(F772,1)+1,"-")</f>
        <v>-</v>
      </c>
      <c r="L772" s="4" t="str">
        <f>IFERROR(INDEX(字典msg!B:B,MATCH(D772,字典msg!A:A,0)),"Error")</f>
        <v>正常</v>
      </c>
      <c r="M772" s="4" t="str">
        <f>IFERROR(_xlfn.IFS(H772="9",INDEX(字典1_34!C:C,MATCH(MID(F772,5,2),字典1_34!B:B,0)),H772="B00",INDEX(字典1_34!D:D,MATCH(MID(F772,5,2),字典1_34!B:B,0)),H772="B20",INDEX(字典1_34!E:E,MATCH(MID(F772,5,2),字典1_34!B:B,0)),H772="B48",INDEX(字典1_34!G:G,MATCH(MID(F772,5,2),字典1_34!B:B,0)),LEFT(H772,1)="B",INDEX(字典1_34!F:F,MATCH(MID(F772,5,2),字典1_34!B:B,0))),"-")</f>
        <v>-</v>
      </c>
      <c r="N772" s="4" t="str">
        <f>IFERROR(_xlfn.IFS(H772="9",INDEX(字典1_56!C:C,MATCH(MID(F772,7,2),字典1_56!B:B,0)),LEFT(H772,1)="B",INDEX(字典1_56!D:D,MATCH(MID(F772,7,2),字典1_56!B:B,0)),H772="C_B",INDEX(字典1_56!F:F,MATCH(MID(F772,7,2),字典1_56!B:B,0)),H772="C",INDEX(字典1_56!E:E,MATCH(MID(F772,7,2),字典1_56!B:B,0))),"-")</f>
        <v>-</v>
      </c>
      <c r="O772" s="4" t="str">
        <f>IFERROR(INDEX(字典1_78!C:C,MATCH(RIGHT(F772,2),字典1_78!B:B,0)),"Error")</f>
        <v>时钟</v>
      </c>
      <c r="P772" s="5">
        <f t="shared" si="48"/>
        <v>3.8119999999999998</v>
      </c>
      <c r="Q772" s="5">
        <f t="shared" si="49"/>
        <v>2.9999999999999805E-2</v>
      </c>
      <c r="R772" s="5" t="str">
        <f>IF(H774="C_B",INDEX(音色一览表!A:A,MATCH(MID(F772,5,2)&amp;MID(F773,5,2)&amp;MID(F774,7,2),音色一览表!H:H,0))&amp;" "&amp;INDEX(音色一览表!G:G,MATCH(MID(F772,5,2)&amp;MID(F773,5,2)&amp;MID(F774,7,2),音色一览表!H:H,0)),"")</f>
        <v/>
      </c>
      <c r="S772" s="17"/>
      <c r="T772" s="17"/>
    </row>
    <row r="773" spans="1:20" ht="18" hidden="1" customHeight="1" x14ac:dyDescent="0.2">
      <c r="A773" s="16">
        <v>771</v>
      </c>
      <c r="B773" s="16">
        <v>2</v>
      </c>
      <c r="C773" s="10"/>
      <c r="D773" s="16" t="s">
        <v>49</v>
      </c>
      <c r="E773" s="16" t="s">
        <v>50</v>
      </c>
      <c r="F773" s="16" t="s">
        <v>825</v>
      </c>
      <c r="G773" s="16" t="s">
        <v>826</v>
      </c>
      <c r="H773" s="34" t="str">
        <f t="shared" ref="H773:H836" si="51">IFERROR(_xlfn.IFS(MID(F773,9,1)="B",MID(F773,9,1)&amp;MID(F773,7,2),MID(F773,9,1)="F",RIGHT(F773,2),AND(MID(F773,9,1)="C",H771="B00",H772="B20"),"C_B"),MID(F773,9,1))</f>
        <v>9</v>
      </c>
      <c r="I773" s="34" t="str">
        <f>IFERROR(INDEX(数据分类!B:B,MATCH(数据!H773,数据分类!A:A,0)),"Error")</f>
        <v>音符打开</v>
      </c>
      <c r="J773" s="34" t="str">
        <f>IFERROR(_xlfn.IFS(INDEX(数据分类!E:E,MATCH(数据!H773,数据分类!A:A,0))=3456,N773&amp;M773,INDEX(数据分类!E:E,MATCH(数据!H773,数据分类!A:A,0))=34,M773,INDEX(数据分类!E:E,MATCH(数据!H773,数据分类!A:A,0))=56,N773,INDEX(数据分类!E:E,MATCH(数据!H773,数据分类!A:A,0))="-","-"),"Error")</f>
        <v>E3键按下(力度081)</v>
      </c>
      <c r="K773" s="34">
        <f t="shared" si="50"/>
        <v>1</v>
      </c>
      <c r="L773" s="4" t="str">
        <f>IFERROR(INDEX(字典msg!B:B,MATCH(D773,字典msg!A:A,0)),"Error")</f>
        <v>正常</v>
      </c>
      <c r="M773" s="4" t="str">
        <f>IFERROR(_xlfn.IFS(H773="9",INDEX(字典1_34!C:C,MATCH(MID(F773,5,2),字典1_34!B:B,0)),H773="B00",INDEX(字典1_34!D:D,MATCH(MID(F773,5,2),字典1_34!B:B,0)),H773="B20",INDEX(字典1_34!E:E,MATCH(MID(F773,5,2),字典1_34!B:B,0)),H773="B48",INDEX(字典1_34!G:G,MATCH(MID(F773,5,2),字典1_34!B:B,0)),LEFT(H773,1)="B",INDEX(字典1_34!F:F,MATCH(MID(F773,5,2),字典1_34!B:B,0))),"-")</f>
        <v>按下(力度081)</v>
      </c>
      <c r="N773" s="4" t="str">
        <f>IFERROR(_xlfn.IFS(H773="9",INDEX(字典1_56!C:C,MATCH(MID(F773,7,2),字典1_56!B:B,0)),LEFT(H773,1)="B",INDEX(字典1_56!D:D,MATCH(MID(F773,7,2),字典1_56!B:B,0)),H773="C_B",INDEX(字典1_56!F:F,MATCH(MID(F773,7,2),字典1_56!B:B,0)),H773="C",INDEX(字典1_56!E:E,MATCH(MID(F773,7,2),字典1_56!B:B,0))),"-")</f>
        <v>E3键</v>
      </c>
      <c r="O773" s="4" t="str">
        <f>IFERROR(INDEX(字典1_78!C:C,MATCH(RIGHT(F773,2),字典1_78!B:B,0)),"Error")</f>
        <v>音符打开(#01)</v>
      </c>
      <c r="P773" s="5">
        <f t="shared" si="48"/>
        <v>3.8519999999999999</v>
      </c>
      <c r="Q773" s="5">
        <f t="shared" si="49"/>
        <v>4.0000000000000036E-2</v>
      </c>
      <c r="R773" s="5" t="str">
        <f>IF(H775="C_B",INDEX(音色一览表!A:A,MATCH(MID(F773,5,2)&amp;MID(F774,5,2)&amp;MID(F775,7,2),音色一览表!H:H,0))&amp;" "&amp;INDEX(音色一览表!G:G,MATCH(MID(F773,5,2)&amp;MID(F774,5,2)&amp;MID(F775,7,2),音色一览表!H:H,0)),"")</f>
        <v/>
      </c>
      <c r="S773" s="17"/>
      <c r="T773" s="17"/>
    </row>
    <row r="774" spans="1:20" ht="18" hidden="1" customHeight="1" x14ac:dyDescent="0.2">
      <c r="A774" s="16">
        <v>772</v>
      </c>
      <c r="B774" s="16">
        <v>2</v>
      </c>
      <c r="C774" s="10"/>
      <c r="D774" s="16" t="s">
        <v>49</v>
      </c>
      <c r="E774" s="16" t="s">
        <v>50</v>
      </c>
      <c r="F774" s="16" t="s">
        <v>51</v>
      </c>
      <c r="G774" s="16" t="s">
        <v>827</v>
      </c>
      <c r="H774" s="34" t="str">
        <f t="shared" si="51"/>
        <v>F8</v>
      </c>
      <c r="I774" s="34" t="str">
        <f>IFERROR(INDEX(数据分类!B:B,MATCH(数据!H774,数据分类!A:A,0)),"Error")</f>
        <v>时钟</v>
      </c>
      <c r="J774" s="34" t="str">
        <f>IFERROR(_xlfn.IFS(INDEX(数据分类!E:E,MATCH(数据!H774,数据分类!A:A,0))=3456,N774&amp;M774,INDEX(数据分类!E:E,MATCH(数据!H774,数据分类!A:A,0))=34,M774,INDEX(数据分类!E:E,MATCH(数据!H774,数据分类!A:A,0))=56,N774,INDEX(数据分类!E:E,MATCH(数据!H774,数据分类!A:A,0))="-","-"),"Error")</f>
        <v>-</v>
      </c>
      <c r="K774" s="34" t="str">
        <f t="shared" si="50"/>
        <v>-</v>
      </c>
      <c r="L774" s="4" t="str">
        <f>IFERROR(INDEX(字典msg!B:B,MATCH(D774,字典msg!A:A,0)),"Error")</f>
        <v>正常</v>
      </c>
      <c r="M774" s="4" t="str">
        <f>IFERROR(_xlfn.IFS(H774="9",INDEX(字典1_34!C:C,MATCH(MID(F774,5,2),字典1_34!B:B,0)),H774="B00",INDEX(字典1_34!D:D,MATCH(MID(F774,5,2),字典1_34!B:B,0)),H774="B20",INDEX(字典1_34!E:E,MATCH(MID(F774,5,2),字典1_34!B:B,0)),H774="B48",INDEX(字典1_34!G:G,MATCH(MID(F774,5,2),字典1_34!B:B,0)),LEFT(H774,1)="B",INDEX(字典1_34!F:F,MATCH(MID(F774,5,2),字典1_34!B:B,0))),"-")</f>
        <v>-</v>
      </c>
      <c r="N774" s="4" t="str">
        <f>IFERROR(_xlfn.IFS(H774="9",INDEX(字典1_56!C:C,MATCH(MID(F774,7,2),字典1_56!B:B,0)),LEFT(H774,1)="B",INDEX(字典1_56!D:D,MATCH(MID(F774,7,2),字典1_56!B:B,0)),H774="C_B",INDEX(字典1_56!F:F,MATCH(MID(F774,7,2),字典1_56!B:B,0)),H774="C",INDEX(字典1_56!E:E,MATCH(MID(F774,7,2),字典1_56!B:B,0))),"-")</f>
        <v>-</v>
      </c>
      <c r="O774" s="4" t="str">
        <f>IFERROR(INDEX(字典1_78!C:C,MATCH(RIGHT(F774,2),字典1_78!B:B,0)),"Error")</f>
        <v>时钟</v>
      </c>
      <c r="P774" s="5">
        <f t="shared" si="48"/>
        <v>3.8919999999999999</v>
      </c>
      <c r="Q774" s="5">
        <f t="shared" si="49"/>
        <v>4.0000000000000036E-2</v>
      </c>
      <c r="R774" s="5" t="str">
        <f>IF(H776="C_B",INDEX(音色一览表!A:A,MATCH(MID(F774,5,2)&amp;MID(F775,5,2)&amp;MID(F776,7,2),音色一览表!H:H,0))&amp;" "&amp;INDEX(音色一览表!G:G,MATCH(MID(F774,5,2)&amp;MID(F775,5,2)&amp;MID(F776,7,2),音色一览表!H:H,0)),"")</f>
        <v/>
      </c>
      <c r="S774" s="17"/>
      <c r="T774" s="17"/>
    </row>
    <row r="775" spans="1:20" ht="18" hidden="1" customHeight="1" x14ac:dyDescent="0.2">
      <c r="A775" s="16">
        <v>773</v>
      </c>
      <c r="B775" s="16">
        <v>2</v>
      </c>
      <c r="C775" s="10"/>
      <c r="D775" s="16" t="s">
        <v>49</v>
      </c>
      <c r="E775" s="16" t="s">
        <v>50</v>
      </c>
      <c r="F775" s="16" t="s">
        <v>51</v>
      </c>
      <c r="G775" s="16" t="s">
        <v>828</v>
      </c>
      <c r="H775" s="34" t="str">
        <f t="shared" si="51"/>
        <v>F8</v>
      </c>
      <c r="I775" s="34" t="str">
        <f>IFERROR(INDEX(数据分类!B:B,MATCH(数据!H775,数据分类!A:A,0)),"Error")</f>
        <v>时钟</v>
      </c>
      <c r="J775" s="34" t="str">
        <f>IFERROR(_xlfn.IFS(INDEX(数据分类!E:E,MATCH(数据!H775,数据分类!A:A,0))=3456,N775&amp;M775,INDEX(数据分类!E:E,MATCH(数据!H775,数据分类!A:A,0))=34,M775,INDEX(数据分类!E:E,MATCH(数据!H775,数据分类!A:A,0))=56,N775,INDEX(数据分类!E:E,MATCH(数据!H775,数据分类!A:A,0))="-","-"),"Error")</f>
        <v>-</v>
      </c>
      <c r="K775" s="34" t="str">
        <f t="shared" si="50"/>
        <v>-</v>
      </c>
      <c r="L775" s="4" t="str">
        <f>IFERROR(INDEX(字典msg!B:B,MATCH(D775,字典msg!A:A,0)),"Error")</f>
        <v>正常</v>
      </c>
      <c r="M775" s="4" t="str">
        <f>IFERROR(_xlfn.IFS(H775="9",INDEX(字典1_34!C:C,MATCH(MID(F775,5,2),字典1_34!B:B,0)),H775="B00",INDEX(字典1_34!D:D,MATCH(MID(F775,5,2),字典1_34!B:B,0)),H775="B20",INDEX(字典1_34!E:E,MATCH(MID(F775,5,2),字典1_34!B:B,0)),H775="B48",INDEX(字典1_34!G:G,MATCH(MID(F775,5,2),字典1_34!B:B,0)),LEFT(H775,1)="B",INDEX(字典1_34!F:F,MATCH(MID(F775,5,2),字典1_34!B:B,0))),"-")</f>
        <v>-</v>
      </c>
      <c r="N775" s="4" t="str">
        <f>IFERROR(_xlfn.IFS(H775="9",INDEX(字典1_56!C:C,MATCH(MID(F775,7,2),字典1_56!B:B,0)),LEFT(H775,1)="B",INDEX(字典1_56!D:D,MATCH(MID(F775,7,2),字典1_56!B:B,0)),H775="C_B",INDEX(字典1_56!F:F,MATCH(MID(F775,7,2),字典1_56!B:B,0)),H775="C",INDEX(字典1_56!E:E,MATCH(MID(F775,7,2),字典1_56!B:B,0))),"-")</f>
        <v>-</v>
      </c>
      <c r="O775" s="4" t="str">
        <f>IFERROR(INDEX(字典1_78!C:C,MATCH(RIGHT(F775,2),字典1_78!B:B,0)),"Error")</f>
        <v>时钟</v>
      </c>
      <c r="P775" s="5">
        <f t="shared" si="48"/>
        <v>3.9319999999999999</v>
      </c>
      <c r="Q775" s="5">
        <f t="shared" si="49"/>
        <v>4.0000000000000036E-2</v>
      </c>
      <c r="R775" s="5" t="str">
        <f>IF(H777="C_B",INDEX(音色一览表!A:A,MATCH(MID(F775,5,2)&amp;MID(F776,5,2)&amp;MID(F777,7,2),音色一览表!H:H,0))&amp;" "&amp;INDEX(音色一览表!G:G,MATCH(MID(F775,5,2)&amp;MID(F776,5,2)&amp;MID(F777,7,2),音色一览表!H:H,0)),"")</f>
        <v/>
      </c>
      <c r="S775" s="17"/>
      <c r="T775" s="17"/>
    </row>
    <row r="776" spans="1:20" ht="18" hidden="1" customHeight="1" x14ac:dyDescent="0.2">
      <c r="A776" s="16">
        <v>774</v>
      </c>
      <c r="B776" s="16">
        <v>2</v>
      </c>
      <c r="C776" s="10"/>
      <c r="D776" s="16" t="s">
        <v>49</v>
      </c>
      <c r="E776" s="16" t="s">
        <v>50</v>
      </c>
      <c r="F776" s="16" t="s">
        <v>51</v>
      </c>
      <c r="G776" s="16" t="s">
        <v>829</v>
      </c>
      <c r="H776" s="34" t="str">
        <f t="shared" si="51"/>
        <v>F8</v>
      </c>
      <c r="I776" s="34" t="str">
        <f>IFERROR(INDEX(数据分类!B:B,MATCH(数据!H776,数据分类!A:A,0)),"Error")</f>
        <v>时钟</v>
      </c>
      <c r="J776" s="34" t="str">
        <f>IFERROR(_xlfn.IFS(INDEX(数据分类!E:E,MATCH(数据!H776,数据分类!A:A,0))=3456,N776&amp;M776,INDEX(数据分类!E:E,MATCH(数据!H776,数据分类!A:A,0))=34,M776,INDEX(数据分类!E:E,MATCH(数据!H776,数据分类!A:A,0))=56,N776,INDEX(数据分类!E:E,MATCH(数据!H776,数据分类!A:A,0))="-","-"),"Error")</f>
        <v>-</v>
      </c>
      <c r="K776" s="34" t="str">
        <f t="shared" si="50"/>
        <v>-</v>
      </c>
      <c r="L776" s="4" t="str">
        <f>IFERROR(INDEX(字典msg!B:B,MATCH(D776,字典msg!A:A,0)),"Error")</f>
        <v>正常</v>
      </c>
      <c r="M776" s="4" t="str">
        <f>IFERROR(_xlfn.IFS(H776="9",INDEX(字典1_34!C:C,MATCH(MID(F776,5,2),字典1_34!B:B,0)),H776="B00",INDEX(字典1_34!D:D,MATCH(MID(F776,5,2),字典1_34!B:B,0)),H776="B20",INDEX(字典1_34!E:E,MATCH(MID(F776,5,2),字典1_34!B:B,0)),H776="B48",INDEX(字典1_34!G:G,MATCH(MID(F776,5,2),字典1_34!B:B,0)),LEFT(H776,1)="B",INDEX(字典1_34!F:F,MATCH(MID(F776,5,2),字典1_34!B:B,0))),"-")</f>
        <v>-</v>
      </c>
      <c r="N776" s="4" t="str">
        <f>IFERROR(_xlfn.IFS(H776="9",INDEX(字典1_56!C:C,MATCH(MID(F776,7,2),字典1_56!B:B,0)),LEFT(H776,1)="B",INDEX(字典1_56!D:D,MATCH(MID(F776,7,2),字典1_56!B:B,0)),H776="C_B",INDEX(字典1_56!F:F,MATCH(MID(F776,7,2),字典1_56!B:B,0)),H776="C",INDEX(字典1_56!E:E,MATCH(MID(F776,7,2),字典1_56!B:B,0))),"-")</f>
        <v>-</v>
      </c>
      <c r="O776" s="4" t="str">
        <f>IFERROR(INDEX(字典1_78!C:C,MATCH(RIGHT(F776,2),字典1_78!B:B,0)),"Error")</f>
        <v>时钟</v>
      </c>
      <c r="P776" s="5">
        <f t="shared" si="48"/>
        <v>3.9689999999999999</v>
      </c>
      <c r="Q776" s="5">
        <f t="shared" si="49"/>
        <v>3.6999999999999922E-2</v>
      </c>
      <c r="R776" s="5" t="str">
        <f>IF(H778="C_B",INDEX(音色一览表!A:A,MATCH(MID(F776,5,2)&amp;MID(F777,5,2)&amp;MID(F778,7,2),音色一览表!H:H,0))&amp;" "&amp;INDEX(音色一览表!G:G,MATCH(MID(F776,5,2)&amp;MID(F777,5,2)&amp;MID(F778,7,2),音色一览表!H:H,0)),"")</f>
        <v/>
      </c>
      <c r="S776" s="17"/>
      <c r="T776" s="17"/>
    </row>
    <row r="777" spans="1:20" ht="18" hidden="1" customHeight="1" x14ac:dyDescent="0.2">
      <c r="A777" s="16">
        <v>775</v>
      </c>
      <c r="B777" s="16">
        <v>2</v>
      </c>
      <c r="C777" s="10"/>
      <c r="D777" s="16" t="s">
        <v>49</v>
      </c>
      <c r="E777" s="16" t="s">
        <v>50</v>
      </c>
      <c r="F777" s="16" t="s">
        <v>51</v>
      </c>
      <c r="G777" s="16" t="s">
        <v>830</v>
      </c>
      <c r="H777" s="34" t="str">
        <f t="shared" si="51"/>
        <v>F8</v>
      </c>
      <c r="I777" s="34" t="str">
        <f>IFERROR(INDEX(数据分类!B:B,MATCH(数据!H777,数据分类!A:A,0)),"Error")</f>
        <v>时钟</v>
      </c>
      <c r="J777" s="34" t="str">
        <f>IFERROR(_xlfn.IFS(INDEX(数据分类!E:E,MATCH(数据!H777,数据分类!A:A,0))=3456,N777&amp;M777,INDEX(数据分类!E:E,MATCH(数据!H777,数据分类!A:A,0))=34,M777,INDEX(数据分类!E:E,MATCH(数据!H777,数据分类!A:A,0))=56,N777,INDEX(数据分类!E:E,MATCH(数据!H777,数据分类!A:A,0))="-","-"),"Error")</f>
        <v>-</v>
      </c>
      <c r="K777" s="34" t="str">
        <f t="shared" si="50"/>
        <v>-</v>
      </c>
      <c r="L777" s="4" t="str">
        <f>IFERROR(INDEX(字典msg!B:B,MATCH(D777,字典msg!A:A,0)),"Error")</f>
        <v>正常</v>
      </c>
      <c r="M777" s="4" t="str">
        <f>IFERROR(_xlfn.IFS(H777="9",INDEX(字典1_34!C:C,MATCH(MID(F777,5,2),字典1_34!B:B,0)),H777="B00",INDEX(字典1_34!D:D,MATCH(MID(F777,5,2),字典1_34!B:B,0)),H777="B20",INDEX(字典1_34!E:E,MATCH(MID(F777,5,2),字典1_34!B:B,0)),H777="B48",INDEX(字典1_34!G:G,MATCH(MID(F777,5,2),字典1_34!B:B,0)),LEFT(H777,1)="B",INDEX(字典1_34!F:F,MATCH(MID(F777,5,2),字典1_34!B:B,0))),"-")</f>
        <v>-</v>
      </c>
      <c r="N777" s="4" t="str">
        <f>IFERROR(_xlfn.IFS(H777="9",INDEX(字典1_56!C:C,MATCH(MID(F777,7,2),字典1_56!B:B,0)),LEFT(H777,1)="B",INDEX(字典1_56!D:D,MATCH(MID(F777,7,2),字典1_56!B:B,0)),H777="C_B",INDEX(字典1_56!F:F,MATCH(MID(F777,7,2),字典1_56!B:B,0)),H777="C",INDEX(字典1_56!E:E,MATCH(MID(F777,7,2),字典1_56!B:B,0))),"-")</f>
        <v>-</v>
      </c>
      <c r="O777" s="4" t="str">
        <f>IFERROR(INDEX(字典1_78!C:C,MATCH(RIGHT(F777,2),字典1_78!B:B,0)),"Error")</f>
        <v>时钟</v>
      </c>
      <c r="P777" s="5">
        <f t="shared" si="48"/>
        <v>4.0090000000000003</v>
      </c>
      <c r="Q777" s="5">
        <f t="shared" si="49"/>
        <v>4.000000000000048E-2</v>
      </c>
      <c r="R777" s="5" t="str">
        <f>IF(H779="C_B",INDEX(音色一览表!A:A,MATCH(MID(F777,5,2)&amp;MID(F778,5,2)&amp;MID(F779,7,2),音色一览表!H:H,0))&amp;" "&amp;INDEX(音色一览表!G:G,MATCH(MID(F777,5,2)&amp;MID(F778,5,2)&amp;MID(F779,7,2),音色一览表!H:H,0)),"")</f>
        <v/>
      </c>
      <c r="S777" s="17"/>
      <c r="T777" s="17"/>
    </row>
    <row r="778" spans="1:20" ht="18" hidden="1" customHeight="1" x14ac:dyDescent="0.2">
      <c r="A778" s="16">
        <v>776</v>
      </c>
      <c r="B778" s="16">
        <v>2</v>
      </c>
      <c r="C778" s="10"/>
      <c r="D778" s="16" t="s">
        <v>49</v>
      </c>
      <c r="E778" s="16" t="s">
        <v>50</v>
      </c>
      <c r="F778" s="16" t="s">
        <v>51</v>
      </c>
      <c r="G778" s="16" t="s">
        <v>831</v>
      </c>
      <c r="H778" s="34" t="str">
        <f t="shared" si="51"/>
        <v>F8</v>
      </c>
      <c r="I778" s="34" t="str">
        <f>IFERROR(INDEX(数据分类!B:B,MATCH(数据!H778,数据分类!A:A,0)),"Error")</f>
        <v>时钟</v>
      </c>
      <c r="J778" s="34" t="str">
        <f>IFERROR(_xlfn.IFS(INDEX(数据分类!E:E,MATCH(数据!H778,数据分类!A:A,0))=3456,N778&amp;M778,INDEX(数据分类!E:E,MATCH(数据!H778,数据分类!A:A,0))=34,M778,INDEX(数据分类!E:E,MATCH(数据!H778,数据分类!A:A,0))=56,N778,INDEX(数据分类!E:E,MATCH(数据!H778,数据分类!A:A,0))="-","-"),"Error")</f>
        <v>-</v>
      </c>
      <c r="K778" s="34" t="str">
        <f t="shared" si="50"/>
        <v>-</v>
      </c>
      <c r="L778" s="4" t="str">
        <f>IFERROR(INDEX(字典msg!B:B,MATCH(D778,字典msg!A:A,0)),"Error")</f>
        <v>正常</v>
      </c>
      <c r="M778" s="4" t="str">
        <f>IFERROR(_xlfn.IFS(H778="9",INDEX(字典1_34!C:C,MATCH(MID(F778,5,2),字典1_34!B:B,0)),H778="B00",INDEX(字典1_34!D:D,MATCH(MID(F778,5,2),字典1_34!B:B,0)),H778="B20",INDEX(字典1_34!E:E,MATCH(MID(F778,5,2),字典1_34!B:B,0)),H778="B48",INDEX(字典1_34!G:G,MATCH(MID(F778,5,2),字典1_34!B:B,0)),LEFT(H778,1)="B",INDEX(字典1_34!F:F,MATCH(MID(F778,5,2),字典1_34!B:B,0))),"-")</f>
        <v>-</v>
      </c>
      <c r="N778" s="4" t="str">
        <f>IFERROR(_xlfn.IFS(H778="9",INDEX(字典1_56!C:C,MATCH(MID(F778,7,2),字典1_56!B:B,0)),LEFT(H778,1)="B",INDEX(字典1_56!D:D,MATCH(MID(F778,7,2),字典1_56!B:B,0)),H778="C_B",INDEX(字典1_56!F:F,MATCH(MID(F778,7,2),字典1_56!B:B,0)),H778="C",INDEX(字典1_56!E:E,MATCH(MID(F778,7,2),字典1_56!B:B,0))),"-")</f>
        <v>-</v>
      </c>
      <c r="O778" s="4" t="str">
        <f>IFERROR(INDEX(字典1_78!C:C,MATCH(RIGHT(F778,2),字典1_78!B:B,0)),"Error")</f>
        <v>时钟</v>
      </c>
      <c r="P778" s="5">
        <f t="shared" si="48"/>
        <v>4.0490000000000004</v>
      </c>
      <c r="Q778" s="5">
        <f t="shared" si="49"/>
        <v>4.0000000000000036E-2</v>
      </c>
      <c r="R778" s="5" t="str">
        <f>IF(H780="C_B",INDEX(音色一览表!A:A,MATCH(MID(F778,5,2)&amp;MID(F779,5,2)&amp;MID(F780,7,2),音色一览表!H:H,0))&amp;" "&amp;INDEX(音色一览表!G:G,MATCH(MID(F778,5,2)&amp;MID(F779,5,2)&amp;MID(F780,7,2),音色一览表!H:H,0)),"")</f>
        <v/>
      </c>
      <c r="S778" s="17"/>
      <c r="T778" s="17"/>
    </row>
    <row r="779" spans="1:20" ht="18" hidden="1" customHeight="1" x14ac:dyDescent="0.2">
      <c r="A779" s="16">
        <v>777</v>
      </c>
      <c r="B779" s="16">
        <v>2</v>
      </c>
      <c r="C779" s="10"/>
      <c r="D779" s="16" t="s">
        <v>49</v>
      </c>
      <c r="E779" s="16" t="s">
        <v>50</v>
      </c>
      <c r="F779" s="16" t="s">
        <v>59</v>
      </c>
      <c r="G779" s="16" t="s">
        <v>832</v>
      </c>
      <c r="H779" s="34" t="str">
        <f t="shared" si="51"/>
        <v>FE</v>
      </c>
      <c r="I779" s="34" t="str">
        <f>IFERROR(INDEX(数据分类!B:B,MATCH(数据!H779,数据分类!A:A,0)),"Error")</f>
        <v>主动传感</v>
      </c>
      <c r="J779" s="34" t="str">
        <f>IFERROR(_xlfn.IFS(INDEX(数据分类!E:E,MATCH(数据!H779,数据分类!A:A,0))=3456,N779&amp;M779,INDEX(数据分类!E:E,MATCH(数据!H779,数据分类!A:A,0))=34,M779,INDEX(数据分类!E:E,MATCH(数据!H779,数据分类!A:A,0))=56,N779,INDEX(数据分类!E:E,MATCH(数据!H779,数据分类!A:A,0))="-","-"),"Error")</f>
        <v>-</v>
      </c>
      <c r="K779" s="34" t="str">
        <f t="shared" si="50"/>
        <v>-</v>
      </c>
      <c r="L779" s="4" t="str">
        <f>IFERROR(INDEX(字典msg!B:B,MATCH(D779,字典msg!A:A,0)),"Error")</f>
        <v>正常</v>
      </c>
      <c r="M779" s="4" t="str">
        <f>IFERROR(_xlfn.IFS(H779="9",INDEX(字典1_34!C:C,MATCH(MID(F779,5,2),字典1_34!B:B,0)),H779="B00",INDEX(字典1_34!D:D,MATCH(MID(F779,5,2),字典1_34!B:B,0)),H779="B20",INDEX(字典1_34!E:E,MATCH(MID(F779,5,2),字典1_34!B:B,0)),H779="B48",INDEX(字典1_34!G:G,MATCH(MID(F779,5,2),字典1_34!B:B,0)),LEFT(H779,1)="B",INDEX(字典1_34!F:F,MATCH(MID(F779,5,2),字典1_34!B:B,0))),"-")</f>
        <v>-</v>
      </c>
      <c r="N779" s="4" t="str">
        <f>IFERROR(_xlfn.IFS(H779="9",INDEX(字典1_56!C:C,MATCH(MID(F779,7,2),字典1_56!B:B,0)),LEFT(H779,1)="B",INDEX(字典1_56!D:D,MATCH(MID(F779,7,2),字典1_56!B:B,0)),H779="C_B",INDEX(字典1_56!F:F,MATCH(MID(F779,7,2),字典1_56!B:B,0)),H779="C",INDEX(字典1_56!E:E,MATCH(MID(F779,7,2),字典1_56!B:B,0))),"-")</f>
        <v>-</v>
      </c>
      <c r="O779" s="4" t="str">
        <f>IFERROR(INDEX(字典1_78!C:C,MATCH(RIGHT(F779,2),字典1_78!B:B,0)),"Error")</f>
        <v>主动传感</v>
      </c>
      <c r="P779" s="5">
        <f t="shared" si="48"/>
        <v>4.0890000000000004</v>
      </c>
      <c r="Q779" s="5">
        <f t="shared" si="49"/>
        <v>4.0000000000000036E-2</v>
      </c>
      <c r="R779" s="5" t="str">
        <f>IF(H781="C_B",INDEX(音色一览表!A:A,MATCH(MID(F779,5,2)&amp;MID(F780,5,2)&amp;MID(F781,7,2),音色一览表!H:H,0))&amp;" "&amp;INDEX(音色一览表!G:G,MATCH(MID(F779,5,2)&amp;MID(F780,5,2)&amp;MID(F781,7,2),音色一览表!H:H,0)),"")</f>
        <v/>
      </c>
      <c r="S779" s="17"/>
      <c r="T779" s="17"/>
    </row>
    <row r="780" spans="1:20" ht="18" hidden="1" customHeight="1" x14ac:dyDescent="0.2">
      <c r="A780" s="16">
        <v>778</v>
      </c>
      <c r="B780" s="16">
        <v>2</v>
      </c>
      <c r="C780" s="10"/>
      <c r="D780" s="16" t="s">
        <v>49</v>
      </c>
      <c r="E780" s="16" t="s">
        <v>50</v>
      </c>
      <c r="F780" s="16" t="s">
        <v>51</v>
      </c>
      <c r="G780" s="16" t="s">
        <v>833</v>
      </c>
      <c r="H780" s="34" t="str">
        <f t="shared" si="51"/>
        <v>F8</v>
      </c>
      <c r="I780" s="34" t="str">
        <f>IFERROR(INDEX(数据分类!B:B,MATCH(数据!H780,数据分类!A:A,0)),"Error")</f>
        <v>时钟</v>
      </c>
      <c r="J780" s="34" t="str">
        <f>IFERROR(_xlfn.IFS(INDEX(数据分类!E:E,MATCH(数据!H780,数据分类!A:A,0))=3456,N780&amp;M780,INDEX(数据分类!E:E,MATCH(数据!H780,数据分类!A:A,0))=34,M780,INDEX(数据分类!E:E,MATCH(数据!H780,数据分类!A:A,0))=56,N780,INDEX(数据分类!E:E,MATCH(数据!H780,数据分类!A:A,0))="-","-"),"Error")</f>
        <v>-</v>
      </c>
      <c r="K780" s="34" t="str">
        <f t="shared" si="50"/>
        <v>-</v>
      </c>
      <c r="L780" s="4" t="str">
        <f>IFERROR(INDEX(字典msg!B:B,MATCH(D780,字典msg!A:A,0)),"Error")</f>
        <v>正常</v>
      </c>
      <c r="M780" s="4" t="str">
        <f>IFERROR(_xlfn.IFS(H780="9",INDEX(字典1_34!C:C,MATCH(MID(F780,5,2),字典1_34!B:B,0)),H780="B00",INDEX(字典1_34!D:D,MATCH(MID(F780,5,2),字典1_34!B:B,0)),H780="B20",INDEX(字典1_34!E:E,MATCH(MID(F780,5,2),字典1_34!B:B,0)),H780="B48",INDEX(字典1_34!G:G,MATCH(MID(F780,5,2),字典1_34!B:B,0)),LEFT(H780,1)="B",INDEX(字典1_34!F:F,MATCH(MID(F780,5,2),字典1_34!B:B,0))),"-")</f>
        <v>-</v>
      </c>
      <c r="N780" s="4" t="str">
        <f>IFERROR(_xlfn.IFS(H780="9",INDEX(字典1_56!C:C,MATCH(MID(F780,7,2),字典1_56!B:B,0)),LEFT(H780,1)="B",INDEX(字典1_56!D:D,MATCH(MID(F780,7,2),字典1_56!B:B,0)),H780="C_B",INDEX(字典1_56!F:F,MATCH(MID(F780,7,2),字典1_56!B:B,0)),H780="C",INDEX(字典1_56!E:E,MATCH(MID(F780,7,2),字典1_56!B:B,0))),"-")</f>
        <v>-</v>
      </c>
      <c r="O780" s="4" t="str">
        <f>IFERROR(INDEX(字典1_78!C:C,MATCH(RIGHT(F780,2),字典1_78!B:B,0)),"Error")</f>
        <v>时钟</v>
      </c>
      <c r="P780" s="5">
        <f t="shared" si="48"/>
        <v>4.1289999999999996</v>
      </c>
      <c r="Q780" s="5">
        <f t="shared" si="49"/>
        <v>3.9999999999999147E-2</v>
      </c>
      <c r="R780" s="5" t="str">
        <f>IF(H782="C_B",INDEX(音色一览表!A:A,MATCH(MID(F780,5,2)&amp;MID(F781,5,2)&amp;MID(F782,7,2),音色一览表!H:H,0))&amp;" "&amp;INDEX(音色一览表!G:G,MATCH(MID(F780,5,2)&amp;MID(F781,5,2)&amp;MID(F782,7,2),音色一览表!H:H,0)),"")</f>
        <v/>
      </c>
      <c r="S780" s="17"/>
      <c r="T780" s="17"/>
    </row>
    <row r="781" spans="1:20" ht="18" hidden="1" customHeight="1" x14ac:dyDescent="0.2">
      <c r="A781" s="16">
        <v>779</v>
      </c>
      <c r="B781" s="16">
        <v>2</v>
      </c>
      <c r="C781" s="10"/>
      <c r="D781" s="16" t="s">
        <v>49</v>
      </c>
      <c r="E781" s="16" t="s">
        <v>50</v>
      </c>
      <c r="F781" s="16" t="s">
        <v>51</v>
      </c>
      <c r="G781" s="16" t="s">
        <v>834</v>
      </c>
      <c r="H781" s="34" t="str">
        <f t="shared" si="51"/>
        <v>F8</v>
      </c>
      <c r="I781" s="34" t="str">
        <f>IFERROR(INDEX(数据分类!B:B,MATCH(数据!H781,数据分类!A:A,0)),"Error")</f>
        <v>时钟</v>
      </c>
      <c r="J781" s="34" t="str">
        <f>IFERROR(_xlfn.IFS(INDEX(数据分类!E:E,MATCH(数据!H781,数据分类!A:A,0))=3456,N781&amp;M781,INDEX(数据分类!E:E,MATCH(数据!H781,数据分类!A:A,0))=34,M781,INDEX(数据分类!E:E,MATCH(数据!H781,数据分类!A:A,0))=56,N781,INDEX(数据分类!E:E,MATCH(数据!H781,数据分类!A:A,0))="-","-"),"Error")</f>
        <v>-</v>
      </c>
      <c r="K781" s="34" t="str">
        <f t="shared" si="50"/>
        <v>-</v>
      </c>
      <c r="L781" s="4" t="str">
        <f>IFERROR(INDEX(字典msg!B:B,MATCH(D781,字典msg!A:A,0)),"Error")</f>
        <v>正常</v>
      </c>
      <c r="M781" s="4" t="str">
        <f>IFERROR(_xlfn.IFS(H781="9",INDEX(字典1_34!C:C,MATCH(MID(F781,5,2),字典1_34!B:B,0)),H781="B00",INDEX(字典1_34!D:D,MATCH(MID(F781,5,2),字典1_34!B:B,0)),H781="B20",INDEX(字典1_34!E:E,MATCH(MID(F781,5,2),字典1_34!B:B,0)),H781="B48",INDEX(字典1_34!G:G,MATCH(MID(F781,5,2),字典1_34!B:B,0)),LEFT(H781,1)="B",INDEX(字典1_34!F:F,MATCH(MID(F781,5,2),字典1_34!B:B,0))),"-")</f>
        <v>-</v>
      </c>
      <c r="N781" s="4" t="str">
        <f>IFERROR(_xlfn.IFS(H781="9",INDEX(字典1_56!C:C,MATCH(MID(F781,7,2),字典1_56!B:B,0)),LEFT(H781,1)="B",INDEX(字典1_56!D:D,MATCH(MID(F781,7,2),字典1_56!B:B,0)),H781="C_B",INDEX(字典1_56!F:F,MATCH(MID(F781,7,2),字典1_56!B:B,0)),H781="C",INDEX(字典1_56!E:E,MATCH(MID(F781,7,2),字典1_56!B:B,0))),"-")</f>
        <v>-</v>
      </c>
      <c r="O781" s="4" t="str">
        <f>IFERROR(INDEX(字典1_78!C:C,MATCH(RIGHT(F781,2),字典1_78!B:B,0)),"Error")</f>
        <v>时钟</v>
      </c>
      <c r="P781" s="5">
        <f t="shared" si="48"/>
        <v>4.1689999999999996</v>
      </c>
      <c r="Q781" s="5">
        <f t="shared" si="49"/>
        <v>4.0000000000000036E-2</v>
      </c>
      <c r="R781" s="5" t="str">
        <f>IF(H783="C_B",INDEX(音色一览表!A:A,MATCH(MID(F781,5,2)&amp;MID(F782,5,2)&amp;MID(F783,7,2),音色一览表!H:H,0))&amp;" "&amp;INDEX(音色一览表!G:G,MATCH(MID(F781,5,2)&amp;MID(F782,5,2)&amp;MID(F783,7,2),音色一览表!H:H,0)),"")</f>
        <v/>
      </c>
      <c r="S781" s="17"/>
      <c r="T781" s="17"/>
    </row>
    <row r="782" spans="1:20" ht="18" hidden="1" customHeight="1" x14ac:dyDescent="0.2">
      <c r="A782" s="16">
        <v>780</v>
      </c>
      <c r="B782" s="16">
        <v>2</v>
      </c>
      <c r="C782" s="10"/>
      <c r="D782" s="16" t="s">
        <v>49</v>
      </c>
      <c r="E782" s="16" t="s">
        <v>50</v>
      </c>
      <c r="F782" s="16" t="s">
        <v>51</v>
      </c>
      <c r="G782" s="16" t="s">
        <v>835</v>
      </c>
      <c r="H782" s="34" t="str">
        <f t="shared" si="51"/>
        <v>F8</v>
      </c>
      <c r="I782" s="34" t="str">
        <f>IFERROR(INDEX(数据分类!B:B,MATCH(数据!H782,数据分类!A:A,0)),"Error")</f>
        <v>时钟</v>
      </c>
      <c r="J782" s="34" t="str">
        <f>IFERROR(_xlfn.IFS(INDEX(数据分类!E:E,MATCH(数据!H782,数据分类!A:A,0))=3456,N782&amp;M782,INDEX(数据分类!E:E,MATCH(数据!H782,数据分类!A:A,0))=34,M782,INDEX(数据分类!E:E,MATCH(数据!H782,数据分类!A:A,0))=56,N782,INDEX(数据分类!E:E,MATCH(数据!H782,数据分类!A:A,0))="-","-"),"Error")</f>
        <v>-</v>
      </c>
      <c r="K782" s="34" t="str">
        <f t="shared" si="50"/>
        <v>-</v>
      </c>
      <c r="L782" s="4" t="str">
        <f>IFERROR(INDEX(字典msg!B:B,MATCH(D782,字典msg!A:A,0)),"Error")</f>
        <v>正常</v>
      </c>
      <c r="M782" s="4" t="str">
        <f>IFERROR(_xlfn.IFS(H782="9",INDEX(字典1_34!C:C,MATCH(MID(F782,5,2),字典1_34!B:B,0)),H782="B00",INDEX(字典1_34!D:D,MATCH(MID(F782,5,2),字典1_34!B:B,0)),H782="B20",INDEX(字典1_34!E:E,MATCH(MID(F782,5,2),字典1_34!B:B,0)),H782="B48",INDEX(字典1_34!G:G,MATCH(MID(F782,5,2),字典1_34!B:B,0)),LEFT(H782,1)="B",INDEX(字典1_34!F:F,MATCH(MID(F782,5,2),字典1_34!B:B,0))),"-")</f>
        <v>-</v>
      </c>
      <c r="N782" s="4" t="str">
        <f>IFERROR(_xlfn.IFS(H782="9",INDEX(字典1_56!C:C,MATCH(MID(F782,7,2),字典1_56!B:B,0)),LEFT(H782,1)="B",INDEX(字典1_56!D:D,MATCH(MID(F782,7,2),字典1_56!B:B,0)),H782="C_B",INDEX(字典1_56!F:F,MATCH(MID(F782,7,2),字典1_56!B:B,0)),H782="C",INDEX(字典1_56!E:E,MATCH(MID(F782,7,2),字典1_56!B:B,0))),"-")</f>
        <v>-</v>
      </c>
      <c r="O782" s="4" t="str">
        <f>IFERROR(INDEX(字典1_78!C:C,MATCH(RIGHT(F782,2),字典1_78!B:B,0)),"Error")</f>
        <v>时钟</v>
      </c>
      <c r="P782" s="5">
        <f t="shared" si="48"/>
        <v>4.2089999999999996</v>
      </c>
      <c r="Q782" s="5">
        <f t="shared" si="49"/>
        <v>4.0000000000000036E-2</v>
      </c>
      <c r="R782" s="5" t="str">
        <f>IF(H784="C_B",INDEX(音色一览表!A:A,MATCH(MID(F782,5,2)&amp;MID(F783,5,2)&amp;MID(F784,7,2),音色一览表!H:H,0))&amp;" "&amp;INDEX(音色一览表!G:G,MATCH(MID(F782,5,2)&amp;MID(F783,5,2)&amp;MID(F784,7,2),音色一览表!H:H,0)),"")</f>
        <v/>
      </c>
      <c r="S782" s="17"/>
      <c r="T782" s="17"/>
    </row>
    <row r="783" spans="1:20" ht="18" hidden="1" customHeight="1" x14ac:dyDescent="0.2">
      <c r="A783" s="16">
        <v>781</v>
      </c>
      <c r="B783" s="16">
        <v>2</v>
      </c>
      <c r="C783" s="10"/>
      <c r="D783" s="16" t="s">
        <v>49</v>
      </c>
      <c r="E783" s="16" t="s">
        <v>50</v>
      </c>
      <c r="F783" s="16" t="s">
        <v>181</v>
      </c>
      <c r="G783" s="16" t="s">
        <v>836</v>
      </c>
      <c r="H783" s="34" t="str">
        <f t="shared" si="51"/>
        <v>9</v>
      </c>
      <c r="I783" s="34" t="str">
        <f>IFERROR(INDEX(数据分类!B:B,MATCH(数据!H783,数据分类!A:A,0)),"Error")</f>
        <v>音符打开</v>
      </c>
      <c r="J783" s="34" t="str">
        <f>IFERROR(_xlfn.IFS(INDEX(数据分类!E:E,MATCH(数据!H783,数据分类!A:A,0))=3456,N783&amp;M783,INDEX(数据分类!E:E,MATCH(数据!H783,数据分类!A:A,0))=34,M783,INDEX(数据分类!E:E,MATCH(数据!H783,数据分类!A:A,0))=56,N783,INDEX(数据分类!E:E,MATCH(数据!H783,数据分类!A:A,0))="-","-"),"Error")</f>
        <v>E3键松开</v>
      </c>
      <c r="K783" s="34">
        <f t="shared" si="50"/>
        <v>1</v>
      </c>
      <c r="L783" s="4" t="str">
        <f>IFERROR(INDEX(字典msg!B:B,MATCH(D783,字典msg!A:A,0)),"Error")</f>
        <v>正常</v>
      </c>
      <c r="M783" s="4" t="str">
        <f>IFERROR(_xlfn.IFS(H783="9",INDEX(字典1_34!C:C,MATCH(MID(F783,5,2),字典1_34!B:B,0)),H783="B00",INDEX(字典1_34!D:D,MATCH(MID(F783,5,2),字典1_34!B:B,0)),H783="B20",INDEX(字典1_34!E:E,MATCH(MID(F783,5,2),字典1_34!B:B,0)),H783="B48",INDEX(字典1_34!G:G,MATCH(MID(F783,5,2),字典1_34!B:B,0)),LEFT(H783,1)="B",INDEX(字典1_34!F:F,MATCH(MID(F783,5,2),字典1_34!B:B,0))),"-")</f>
        <v>松开</v>
      </c>
      <c r="N783" s="4" t="str">
        <f>IFERROR(_xlfn.IFS(H783="9",INDEX(字典1_56!C:C,MATCH(MID(F783,7,2),字典1_56!B:B,0)),LEFT(H783,1)="B",INDEX(字典1_56!D:D,MATCH(MID(F783,7,2),字典1_56!B:B,0)),H783="C_B",INDEX(字典1_56!F:F,MATCH(MID(F783,7,2),字典1_56!B:B,0)),H783="C",INDEX(字典1_56!E:E,MATCH(MID(F783,7,2),字典1_56!B:B,0))),"-")</f>
        <v>E3键</v>
      </c>
      <c r="O783" s="4" t="str">
        <f>IFERROR(INDEX(字典1_78!C:C,MATCH(RIGHT(F783,2),字典1_78!B:B,0)),"Error")</f>
        <v>音符打开(#01)</v>
      </c>
      <c r="P783" s="5">
        <f t="shared" si="48"/>
        <v>4.2489999999999997</v>
      </c>
      <c r="Q783" s="5">
        <f t="shared" si="49"/>
        <v>4.0000000000000036E-2</v>
      </c>
      <c r="R783" s="5" t="str">
        <f>IF(H785="C_B",INDEX(音色一览表!A:A,MATCH(MID(F783,5,2)&amp;MID(F784,5,2)&amp;MID(F785,7,2),音色一览表!H:H,0))&amp;" "&amp;INDEX(音色一览表!G:G,MATCH(MID(F783,5,2)&amp;MID(F784,5,2)&amp;MID(F785,7,2),音色一览表!H:H,0)),"")</f>
        <v/>
      </c>
      <c r="S783" s="17"/>
      <c r="T783" s="17"/>
    </row>
    <row r="784" spans="1:20" ht="18" hidden="1" customHeight="1" x14ac:dyDescent="0.2">
      <c r="A784" s="16">
        <v>782</v>
      </c>
      <c r="B784" s="16">
        <v>2</v>
      </c>
      <c r="C784" s="10"/>
      <c r="D784" s="16" t="s">
        <v>49</v>
      </c>
      <c r="E784" s="16" t="s">
        <v>50</v>
      </c>
      <c r="F784" s="16" t="s">
        <v>51</v>
      </c>
      <c r="G784" s="16" t="s">
        <v>837</v>
      </c>
      <c r="H784" s="34" t="str">
        <f t="shared" si="51"/>
        <v>F8</v>
      </c>
      <c r="I784" s="34" t="str">
        <f>IFERROR(INDEX(数据分类!B:B,MATCH(数据!H784,数据分类!A:A,0)),"Error")</f>
        <v>时钟</v>
      </c>
      <c r="J784" s="34" t="str">
        <f>IFERROR(_xlfn.IFS(INDEX(数据分类!E:E,MATCH(数据!H784,数据分类!A:A,0))=3456,N784&amp;M784,INDEX(数据分类!E:E,MATCH(数据!H784,数据分类!A:A,0))=34,M784,INDEX(数据分类!E:E,MATCH(数据!H784,数据分类!A:A,0))=56,N784,INDEX(数据分类!E:E,MATCH(数据!H784,数据分类!A:A,0))="-","-"),"Error")</f>
        <v>-</v>
      </c>
      <c r="K784" s="34" t="str">
        <f t="shared" si="50"/>
        <v>-</v>
      </c>
      <c r="L784" s="4" t="str">
        <f>IFERROR(INDEX(字典msg!B:B,MATCH(D784,字典msg!A:A,0)),"Error")</f>
        <v>正常</v>
      </c>
      <c r="M784" s="4" t="str">
        <f>IFERROR(_xlfn.IFS(H784="9",INDEX(字典1_34!C:C,MATCH(MID(F784,5,2),字典1_34!B:B,0)),H784="B00",INDEX(字典1_34!D:D,MATCH(MID(F784,5,2),字典1_34!B:B,0)),H784="B20",INDEX(字典1_34!E:E,MATCH(MID(F784,5,2),字典1_34!B:B,0)),H784="B48",INDEX(字典1_34!G:G,MATCH(MID(F784,5,2),字典1_34!B:B,0)),LEFT(H784,1)="B",INDEX(字典1_34!F:F,MATCH(MID(F784,5,2),字典1_34!B:B,0))),"-")</f>
        <v>-</v>
      </c>
      <c r="N784" s="4" t="str">
        <f>IFERROR(_xlfn.IFS(H784="9",INDEX(字典1_56!C:C,MATCH(MID(F784,7,2),字典1_56!B:B,0)),LEFT(H784,1)="B",INDEX(字典1_56!D:D,MATCH(MID(F784,7,2),字典1_56!B:B,0)),H784="C_B",INDEX(字典1_56!F:F,MATCH(MID(F784,7,2),字典1_56!B:B,0)),H784="C",INDEX(字典1_56!E:E,MATCH(MID(F784,7,2),字典1_56!B:B,0))),"-")</f>
        <v>-</v>
      </c>
      <c r="O784" s="4" t="str">
        <f>IFERROR(INDEX(字典1_78!C:C,MATCH(RIGHT(F784,2),字典1_78!B:B,0)),"Error")</f>
        <v>时钟</v>
      </c>
      <c r="P784" s="5">
        <f t="shared" si="48"/>
        <v>4.2889999999999997</v>
      </c>
      <c r="Q784" s="5">
        <f t="shared" si="49"/>
        <v>4.0000000000000036E-2</v>
      </c>
      <c r="R784" s="5" t="str">
        <f>IF(H786="C_B",INDEX(音色一览表!A:A,MATCH(MID(F784,5,2)&amp;MID(F785,5,2)&amp;MID(F786,7,2),音色一览表!H:H,0))&amp;" "&amp;INDEX(音色一览表!G:G,MATCH(MID(F784,5,2)&amp;MID(F785,5,2)&amp;MID(F786,7,2),音色一览表!H:H,0)),"")</f>
        <v/>
      </c>
      <c r="S784" s="17"/>
      <c r="T784" s="17"/>
    </row>
    <row r="785" spans="1:20" ht="18" hidden="1" customHeight="1" x14ac:dyDescent="0.2">
      <c r="A785" s="16">
        <v>783</v>
      </c>
      <c r="B785" s="16">
        <v>2</v>
      </c>
      <c r="C785" s="10"/>
      <c r="D785" s="16" t="s">
        <v>49</v>
      </c>
      <c r="E785" s="16" t="s">
        <v>50</v>
      </c>
      <c r="F785" s="16" t="s">
        <v>51</v>
      </c>
      <c r="G785" s="16" t="s">
        <v>838</v>
      </c>
      <c r="H785" s="34" t="str">
        <f t="shared" si="51"/>
        <v>F8</v>
      </c>
      <c r="I785" s="34" t="str">
        <f>IFERROR(INDEX(数据分类!B:B,MATCH(数据!H785,数据分类!A:A,0)),"Error")</f>
        <v>时钟</v>
      </c>
      <c r="J785" s="34" t="str">
        <f>IFERROR(_xlfn.IFS(INDEX(数据分类!E:E,MATCH(数据!H785,数据分类!A:A,0))=3456,N785&amp;M785,INDEX(数据分类!E:E,MATCH(数据!H785,数据分类!A:A,0))=34,M785,INDEX(数据分类!E:E,MATCH(数据!H785,数据分类!A:A,0))=56,N785,INDEX(数据分类!E:E,MATCH(数据!H785,数据分类!A:A,0))="-","-"),"Error")</f>
        <v>-</v>
      </c>
      <c r="K785" s="34" t="str">
        <f t="shared" si="50"/>
        <v>-</v>
      </c>
      <c r="L785" s="4" t="str">
        <f>IFERROR(INDEX(字典msg!B:B,MATCH(D785,字典msg!A:A,0)),"Error")</f>
        <v>正常</v>
      </c>
      <c r="M785" s="4" t="str">
        <f>IFERROR(_xlfn.IFS(H785="9",INDEX(字典1_34!C:C,MATCH(MID(F785,5,2),字典1_34!B:B,0)),H785="B00",INDEX(字典1_34!D:D,MATCH(MID(F785,5,2),字典1_34!B:B,0)),H785="B20",INDEX(字典1_34!E:E,MATCH(MID(F785,5,2),字典1_34!B:B,0)),H785="B48",INDEX(字典1_34!G:G,MATCH(MID(F785,5,2),字典1_34!B:B,0)),LEFT(H785,1)="B",INDEX(字典1_34!F:F,MATCH(MID(F785,5,2),字典1_34!B:B,0))),"-")</f>
        <v>-</v>
      </c>
      <c r="N785" s="4" t="str">
        <f>IFERROR(_xlfn.IFS(H785="9",INDEX(字典1_56!C:C,MATCH(MID(F785,7,2),字典1_56!B:B,0)),LEFT(H785,1)="B",INDEX(字典1_56!D:D,MATCH(MID(F785,7,2),字典1_56!B:B,0)),H785="C_B",INDEX(字典1_56!F:F,MATCH(MID(F785,7,2),字典1_56!B:B,0)),H785="C",INDEX(字典1_56!E:E,MATCH(MID(F785,7,2),字典1_56!B:B,0))),"-")</f>
        <v>-</v>
      </c>
      <c r="O785" s="4" t="str">
        <f>IFERROR(INDEX(字典1_78!C:C,MATCH(RIGHT(F785,2),字典1_78!B:B,0)),"Error")</f>
        <v>时钟</v>
      </c>
      <c r="P785" s="5">
        <f t="shared" si="48"/>
        <v>4.3390000000000004</v>
      </c>
      <c r="Q785" s="5">
        <f t="shared" si="49"/>
        <v>5.0000000000000711E-2</v>
      </c>
      <c r="R785" s="5" t="str">
        <f>IF(H787="C_B",INDEX(音色一览表!A:A,MATCH(MID(F785,5,2)&amp;MID(F786,5,2)&amp;MID(F787,7,2),音色一览表!H:H,0))&amp;" "&amp;INDEX(音色一览表!G:G,MATCH(MID(F785,5,2)&amp;MID(F786,5,2)&amp;MID(F787,7,2),音色一览表!H:H,0)),"")</f>
        <v/>
      </c>
      <c r="S785" s="17"/>
      <c r="T785" s="17"/>
    </row>
    <row r="786" spans="1:20" ht="18" hidden="1" customHeight="1" x14ac:dyDescent="0.2">
      <c r="A786" s="16">
        <v>784</v>
      </c>
      <c r="B786" s="16">
        <v>2</v>
      </c>
      <c r="C786" s="10"/>
      <c r="D786" s="16" t="s">
        <v>49</v>
      </c>
      <c r="E786" s="16" t="s">
        <v>50</v>
      </c>
      <c r="F786" s="16" t="s">
        <v>51</v>
      </c>
      <c r="G786" s="16" t="s">
        <v>839</v>
      </c>
      <c r="H786" s="34" t="str">
        <f t="shared" si="51"/>
        <v>F8</v>
      </c>
      <c r="I786" s="34" t="str">
        <f>IFERROR(INDEX(数据分类!B:B,MATCH(数据!H786,数据分类!A:A,0)),"Error")</f>
        <v>时钟</v>
      </c>
      <c r="J786" s="34" t="str">
        <f>IFERROR(_xlfn.IFS(INDEX(数据分类!E:E,MATCH(数据!H786,数据分类!A:A,0))=3456,N786&amp;M786,INDEX(数据分类!E:E,MATCH(数据!H786,数据分类!A:A,0))=34,M786,INDEX(数据分类!E:E,MATCH(数据!H786,数据分类!A:A,0))=56,N786,INDEX(数据分类!E:E,MATCH(数据!H786,数据分类!A:A,0))="-","-"),"Error")</f>
        <v>-</v>
      </c>
      <c r="K786" s="34" t="str">
        <f t="shared" si="50"/>
        <v>-</v>
      </c>
      <c r="L786" s="4" t="str">
        <f>IFERROR(INDEX(字典msg!B:B,MATCH(D786,字典msg!A:A,0)),"Error")</f>
        <v>正常</v>
      </c>
      <c r="M786" s="4" t="str">
        <f>IFERROR(_xlfn.IFS(H786="9",INDEX(字典1_34!C:C,MATCH(MID(F786,5,2),字典1_34!B:B,0)),H786="B00",INDEX(字典1_34!D:D,MATCH(MID(F786,5,2),字典1_34!B:B,0)),H786="B20",INDEX(字典1_34!E:E,MATCH(MID(F786,5,2),字典1_34!B:B,0)),H786="B48",INDEX(字典1_34!G:G,MATCH(MID(F786,5,2),字典1_34!B:B,0)),LEFT(H786,1)="B",INDEX(字典1_34!F:F,MATCH(MID(F786,5,2),字典1_34!B:B,0))),"-")</f>
        <v>-</v>
      </c>
      <c r="N786" s="4" t="str">
        <f>IFERROR(_xlfn.IFS(H786="9",INDEX(字典1_56!C:C,MATCH(MID(F786,7,2),字典1_56!B:B,0)),LEFT(H786,1)="B",INDEX(字典1_56!D:D,MATCH(MID(F786,7,2),字典1_56!B:B,0)),H786="C_B",INDEX(字典1_56!F:F,MATCH(MID(F786,7,2),字典1_56!B:B,0)),H786="C",INDEX(字典1_56!E:E,MATCH(MID(F786,7,2),字典1_56!B:B,0))),"-")</f>
        <v>-</v>
      </c>
      <c r="O786" s="4" t="str">
        <f>IFERROR(INDEX(字典1_78!C:C,MATCH(RIGHT(F786,2),字典1_78!B:B,0)),"Error")</f>
        <v>时钟</v>
      </c>
      <c r="P786" s="5">
        <f t="shared" si="48"/>
        <v>4.3789999999999996</v>
      </c>
      <c r="Q786" s="5">
        <f t="shared" si="49"/>
        <v>3.9999999999999147E-2</v>
      </c>
      <c r="R786" s="5" t="str">
        <f>IF(H788="C_B",INDEX(音色一览表!A:A,MATCH(MID(F786,5,2)&amp;MID(F787,5,2)&amp;MID(F788,7,2),音色一览表!H:H,0))&amp;" "&amp;INDEX(音色一览表!G:G,MATCH(MID(F786,5,2)&amp;MID(F787,5,2)&amp;MID(F788,7,2),音色一览表!H:H,0)),"")</f>
        <v/>
      </c>
      <c r="S786" s="17"/>
      <c r="T786" s="17"/>
    </row>
    <row r="787" spans="1:20" ht="18" hidden="1" customHeight="1" x14ac:dyDescent="0.2">
      <c r="A787" s="16">
        <v>785</v>
      </c>
      <c r="B787" s="16">
        <v>2</v>
      </c>
      <c r="C787" s="10"/>
      <c r="D787" s="16" t="s">
        <v>49</v>
      </c>
      <c r="E787" s="16" t="s">
        <v>50</v>
      </c>
      <c r="F787" s="16" t="s">
        <v>51</v>
      </c>
      <c r="G787" s="16" t="s">
        <v>840</v>
      </c>
      <c r="H787" s="34" t="str">
        <f t="shared" si="51"/>
        <v>F8</v>
      </c>
      <c r="I787" s="34" t="str">
        <f>IFERROR(INDEX(数据分类!B:B,MATCH(数据!H787,数据分类!A:A,0)),"Error")</f>
        <v>时钟</v>
      </c>
      <c r="J787" s="34" t="str">
        <f>IFERROR(_xlfn.IFS(INDEX(数据分类!E:E,MATCH(数据!H787,数据分类!A:A,0))=3456,N787&amp;M787,INDEX(数据分类!E:E,MATCH(数据!H787,数据分类!A:A,0))=34,M787,INDEX(数据分类!E:E,MATCH(数据!H787,数据分类!A:A,0))=56,N787,INDEX(数据分类!E:E,MATCH(数据!H787,数据分类!A:A,0))="-","-"),"Error")</f>
        <v>-</v>
      </c>
      <c r="K787" s="34" t="str">
        <f t="shared" si="50"/>
        <v>-</v>
      </c>
      <c r="L787" s="4" t="str">
        <f>IFERROR(INDEX(字典msg!B:B,MATCH(D787,字典msg!A:A,0)),"Error")</f>
        <v>正常</v>
      </c>
      <c r="M787" s="4" t="str">
        <f>IFERROR(_xlfn.IFS(H787="9",INDEX(字典1_34!C:C,MATCH(MID(F787,5,2),字典1_34!B:B,0)),H787="B00",INDEX(字典1_34!D:D,MATCH(MID(F787,5,2),字典1_34!B:B,0)),H787="B20",INDEX(字典1_34!E:E,MATCH(MID(F787,5,2),字典1_34!B:B,0)),H787="B48",INDEX(字典1_34!G:G,MATCH(MID(F787,5,2),字典1_34!B:B,0)),LEFT(H787,1)="B",INDEX(字典1_34!F:F,MATCH(MID(F787,5,2),字典1_34!B:B,0))),"-")</f>
        <v>-</v>
      </c>
      <c r="N787" s="4" t="str">
        <f>IFERROR(_xlfn.IFS(H787="9",INDEX(字典1_56!C:C,MATCH(MID(F787,7,2),字典1_56!B:B,0)),LEFT(H787,1)="B",INDEX(字典1_56!D:D,MATCH(MID(F787,7,2),字典1_56!B:B,0)),H787="C_B",INDEX(字典1_56!F:F,MATCH(MID(F787,7,2),字典1_56!B:B,0)),H787="C",INDEX(字典1_56!E:E,MATCH(MID(F787,7,2),字典1_56!B:B,0))),"-")</f>
        <v>-</v>
      </c>
      <c r="O787" s="4" t="str">
        <f>IFERROR(INDEX(字典1_78!C:C,MATCH(RIGHT(F787,2),字典1_78!B:B,0)),"Error")</f>
        <v>时钟</v>
      </c>
      <c r="P787" s="5">
        <f t="shared" si="48"/>
        <v>4.4189999999999996</v>
      </c>
      <c r="Q787" s="5">
        <f t="shared" si="49"/>
        <v>4.0000000000000036E-2</v>
      </c>
      <c r="R787" s="5" t="str">
        <f>IF(H789="C_B",INDEX(音色一览表!A:A,MATCH(MID(F787,5,2)&amp;MID(F788,5,2)&amp;MID(F789,7,2),音色一览表!H:H,0))&amp;" "&amp;INDEX(音色一览表!G:G,MATCH(MID(F787,5,2)&amp;MID(F788,5,2)&amp;MID(F789,7,2),音色一览表!H:H,0)),"")</f>
        <v/>
      </c>
      <c r="S787" s="17"/>
      <c r="T787" s="17"/>
    </row>
    <row r="788" spans="1:20" ht="18" hidden="1" customHeight="1" x14ac:dyDescent="0.2">
      <c r="A788" s="16">
        <v>786</v>
      </c>
      <c r="B788" s="16">
        <v>2</v>
      </c>
      <c r="C788" s="10"/>
      <c r="D788" s="16" t="s">
        <v>49</v>
      </c>
      <c r="E788" s="16" t="s">
        <v>50</v>
      </c>
      <c r="F788" s="16" t="s">
        <v>51</v>
      </c>
      <c r="G788" s="16" t="s">
        <v>841</v>
      </c>
      <c r="H788" s="34" t="str">
        <f t="shared" si="51"/>
        <v>F8</v>
      </c>
      <c r="I788" s="34" t="str">
        <f>IFERROR(INDEX(数据分类!B:B,MATCH(数据!H788,数据分类!A:A,0)),"Error")</f>
        <v>时钟</v>
      </c>
      <c r="J788" s="34" t="str">
        <f>IFERROR(_xlfn.IFS(INDEX(数据分类!E:E,MATCH(数据!H788,数据分类!A:A,0))=3456,N788&amp;M788,INDEX(数据分类!E:E,MATCH(数据!H788,数据分类!A:A,0))=34,M788,INDEX(数据分类!E:E,MATCH(数据!H788,数据分类!A:A,0))=56,N788,INDEX(数据分类!E:E,MATCH(数据!H788,数据分类!A:A,0))="-","-"),"Error")</f>
        <v>-</v>
      </c>
      <c r="K788" s="34" t="str">
        <f t="shared" si="50"/>
        <v>-</v>
      </c>
      <c r="L788" s="4" t="str">
        <f>IFERROR(INDEX(字典msg!B:B,MATCH(D788,字典msg!A:A,0)),"Error")</f>
        <v>正常</v>
      </c>
      <c r="M788" s="4" t="str">
        <f>IFERROR(_xlfn.IFS(H788="9",INDEX(字典1_34!C:C,MATCH(MID(F788,5,2),字典1_34!B:B,0)),H788="B00",INDEX(字典1_34!D:D,MATCH(MID(F788,5,2),字典1_34!B:B,0)),H788="B20",INDEX(字典1_34!E:E,MATCH(MID(F788,5,2),字典1_34!B:B,0)),H788="B48",INDEX(字典1_34!G:G,MATCH(MID(F788,5,2),字典1_34!B:B,0)),LEFT(H788,1)="B",INDEX(字典1_34!F:F,MATCH(MID(F788,5,2),字典1_34!B:B,0))),"-")</f>
        <v>-</v>
      </c>
      <c r="N788" s="4" t="str">
        <f>IFERROR(_xlfn.IFS(H788="9",INDEX(字典1_56!C:C,MATCH(MID(F788,7,2),字典1_56!B:B,0)),LEFT(H788,1)="B",INDEX(字典1_56!D:D,MATCH(MID(F788,7,2),字典1_56!B:B,0)),H788="C_B",INDEX(字典1_56!F:F,MATCH(MID(F788,7,2),字典1_56!B:B,0)),H788="C",INDEX(字典1_56!E:E,MATCH(MID(F788,7,2),字典1_56!B:B,0))),"-")</f>
        <v>-</v>
      </c>
      <c r="O788" s="4" t="str">
        <f>IFERROR(INDEX(字典1_78!C:C,MATCH(RIGHT(F788,2),字典1_78!B:B,0)),"Error")</f>
        <v>时钟</v>
      </c>
      <c r="P788" s="5">
        <f t="shared" si="48"/>
        <v>4.468</v>
      </c>
      <c r="Q788" s="5">
        <f t="shared" si="49"/>
        <v>4.9000000000000377E-2</v>
      </c>
      <c r="R788" s="5" t="str">
        <f>IF(H790="C_B",INDEX(音色一览表!A:A,MATCH(MID(F788,5,2)&amp;MID(F789,5,2)&amp;MID(F790,7,2),音色一览表!H:H,0))&amp;" "&amp;INDEX(音色一览表!G:G,MATCH(MID(F788,5,2)&amp;MID(F789,5,2)&amp;MID(F790,7,2),音色一览表!H:H,0)),"")</f>
        <v/>
      </c>
      <c r="S788" s="17"/>
      <c r="T788" s="17"/>
    </row>
    <row r="789" spans="1:20" ht="18" hidden="1" customHeight="1" x14ac:dyDescent="0.2">
      <c r="A789" s="16">
        <v>787</v>
      </c>
      <c r="B789" s="16">
        <v>2</v>
      </c>
      <c r="C789" s="10"/>
      <c r="D789" s="16" t="s">
        <v>49</v>
      </c>
      <c r="E789" s="16" t="s">
        <v>50</v>
      </c>
      <c r="F789" s="16" t="s">
        <v>51</v>
      </c>
      <c r="G789" s="16" t="s">
        <v>842</v>
      </c>
      <c r="H789" s="34" t="str">
        <f t="shared" si="51"/>
        <v>F8</v>
      </c>
      <c r="I789" s="34" t="str">
        <f>IFERROR(INDEX(数据分类!B:B,MATCH(数据!H789,数据分类!A:A,0)),"Error")</f>
        <v>时钟</v>
      </c>
      <c r="J789" s="34" t="str">
        <f>IFERROR(_xlfn.IFS(INDEX(数据分类!E:E,MATCH(数据!H789,数据分类!A:A,0))=3456,N789&amp;M789,INDEX(数据分类!E:E,MATCH(数据!H789,数据分类!A:A,0))=34,M789,INDEX(数据分类!E:E,MATCH(数据!H789,数据分类!A:A,0))=56,N789,INDEX(数据分类!E:E,MATCH(数据!H789,数据分类!A:A,0))="-","-"),"Error")</f>
        <v>-</v>
      </c>
      <c r="K789" s="34" t="str">
        <f t="shared" si="50"/>
        <v>-</v>
      </c>
      <c r="L789" s="4" t="str">
        <f>IFERROR(INDEX(字典msg!B:B,MATCH(D789,字典msg!A:A,0)),"Error")</f>
        <v>正常</v>
      </c>
      <c r="M789" s="4" t="str">
        <f>IFERROR(_xlfn.IFS(H789="9",INDEX(字典1_34!C:C,MATCH(MID(F789,5,2),字典1_34!B:B,0)),H789="B00",INDEX(字典1_34!D:D,MATCH(MID(F789,5,2),字典1_34!B:B,0)),H789="B20",INDEX(字典1_34!E:E,MATCH(MID(F789,5,2),字典1_34!B:B,0)),H789="B48",INDEX(字典1_34!G:G,MATCH(MID(F789,5,2),字典1_34!B:B,0)),LEFT(H789,1)="B",INDEX(字典1_34!F:F,MATCH(MID(F789,5,2),字典1_34!B:B,0))),"-")</f>
        <v>-</v>
      </c>
      <c r="N789" s="4" t="str">
        <f>IFERROR(_xlfn.IFS(H789="9",INDEX(字典1_56!C:C,MATCH(MID(F789,7,2),字典1_56!B:B,0)),LEFT(H789,1)="B",INDEX(字典1_56!D:D,MATCH(MID(F789,7,2),字典1_56!B:B,0)),H789="C_B",INDEX(字典1_56!F:F,MATCH(MID(F789,7,2),字典1_56!B:B,0)),H789="C",INDEX(字典1_56!E:E,MATCH(MID(F789,7,2),字典1_56!B:B,0))),"-")</f>
        <v>-</v>
      </c>
      <c r="O789" s="4" t="str">
        <f>IFERROR(INDEX(字典1_78!C:C,MATCH(RIGHT(F789,2),字典1_78!B:B,0)),"Error")</f>
        <v>时钟</v>
      </c>
      <c r="P789" s="5">
        <f t="shared" si="48"/>
        <v>4.5</v>
      </c>
      <c r="Q789" s="5">
        <f t="shared" si="49"/>
        <v>3.2000000000000028E-2</v>
      </c>
      <c r="R789" s="5" t="str">
        <f>IF(H791="C_B",INDEX(音色一览表!A:A,MATCH(MID(F789,5,2)&amp;MID(F790,5,2)&amp;MID(F791,7,2),音色一览表!H:H,0))&amp;" "&amp;INDEX(音色一览表!G:G,MATCH(MID(F789,5,2)&amp;MID(F790,5,2)&amp;MID(F791,7,2),音色一览表!H:H,0)),"")</f>
        <v/>
      </c>
      <c r="S789" s="17"/>
      <c r="T789" s="17"/>
    </row>
    <row r="790" spans="1:20" ht="18" hidden="1" customHeight="1" x14ac:dyDescent="0.2">
      <c r="A790" s="16">
        <v>788</v>
      </c>
      <c r="B790" s="16">
        <v>2</v>
      </c>
      <c r="C790" s="10"/>
      <c r="D790" s="16" t="s">
        <v>49</v>
      </c>
      <c r="E790" s="16" t="s">
        <v>50</v>
      </c>
      <c r="F790" s="16" t="s">
        <v>59</v>
      </c>
      <c r="G790" s="16" t="s">
        <v>843</v>
      </c>
      <c r="H790" s="34" t="str">
        <f t="shared" si="51"/>
        <v>FE</v>
      </c>
      <c r="I790" s="34" t="str">
        <f>IFERROR(INDEX(数据分类!B:B,MATCH(数据!H790,数据分类!A:A,0)),"Error")</f>
        <v>主动传感</v>
      </c>
      <c r="J790" s="34" t="str">
        <f>IFERROR(_xlfn.IFS(INDEX(数据分类!E:E,MATCH(数据!H790,数据分类!A:A,0))=3456,N790&amp;M790,INDEX(数据分类!E:E,MATCH(数据!H790,数据分类!A:A,0))=34,M790,INDEX(数据分类!E:E,MATCH(数据!H790,数据分类!A:A,0))=56,N790,INDEX(数据分类!E:E,MATCH(数据!H790,数据分类!A:A,0))="-","-"),"Error")</f>
        <v>-</v>
      </c>
      <c r="K790" s="34" t="str">
        <f t="shared" si="50"/>
        <v>-</v>
      </c>
      <c r="L790" s="4" t="str">
        <f>IFERROR(INDEX(字典msg!B:B,MATCH(D790,字典msg!A:A,0)),"Error")</f>
        <v>正常</v>
      </c>
      <c r="M790" s="4" t="str">
        <f>IFERROR(_xlfn.IFS(H790="9",INDEX(字典1_34!C:C,MATCH(MID(F790,5,2),字典1_34!B:B,0)),H790="B00",INDEX(字典1_34!D:D,MATCH(MID(F790,5,2),字典1_34!B:B,0)),H790="B20",INDEX(字典1_34!E:E,MATCH(MID(F790,5,2),字典1_34!B:B,0)),H790="B48",INDEX(字典1_34!G:G,MATCH(MID(F790,5,2),字典1_34!B:B,0)),LEFT(H790,1)="B",INDEX(字典1_34!F:F,MATCH(MID(F790,5,2),字典1_34!B:B,0))),"-")</f>
        <v>-</v>
      </c>
      <c r="N790" s="4" t="str">
        <f>IFERROR(_xlfn.IFS(H790="9",INDEX(字典1_56!C:C,MATCH(MID(F790,7,2),字典1_56!B:B,0)),LEFT(H790,1)="B",INDEX(字典1_56!D:D,MATCH(MID(F790,7,2),字典1_56!B:B,0)),H790="C_B",INDEX(字典1_56!F:F,MATCH(MID(F790,7,2),字典1_56!B:B,0)),H790="C",INDEX(字典1_56!E:E,MATCH(MID(F790,7,2),字典1_56!B:B,0))),"-")</f>
        <v>-</v>
      </c>
      <c r="O790" s="4" t="str">
        <f>IFERROR(INDEX(字典1_78!C:C,MATCH(RIGHT(F790,2),字典1_78!B:B,0)),"Error")</f>
        <v>主动传感</v>
      </c>
      <c r="P790" s="5">
        <f t="shared" si="48"/>
        <v>4.55</v>
      </c>
      <c r="Q790" s="5">
        <f t="shared" si="49"/>
        <v>4.9999999999999822E-2</v>
      </c>
      <c r="R790" s="5" t="str">
        <f>IF(H792="C_B",INDEX(音色一览表!A:A,MATCH(MID(F790,5,2)&amp;MID(F791,5,2)&amp;MID(F792,7,2),音色一览表!H:H,0))&amp;" "&amp;INDEX(音色一览表!G:G,MATCH(MID(F790,5,2)&amp;MID(F791,5,2)&amp;MID(F792,7,2),音色一览表!H:H,0)),"")</f>
        <v/>
      </c>
      <c r="S790" s="17"/>
      <c r="T790" s="17"/>
    </row>
    <row r="791" spans="1:20" ht="18" hidden="1" customHeight="1" x14ac:dyDescent="0.2">
      <c r="A791" s="16">
        <v>789</v>
      </c>
      <c r="B791" s="16">
        <v>2</v>
      </c>
      <c r="C791" s="10"/>
      <c r="D791" s="16" t="s">
        <v>49</v>
      </c>
      <c r="E791" s="16" t="s">
        <v>50</v>
      </c>
      <c r="F791" s="16" t="s">
        <v>51</v>
      </c>
      <c r="G791" s="16" t="s">
        <v>844</v>
      </c>
      <c r="H791" s="34" t="str">
        <f t="shared" si="51"/>
        <v>F8</v>
      </c>
      <c r="I791" s="34" t="str">
        <f>IFERROR(INDEX(数据分类!B:B,MATCH(数据!H791,数据分类!A:A,0)),"Error")</f>
        <v>时钟</v>
      </c>
      <c r="J791" s="34" t="str">
        <f>IFERROR(_xlfn.IFS(INDEX(数据分类!E:E,MATCH(数据!H791,数据分类!A:A,0))=3456,N791&amp;M791,INDEX(数据分类!E:E,MATCH(数据!H791,数据分类!A:A,0))=34,M791,INDEX(数据分类!E:E,MATCH(数据!H791,数据分类!A:A,0))=56,N791,INDEX(数据分类!E:E,MATCH(数据!H791,数据分类!A:A,0))="-","-"),"Error")</f>
        <v>-</v>
      </c>
      <c r="K791" s="34" t="str">
        <f t="shared" si="50"/>
        <v>-</v>
      </c>
      <c r="L791" s="4" t="str">
        <f>IFERROR(INDEX(字典msg!B:B,MATCH(D791,字典msg!A:A,0)),"Error")</f>
        <v>正常</v>
      </c>
      <c r="M791" s="4" t="str">
        <f>IFERROR(_xlfn.IFS(H791="9",INDEX(字典1_34!C:C,MATCH(MID(F791,5,2),字典1_34!B:B,0)),H791="B00",INDEX(字典1_34!D:D,MATCH(MID(F791,5,2),字典1_34!B:B,0)),H791="B20",INDEX(字典1_34!E:E,MATCH(MID(F791,5,2),字典1_34!B:B,0)),H791="B48",INDEX(字典1_34!G:G,MATCH(MID(F791,5,2),字典1_34!B:B,0)),LEFT(H791,1)="B",INDEX(字典1_34!F:F,MATCH(MID(F791,5,2),字典1_34!B:B,0))),"-")</f>
        <v>-</v>
      </c>
      <c r="N791" s="4" t="str">
        <f>IFERROR(_xlfn.IFS(H791="9",INDEX(字典1_56!C:C,MATCH(MID(F791,7,2),字典1_56!B:B,0)),LEFT(H791,1)="B",INDEX(字典1_56!D:D,MATCH(MID(F791,7,2),字典1_56!B:B,0)),H791="C_B",INDEX(字典1_56!F:F,MATCH(MID(F791,7,2),字典1_56!B:B,0)),H791="C",INDEX(字典1_56!E:E,MATCH(MID(F791,7,2),字典1_56!B:B,0))),"-")</f>
        <v>-</v>
      </c>
      <c r="O791" s="4" t="str">
        <f>IFERROR(INDEX(字典1_78!C:C,MATCH(RIGHT(F791,2),字典1_78!B:B,0)),"Error")</f>
        <v>时钟</v>
      </c>
      <c r="P791" s="5">
        <f t="shared" si="48"/>
        <v>4.59</v>
      </c>
      <c r="Q791" s="5">
        <f t="shared" si="49"/>
        <v>4.0000000000000036E-2</v>
      </c>
      <c r="R791" s="5" t="str">
        <f>IF(H793="C_B",INDEX(音色一览表!A:A,MATCH(MID(F791,5,2)&amp;MID(F792,5,2)&amp;MID(F793,7,2),音色一览表!H:H,0))&amp;" "&amp;INDEX(音色一览表!G:G,MATCH(MID(F791,5,2)&amp;MID(F792,5,2)&amp;MID(F793,7,2),音色一览表!H:H,0)),"")</f>
        <v/>
      </c>
      <c r="S791" s="17"/>
      <c r="T791" s="17"/>
    </row>
    <row r="792" spans="1:20" ht="18" hidden="1" customHeight="1" x14ac:dyDescent="0.2">
      <c r="A792" s="16">
        <v>790</v>
      </c>
      <c r="B792" s="16">
        <v>2</v>
      </c>
      <c r="C792" s="10"/>
      <c r="D792" s="16" t="s">
        <v>49</v>
      </c>
      <c r="E792" s="16" t="s">
        <v>50</v>
      </c>
      <c r="F792" s="16" t="s">
        <v>51</v>
      </c>
      <c r="G792" s="16" t="s">
        <v>845</v>
      </c>
      <c r="H792" s="34" t="str">
        <f t="shared" si="51"/>
        <v>F8</v>
      </c>
      <c r="I792" s="34" t="str">
        <f>IFERROR(INDEX(数据分类!B:B,MATCH(数据!H792,数据分类!A:A,0)),"Error")</f>
        <v>时钟</v>
      </c>
      <c r="J792" s="34" t="str">
        <f>IFERROR(_xlfn.IFS(INDEX(数据分类!E:E,MATCH(数据!H792,数据分类!A:A,0))=3456,N792&amp;M792,INDEX(数据分类!E:E,MATCH(数据!H792,数据分类!A:A,0))=34,M792,INDEX(数据分类!E:E,MATCH(数据!H792,数据分类!A:A,0))=56,N792,INDEX(数据分类!E:E,MATCH(数据!H792,数据分类!A:A,0))="-","-"),"Error")</f>
        <v>-</v>
      </c>
      <c r="K792" s="34" t="str">
        <f t="shared" si="50"/>
        <v>-</v>
      </c>
      <c r="L792" s="4" t="str">
        <f>IFERROR(INDEX(字典msg!B:B,MATCH(D792,字典msg!A:A,0)),"Error")</f>
        <v>正常</v>
      </c>
      <c r="M792" s="4" t="str">
        <f>IFERROR(_xlfn.IFS(H792="9",INDEX(字典1_34!C:C,MATCH(MID(F792,5,2),字典1_34!B:B,0)),H792="B00",INDEX(字典1_34!D:D,MATCH(MID(F792,5,2),字典1_34!B:B,0)),H792="B20",INDEX(字典1_34!E:E,MATCH(MID(F792,5,2),字典1_34!B:B,0)),H792="B48",INDEX(字典1_34!G:G,MATCH(MID(F792,5,2),字典1_34!B:B,0)),LEFT(H792,1)="B",INDEX(字典1_34!F:F,MATCH(MID(F792,5,2),字典1_34!B:B,0))),"-")</f>
        <v>-</v>
      </c>
      <c r="N792" s="4" t="str">
        <f>IFERROR(_xlfn.IFS(H792="9",INDEX(字典1_56!C:C,MATCH(MID(F792,7,2),字典1_56!B:B,0)),LEFT(H792,1)="B",INDEX(字典1_56!D:D,MATCH(MID(F792,7,2),字典1_56!B:B,0)),H792="C_B",INDEX(字典1_56!F:F,MATCH(MID(F792,7,2),字典1_56!B:B,0)),H792="C",INDEX(字典1_56!E:E,MATCH(MID(F792,7,2),字典1_56!B:B,0))),"-")</f>
        <v>-</v>
      </c>
      <c r="O792" s="4" t="str">
        <f>IFERROR(INDEX(字典1_78!C:C,MATCH(RIGHT(F792,2),字典1_78!B:B,0)),"Error")</f>
        <v>时钟</v>
      </c>
      <c r="P792" s="5">
        <f t="shared" si="48"/>
        <v>4.63</v>
      </c>
      <c r="Q792" s="5">
        <f t="shared" si="49"/>
        <v>4.0000000000000036E-2</v>
      </c>
      <c r="R792" s="5" t="str">
        <f>IF(H794="C_B",INDEX(音色一览表!A:A,MATCH(MID(F792,5,2)&amp;MID(F793,5,2)&amp;MID(F794,7,2),音色一览表!H:H,0))&amp;" "&amp;INDEX(音色一览表!G:G,MATCH(MID(F792,5,2)&amp;MID(F793,5,2)&amp;MID(F794,7,2),音色一览表!H:H,0)),"")</f>
        <v/>
      </c>
      <c r="S792" s="17"/>
      <c r="T792" s="17"/>
    </row>
    <row r="793" spans="1:20" ht="18" hidden="1" customHeight="1" x14ac:dyDescent="0.2">
      <c r="A793" s="16">
        <v>791</v>
      </c>
      <c r="B793" s="16">
        <v>2</v>
      </c>
      <c r="C793" s="10"/>
      <c r="D793" s="16" t="s">
        <v>49</v>
      </c>
      <c r="E793" s="16" t="s">
        <v>50</v>
      </c>
      <c r="F793" s="16" t="s">
        <v>846</v>
      </c>
      <c r="G793" s="16" t="s">
        <v>847</v>
      </c>
      <c r="H793" s="34" t="str">
        <f t="shared" si="51"/>
        <v>9</v>
      </c>
      <c r="I793" s="34" t="str">
        <f>IFERROR(INDEX(数据分类!B:B,MATCH(数据!H793,数据分类!A:A,0)),"Error")</f>
        <v>音符打开</v>
      </c>
      <c r="J793" s="34" t="str">
        <f>IFERROR(_xlfn.IFS(INDEX(数据分类!E:E,MATCH(数据!H793,数据分类!A:A,0))=3456,N793&amp;M793,INDEX(数据分类!E:E,MATCH(数据!H793,数据分类!A:A,0))=34,M793,INDEX(数据分类!E:E,MATCH(数据!H793,数据分类!A:A,0))=56,N793,INDEX(数据分类!E:E,MATCH(数据!H793,数据分类!A:A,0))="-","-"),"Error")</f>
        <v>D3键按下(力度081)</v>
      </c>
      <c r="K793" s="34">
        <f t="shared" si="50"/>
        <v>1</v>
      </c>
      <c r="L793" s="4" t="str">
        <f>IFERROR(INDEX(字典msg!B:B,MATCH(D793,字典msg!A:A,0)),"Error")</f>
        <v>正常</v>
      </c>
      <c r="M793" s="4" t="str">
        <f>IFERROR(_xlfn.IFS(H793="9",INDEX(字典1_34!C:C,MATCH(MID(F793,5,2),字典1_34!B:B,0)),H793="B00",INDEX(字典1_34!D:D,MATCH(MID(F793,5,2),字典1_34!B:B,0)),H793="B20",INDEX(字典1_34!E:E,MATCH(MID(F793,5,2),字典1_34!B:B,0)),H793="B48",INDEX(字典1_34!G:G,MATCH(MID(F793,5,2),字典1_34!B:B,0)),LEFT(H793,1)="B",INDEX(字典1_34!F:F,MATCH(MID(F793,5,2),字典1_34!B:B,0))),"-")</f>
        <v>按下(力度081)</v>
      </c>
      <c r="N793" s="4" t="str">
        <f>IFERROR(_xlfn.IFS(H793="9",INDEX(字典1_56!C:C,MATCH(MID(F793,7,2),字典1_56!B:B,0)),LEFT(H793,1)="B",INDEX(字典1_56!D:D,MATCH(MID(F793,7,2),字典1_56!B:B,0)),H793="C_B",INDEX(字典1_56!F:F,MATCH(MID(F793,7,2),字典1_56!B:B,0)),H793="C",INDEX(字典1_56!E:E,MATCH(MID(F793,7,2),字典1_56!B:B,0))),"-")</f>
        <v>D3键</v>
      </c>
      <c r="O793" s="4" t="str">
        <f>IFERROR(INDEX(字典1_78!C:C,MATCH(RIGHT(F793,2),字典1_78!B:B,0)),"Error")</f>
        <v>音符打开(#01)</v>
      </c>
      <c r="P793" s="5">
        <f t="shared" si="48"/>
        <v>4.68</v>
      </c>
      <c r="Q793" s="5">
        <f t="shared" si="49"/>
        <v>4.9999999999999822E-2</v>
      </c>
      <c r="R793" s="5" t="str">
        <f>IF(H795="C_B",INDEX(音色一览表!A:A,MATCH(MID(F793,5,2)&amp;MID(F794,5,2)&amp;MID(F795,7,2),音色一览表!H:H,0))&amp;" "&amp;INDEX(音色一览表!G:G,MATCH(MID(F793,5,2)&amp;MID(F794,5,2)&amp;MID(F795,7,2),音色一览表!H:H,0)),"")</f>
        <v/>
      </c>
      <c r="S793" s="17"/>
      <c r="T793" s="17"/>
    </row>
    <row r="794" spans="1:20" ht="18" hidden="1" customHeight="1" x14ac:dyDescent="0.2">
      <c r="A794" s="16">
        <v>792</v>
      </c>
      <c r="B794" s="16">
        <v>2</v>
      </c>
      <c r="C794" s="10"/>
      <c r="D794" s="16" t="s">
        <v>49</v>
      </c>
      <c r="E794" s="16" t="s">
        <v>50</v>
      </c>
      <c r="F794" s="16" t="s">
        <v>51</v>
      </c>
      <c r="G794" s="16" t="s">
        <v>848</v>
      </c>
      <c r="H794" s="34" t="str">
        <f t="shared" si="51"/>
        <v>F8</v>
      </c>
      <c r="I794" s="34" t="str">
        <f>IFERROR(INDEX(数据分类!B:B,MATCH(数据!H794,数据分类!A:A,0)),"Error")</f>
        <v>时钟</v>
      </c>
      <c r="J794" s="34" t="str">
        <f>IFERROR(_xlfn.IFS(INDEX(数据分类!E:E,MATCH(数据!H794,数据分类!A:A,0))=3456,N794&amp;M794,INDEX(数据分类!E:E,MATCH(数据!H794,数据分类!A:A,0))=34,M794,INDEX(数据分类!E:E,MATCH(数据!H794,数据分类!A:A,0))=56,N794,INDEX(数据分类!E:E,MATCH(数据!H794,数据分类!A:A,0))="-","-"),"Error")</f>
        <v>-</v>
      </c>
      <c r="K794" s="34" t="str">
        <f t="shared" si="50"/>
        <v>-</v>
      </c>
      <c r="L794" s="4" t="str">
        <f>IFERROR(INDEX(字典msg!B:B,MATCH(D794,字典msg!A:A,0)),"Error")</f>
        <v>正常</v>
      </c>
      <c r="M794" s="4" t="str">
        <f>IFERROR(_xlfn.IFS(H794="9",INDEX(字典1_34!C:C,MATCH(MID(F794,5,2),字典1_34!B:B,0)),H794="B00",INDEX(字典1_34!D:D,MATCH(MID(F794,5,2),字典1_34!B:B,0)),H794="B20",INDEX(字典1_34!E:E,MATCH(MID(F794,5,2),字典1_34!B:B,0)),H794="B48",INDEX(字典1_34!G:G,MATCH(MID(F794,5,2),字典1_34!B:B,0)),LEFT(H794,1)="B",INDEX(字典1_34!F:F,MATCH(MID(F794,5,2),字典1_34!B:B,0))),"-")</f>
        <v>-</v>
      </c>
      <c r="N794" s="4" t="str">
        <f>IFERROR(_xlfn.IFS(H794="9",INDEX(字典1_56!C:C,MATCH(MID(F794,7,2),字典1_56!B:B,0)),LEFT(H794,1)="B",INDEX(字典1_56!D:D,MATCH(MID(F794,7,2),字典1_56!B:B,0)),H794="C_B",INDEX(字典1_56!F:F,MATCH(MID(F794,7,2),字典1_56!B:B,0)),H794="C",INDEX(字典1_56!E:E,MATCH(MID(F794,7,2),字典1_56!B:B,0))),"-")</f>
        <v>-</v>
      </c>
      <c r="O794" s="4" t="str">
        <f>IFERROR(INDEX(字典1_78!C:C,MATCH(RIGHT(F794,2),字典1_78!B:B,0)),"Error")</f>
        <v>时钟</v>
      </c>
      <c r="P794" s="5">
        <f t="shared" si="48"/>
        <v>4.72</v>
      </c>
      <c r="Q794" s="5">
        <f t="shared" si="49"/>
        <v>4.0000000000000036E-2</v>
      </c>
      <c r="R794" s="5" t="str">
        <f>IF(H796="C_B",INDEX(音色一览表!A:A,MATCH(MID(F794,5,2)&amp;MID(F795,5,2)&amp;MID(F796,7,2),音色一览表!H:H,0))&amp;" "&amp;INDEX(音色一览表!G:G,MATCH(MID(F794,5,2)&amp;MID(F795,5,2)&amp;MID(F796,7,2),音色一览表!H:H,0)),"")</f>
        <v/>
      </c>
      <c r="S794" s="17"/>
      <c r="T794" s="17"/>
    </row>
    <row r="795" spans="1:20" ht="18" hidden="1" customHeight="1" x14ac:dyDescent="0.2">
      <c r="A795" s="16">
        <v>793</v>
      </c>
      <c r="B795" s="16">
        <v>2</v>
      </c>
      <c r="C795" s="10"/>
      <c r="D795" s="16" t="s">
        <v>49</v>
      </c>
      <c r="E795" s="16" t="s">
        <v>50</v>
      </c>
      <c r="F795" s="16" t="s">
        <v>51</v>
      </c>
      <c r="G795" s="16" t="s">
        <v>849</v>
      </c>
      <c r="H795" s="34" t="str">
        <f t="shared" si="51"/>
        <v>F8</v>
      </c>
      <c r="I795" s="34" t="str">
        <f>IFERROR(INDEX(数据分类!B:B,MATCH(数据!H795,数据分类!A:A,0)),"Error")</f>
        <v>时钟</v>
      </c>
      <c r="J795" s="34" t="str">
        <f>IFERROR(_xlfn.IFS(INDEX(数据分类!E:E,MATCH(数据!H795,数据分类!A:A,0))=3456,N795&amp;M795,INDEX(数据分类!E:E,MATCH(数据!H795,数据分类!A:A,0))=34,M795,INDEX(数据分类!E:E,MATCH(数据!H795,数据分类!A:A,0))=56,N795,INDEX(数据分类!E:E,MATCH(数据!H795,数据分类!A:A,0))="-","-"),"Error")</f>
        <v>-</v>
      </c>
      <c r="K795" s="34" t="str">
        <f t="shared" si="50"/>
        <v>-</v>
      </c>
      <c r="L795" s="4" t="str">
        <f>IFERROR(INDEX(字典msg!B:B,MATCH(D795,字典msg!A:A,0)),"Error")</f>
        <v>正常</v>
      </c>
      <c r="M795" s="4" t="str">
        <f>IFERROR(_xlfn.IFS(H795="9",INDEX(字典1_34!C:C,MATCH(MID(F795,5,2),字典1_34!B:B,0)),H795="B00",INDEX(字典1_34!D:D,MATCH(MID(F795,5,2),字典1_34!B:B,0)),H795="B20",INDEX(字典1_34!E:E,MATCH(MID(F795,5,2),字典1_34!B:B,0)),H795="B48",INDEX(字典1_34!G:G,MATCH(MID(F795,5,2),字典1_34!B:B,0)),LEFT(H795,1)="B",INDEX(字典1_34!F:F,MATCH(MID(F795,5,2),字典1_34!B:B,0))),"-")</f>
        <v>-</v>
      </c>
      <c r="N795" s="4" t="str">
        <f>IFERROR(_xlfn.IFS(H795="9",INDEX(字典1_56!C:C,MATCH(MID(F795,7,2),字典1_56!B:B,0)),LEFT(H795,1)="B",INDEX(字典1_56!D:D,MATCH(MID(F795,7,2),字典1_56!B:B,0)),H795="C_B",INDEX(字典1_56!F:F,MATCH(MID(F795,7,2),字典1_56!B:B,0)),H795="C",INDEX(字典1_56!E:E,MATCH(MID(F795,7,2),字典1_56!B:B,0))),"-")</f>
        <v>-</v>
      </c>
      <c r="O795" s="4" t="str">
        <f>IFERROR(INDEX(字典1_78!C:C,MATCH(RIGHT(F795,2),字典1_78!B:B,0)),"Error")</f>
        <v>时钟</v>
      </c>
      <c r="P795" s="5">
        <f t="shared" si="48"/>
        <v>4.76</v>
      </c>
      <c r="Q795" s="5">
        <f t="shared" si="49"/>
        <v>4.0000000000000036E-2</v>
      </c>
      <c r="R795" s="5" t="str">
        <f>IF(H797="C_B",INDEX(音色一览表!A:A,MATCH(MID(F795,5,2)&amp;MID(F796,5,2)&amp;MID(F797,7,2),音色一览表!H:H,0))&amp;" "&amp;INDEX(音色一览表!G:G,MATCH(MID(F795,5,2)&amp;MID(F796,5,2)&amp;MID(F797,7,2),音色一览表!H:H,0)),"")</f>
        <v/>
      </c>
      <c r="S795" s="17"/>
      <c r="T795" s="17"/>
    </row>
    <row r="796" spans="1:20" ht="18" hidden="1" customHeight="1" x14ac:dyDescent="0.2">
      <c r="A796" s="16">
        <v>794</v>
      </c>
      <c r="B796" s="16">
        <v>2</v>
      </c>
      <c r="C796" s="10"/>
      <c r="D796" s="16" t="s">
        <v>49</v>
      </c>
      <c r="E796" s="16" t="s">
        <v>50</v>
      </c>
      <c r="F796" s="16" t="s">
        <v>51</v>
      </c>
      <c r="G796" s="16" t="s">
        <v>850</v>
      </c>
      <c r="H796" s="34" t="str">
        <f t="shared" si="51"/>
        <v>F8</v>
      </c>
      <c r="I796" s="34" t="str">
        <f>IFERROR(INDEX(数据分类!B:B,MATCH(数据!H796,数据分类!A:A,0)),"Error")</f>
        <v>时钟</v>
      </c>
      <c r="J796" s="34" t="str">
        <f>IFERROR(_xlfn.IFS(INDEX(数据分类!E:E,MATCH(数据!H796,数据分类!A:A,0))=3456,N796&amp;M796,INDEX(数据分类!E:E,MATCH(数据!H796,数据分类!A:A,0))=34,M796,INDEX(数据分类!E:E,MATCH(数据!H796,数据分类!A:A,0))=56,N796,INDEX(数据分类!E:E,MATCH(数据!H796,数据分类!A:A,0))="-","-"),"Error")</f>
        <v>-</v>
      </c>
      <c r="K796" s="34" t="str">
        <f t="shared" si="50"/>
        <v>-</v>
      </c>
      <c r="L796" s="4" t="str">
        <f>IFERROR(INDEX(字典msg!B:B,MATCH(D796,字典msg!A:A,0)),"Error")</f>
        <v>正常</v>
      </c>
      <c r="M796" s="4" t="str">
        <f>IFERROR(_xlfn.IFS(H796="9",INDEX(字典1_34!C:C,MATCH(MID(F796,5,2),字典1_34!B:B,0)),H796="B00",INDEX(字典1_34!D:D,MATCH(MID(F796,5,2),字典1_34!B:B,0)),H796="B20",INDEX(字典1_34!E:E,MATCH(MID(F796,5,2),字典1_34!B:B,0)),H796="B48",INDEX(字典1_34!G:G,MATCH(MID(F796,5,2),字典1_34!B:B,0)),LEFT(H796,1)="B",INDEX(字典1_34!F:F,MATCH(MID(F796,5,2),字典1_34!B:B,0))),"-")</f>
        <v>-</v>
      </c>
      <c r="N796" s="4" t="str">
        <f>IFERROR(_xlfn.IFS(H796="9",INDEX(字典1_56!C:C,MATCH(MID(F796,7,2),字典1_56!B:B,0)),LEFT(H796,1)="B",INDEX(字典1_56!D:D,MATCH(MID(F796,7,2),字典1_56!B:B,0)),H796="C_B",INDEX(字典1_56!F:F,MATCH(MID(F796,7,2),字典1_56!B:B,0)),H796="C",INDEX(字典1_56!E:E,MATCH(MID(F796,7,2),字典1_56!B:B,0))),"-")</f>
        <v>-</v>
      </c>
      <c r="O796" s="4" t="str">
        <f>IFERROR(INDEX(字典1_78!C:C,MATCH(RIGHT(F796,2),字典1_78!B:B,0)),"Error")</f>
        <v>时钟</v>
      </c>
      <c r="P796" s="5">
        <f t="shared" si="48"/>
        <v>4.8</v>
      </c>
      <c r="Q796" s="5">
        <f t="shared" si="49"/>
        <v>4.0000000000000036E-2</v>
      </c>
      <c r="R796" s="5" t="str">
        <f>IF(H798="C_B",INDEX(音色一览表!A:A,MATCH(MID(F796,5,2)&amp;MID(F797,5,2)&amp;MID(F798,7,2),音色一览表!H:H,0))&amp;" "&amp;INDEX(音色一览表!G:G,MATCH(MID(F796,5,2)&amp;MID(F797,5,2)&amp;MID(F798,7,2),音色一览表!H:H,0)),"")</f>
        <v/>
      </c>
      <c r="S796" s="17"/>
      <c r="T796" s="17"/>
    </row>
    <row r="797" spans="1:20" ht="18" hidden="1" customHeight="1" x14ac:dyDescent="0.2">
      <c r="A797" s="16">
        <v>795</v>
      </c>
      <c r="B797" s="16">
        <v>2</v>
      </c>
      <c r="C797" s="10"/>
      <c r="D797" s="16" t="s">
        <v>49</v>
      </c>
      <c r="E797" s="16" t="s">
        <v>50</v>
      </c>
      <c r="F797" s="16" t="s">
        <v>51</v>
      </c>
      <c r="G797" s="16" t="s">
        <v>851</v>
      </c>
      <c r="H797" s="34" t="str">
        <f t="shared" si="51"/>
        <v>F8</v>
      </c>
      <c r="I797" s="34" t="str">
        <f>IFERROR(INDEX(数据分类!B:B,MATCH(数据!H797,数据分类!A:A,0)),"Error")</f>
        <v>时钟</v>
      </c>
      <c r="J797" s="34" t="str">
        <f>IFERROR(_xlfn.IFS(INDEX(数据分类!E:E,MATCH(数据!H797,数据分类!A:A,0))=3456,N797&amp;M797,INDEX(数据分类!E:E,MATCH(数据!H797,数据分类!A:A,0))=34,M797,INDEX(数据分类!E:E,MATCH(数据!H797,数据分类!A:A,0))=56,N797,INDEX(数据分类!E:E,MATCH(数据!H797,数据分类!A:A,0))="-","-"),"Error")</f>
        <v>-</v>
      </c>
      <c r="K797" s="34" t="str">
        <f t="shared" si="50"/>
        <v>-</v>
      </c>
      <c r="L797" s="4" t="str">
        <f>IFERROR(INDEX(字典msg!B:B,MATCH(D797,字典msg!A:A,0)),"Error")</f>
        <v>正常</v>
      </c>
      <c r="M797" s="4" t="str">
        <f>IFERROR(_xlfn.IFS(H797="9",INDEX(字典1_34!C:C,MATCH(MID(F797,5,2),字典1_34!B:B,0)),H797="B00",INDEX(字典1_34!D:D,MATCH(MID(F797,5,2),字典1_34!B:B,0)),H797="B20",INDEX(字典1_34!E:E,MATCH(MID(F797,5,2),字典1_34!B:B,0)),H797="B48",INDEX(字典1_34!G:G,MATCH(MID(F797,5,2),字典1_34!B:B,0)),LEFT(H797,1)="B",INDEX(字典1_34!F:F,MATCH(MID(F797,5,2),字典1_34!B:B,0))),"-")</f>
        <v>-</v>
      </c>
      <c r="N797" s="4" t="str">
        <f>IFERROR(_xlfn.IFS(H797="9",INDEX(字典1_56!C:C,MATCH(MID(F797,7,2),字典1_56!B:B,0)),LEFT(H797,1)="B",INDEX(字典1_56!D:D,MATCH(MID(F797,7,2),字典1_56!B:B,0)),H797="C_B",INDEX(字典1_56!F:F,MATCH(MID(F797,7,2),字典1_56!B:B,0)),H797="C",INDEX(字典1_56!E:E,MATCH(MID(F797,7,2),字典1_56!B:B,0))),"-")</f>
        <v>-</v>
      </c>
      <c r="O797" s="4" t="str">
        <f>IFERROR(INDEX(字典1_78!C:C,MATCH(RIGHT(F797,2),字典1_78!B:B,0)),"Error")</f>
        <v>时钟</v>
      </c>
      <c r="P797" s="5">
        <f t="shared" si="48"/>
        <v>4.8499999999999996</v>
      </c>
      <c r="Q797" s="5">
        <f t="shared" si="49"/>
        <v>4.9999999999999822E-2</v>
      </c>
      <c r="R797" s="5" t="str">
        <f>IF(H799="C_B",INDEX(音色一览表!A:A,MATCH(MID(F797,5,2)&amp;MID(F798,5,2)&amp;MID(F799,7,2),音色一览表!H:H,0))&amp;" "&amp;INDEX(音色一览表!G:G,MATCH(MID(F797,5,2)&amp;MID(F798,5,2)&amp;MID(F799,7,2),音色一览表!H:H,0)),"")</f>
        <v/>
      </c>
      <c r="S797" s="17"/>
      <c r="T797" s="17"/>
    </row>
    <row r="798" spans="1:20" ht="18" hidden="1" customHeight="1" x14ac:dyDescent="0.2">
      <c r="A798" s="16">
        <v>796</v>
      </c>
      <c r="B798" s="16">
        <v>2</v>
      </c>
      <c r="C798" s="10"/>
      <c r="D798" s="16" t="s">
        <v>49</v>
      </c>
      <c r="E798" s="16" t="s">
        <v>50</v>
      </c>
      <c r="F798" s="16" t="s">
        <v>51</v>
      </c>
      <c r="G798" s="16" t="s">
        <v>852</v>
      </c>
      <c r="H798" s="34" t="str">
        <f t="shared" si="51"/>
        <v>F8</v>
      </c>
      <c r="I798" s="34" t="str">
        <f>IFERROR(INDEX(数据分类!B:B,MATCH(数据!H798,数据分类!A:A,0)),"Error")</f>
        <v>时钟</v>
      </c>
      <c r="J798" s="34" t="str">
        <f>IFERROR(_xlfn.IFS(INDEX(数据分类!E:E,MATCH(数据!H798,数据分类!A:A,0))=3456,N798&amp;M798,INDEX(数据分类!E:E,MATCH(数据!H798,数据分类!A:A,0))=34,M798,INDEX(数据分类!E:E,MATCH(数据!H798,数据分类!A:A,0))=56,N798,INDEX(数据分类!E:E,MATCH(数据!H798,数据分类!A:A,0))="-","-"),"Error")</f>
        <v>-</v>
      </c>
      <c r="K798" s="34" t="str">
        <f t="shared" si="50"/>
        <v>-</v>
      </c>
      <c r="L798" s="4" t="str">
        <f>IFERROR(INDEX(字典msg!B:B,MATCH(D798,字典msg!A:A,0)),"Error")</f>
        <v>正常</v>
      </c>
      <c r="M798" s="4" t="str">
        <f>IFERROR(_xlfn.IFS(H798="9",INDEX(字典1_34!C:C,MATCH(MID(F798,5,2),字典1_34!B:B,0)),H798="B00",INDEX(字典1_34!D:D,MATCH(MID(F798,5,2),字典1_34!B:B,0)),H798="B20",INDEX(字典1_34!E:E,MATCH(MID(F798,5,2),字典1_34!B:B,0)),H798="B48",INDEX(字典1_34!G:G,MATCH(MID(F798,5,2),字典1_34!B:B,0)),LEFT(H798,1)="B",INDEX(字典1_34!F:F,MATCH(MID(F798,5,2),字典1_34!B:B,0))),"-")</f>
        <v>-</v>
      </c>
      <c r="N798" s="4" t="str">
        <f>IFERROR(_xlfn.IFS(H798="9",INDEX(字典1_56!C:C,MATCH(MID(F798,7,2),字典1_56!B:B,0)),LEFT(H798,1)="B",INDEX(字典1_56!D:D,MATCH(MID(F798,7,2),字典1_56!B:B,0)),H798="C_B",INDEX(字典1_56!F:F,MATCH(MID(F798,7,2),字典1_56!B:B,0)),H798="C",INDEX(字典1_56!E:E,MATCH(MID(F798,7,2),字典1_56!B:B,0))),"-")</f>
        <v>-</v>
      </c>
      <c r="O798" s="4" t="str">
        <f>IFERROR(INDEX(字典1_78!C:C,MATCH(RIGHT(F798,2),字典1_78!B:B,0)),"Error")</f>
        <v>时钟</v>
      </c>
      <c r="P798" s="5">
        <f t="shared" si="48"/>
        <v>4.8899999999999997</v>
      </c>
      <c r="Q798" s="5">
        <f t="shared" si="49"/>
        <v>4.0000000000000036E-2</v>
      </c>
      <c r="R798" s="5" t="str">
        <f>IF(H800="C_B",INDEX(音色一览表!A:A,MATCH(MID(F798,5,2)&amp;MID(F799,5,2)&amp;MID(F800,7,2),音色一览表!H:H,0))&amp;" "&amp;INDEX(音色一览表!G:G,MATCH(MID(F798,5,2)&amp;MID(F799,5,2)&amp;MID(F800,7,2),音色一览表!H:H,0)),"")</f>
        <v/>
      </c>
      <c r="S798" s="17"/>
      <c r="T798" s="17"/>
    </row>
    <row r="799" spans="1:20" ht="18" hidden="1" customHeight="1" x14ac:dyDescent="0.2">
      <c r="A799" s="16">
        <v>797</v>
      </c>
      <c r="B799" s="16">
        <v>2</v>
      </c>
      <c r="C799" s="10"/>
      <c r="D799" s="16" t="s">
        <v>49</v>
      </c>
      <c r="E799" s="16" t="s">
        <v>50</v>
      </c>
      <c r="F799" s="16" t="s">
        <v>51</v>
      </c>
      <c r="G799" s="16" t="s">
        <v>853</v>
      </c>
      <c r="H799" s="34" t="str">
        <f t="shared" si="51"/>
        <v>F8</v>
      </c>
      <c r="I799" s="34" t="str">
        <f>IFERROR(INDEX(数据分类!B:B,MATCH(数据!H799,数据分类!A:A,0)),"Error")</f>
        <v>时钟</v>
      </c>
      <c r="J799" s="34" t="str">
        <f>IFERROR(_xlfn.IFS(INDEX(数据分类!E:E,MATCH(数据!H799,数据分类!A:A,0))=3456,N799&amp;M799,INDEX(数据分类!E:E,MATCH(数据!H799,数据分类!A:A,0))=34,M799,INDEX(数据分类!E:E,MATCH(数据!H799,数据分类!A:A,0))=56,N799,INDEX(数据分类!E:E,MATCH(数据!H799,数据分类!A:A,0))="-","-"),"Error")</f>
        <v>-</v>
      </c>
      <c r="K799" s="34" t="str">
        <f t="shared" si="50"/>
        <v>-</v>
      </c>
      <c r="L799" s="4" t="str">
        <f>IFERROR(INDEX(字典msg!B:B,MATCH(D799,字典msg!A:A,0)),"Error")</f>
        <v>正常</v>
      </c>
      <c r="M799" s="4" t="str">
        <f>IFERROR(_xlfn.IFS(H799="9",INDEX(字典1_34!C:C,MATCH(MID(F799,5,2),字典1_34!B:B,0)),H799="B00",INDEX(字典1_34!D:D,MATCH(MID(F799,5,2),字典1_34!B:B,0)),H799="B20",INDEX(字典1_34!E:E,MATCH(MID(F799,5,2),字典1_34!B:B,0)),H799="B48",INDEX(字典1_34!G:G,MATCH(MID(F799,5,2),字典1_34!B:B,0)),LEFT(H799,1)="B",INDEX(字典1_34!F:F,MATCH(MID(F799,5,2),字典1_34!B:B,0))),"-")</f>
        <v>-</v>
      </c>
      <c r="N799" s="4" t="str">
        <f>IFERROR(_xlfn.IFS(H799="9",INDEX(字典1_56!C:C,MATCH(MID(F799,7,2),字典1_56!B:B,0)),LEFT(H799,1)="B",INDEX(字典1_56!D:D,MATCH(MID(F799,7,2),字典1_56!B:B,0)),H799="C_B",INDEX(字典1_56!F:F,MATCH(MID(F799,7,2),字典1_56!B:B,0)),H799="C",INDEX(字典1_56!E:E,MATCH(MID(F799,7,2),字典1_56!B:B,0))),"-")</f>
        <v>-</v>
      </c>
      <c r="O799" s="4" t="str">
        <f>IFERROR(INDEX(字典1_78!C:C,MATCH(RIGHT(F799,2),字典1_78!B:B,0)),"Error")</f>
        <v>时钟</v>
      </c>
      <c r="P799" s="5">
        <f t="shared" si="48"/>
        <v>4.93</v>
      </c>
      <c r="Q799" s="5">
        <f t="shared" si="49"/>
        <v>4.0000000000000036E-2</v>
      </c>
      <c r="R799" s="5" t="str">
        <f>IF(H801="C_B",INDEX(音色一览表!A:A,MATCH(MID(F799,5,2)&amp;MID(F800,5,2)&amp;MID(F801,7,2),音色一览表!H:H,0))&amp;" "&amp;INDEX(音色一览表!G:G,MATCH(MID(F799,5,2)&amp;MID(F800,5,2)&amp;MID(F801,7,2),音色一览表!H:H,0)),"")</f>
        <v/>
      </c>
      <c r="S799" s="17"/>
      <c r="T799" s="17"/>
    </row>
    <row r="800" spans="1:20" ht="18" hidden="1" customHeight="1" x14ac:dyDescent="0.2">
      <c r="A800" s="16">
        <v>798</v>
      </c>
      <c r="B800" s="16">
        <v>2</v>
      </c>
      <c r="C800" s="10"/>
      <c r="D800" s="16" t="s">
        <v>49</v>
      </c>
      <c r="E800" s="16" t="s">
        <v>50</v>
      </c>
      <c r="F800" s="16" t="s">
        <v>174</v>
      </c>
      <c r="G800" s="16" t="s">
        <v>854</v>
      </c>
      <c r="H800" s="34" t="str">
        <f t="shared" si="51"/>
        <v>9</v>
      </c>
      <c r="I800" s="34" t="str">
        <f>IFERROR(INDEX(数据分类!B:B,MATCH(数据!H800,数据分类!A:A,0)),"Error")</f>
        <v>音符打开</v>
      </c>
      <c r="J800" s="34" t="str">
        <f>IFERROR(_xlfn.IFS(INDEX(数据分类!E:E,MATCH(数据!H800,数据分类!A:A,0))=3456,N800&amp;M800,INDEX(数据分类!E:E,MATCH(数据!H800,数据分类!A:A,0))=34,M800,INDEX(数据分类!E:E,MATCH(数据!H800,数据分类!A:A,0))=56,N800,INDEX(数据分类!E:E,MATCH(数据!H800,数据分类!A:A,0))="-","-"),"Error")</f>
        <v>D3键松开</v>
      </c>
      <c r="K800" s="34">
        <f t="shared" si="50"/>
        <v>1</v>
      </c>
      <c r="L800" s="4" t="str">
        <f>IFERROR(INDEX(字典msg!B:B,MATCH(D800,字典msg!A:A,0)),"Error")</f>
        <v>正常</v>
      </c>
      <c r="M800" s="4" t="str">
        <f>IFERROR(_xlfn.IFS(H800="9",INDEX(字典1_34!C:C,MATCH(MID(F800,5,2),字典1_34!B:B,0)),H800="B00",INDEX(字典1_34!D:D,MATCH(MID(F800,5,2),字典1_34!B:B,0)),H800="B20",INDEX(字典1_34!E:E,MATCH(MID(F800,5,2),字典1_34!B:B,0)),H800="B48",INDEX(字典1_34!G:G,MATCH(MID(F800,5,2),字典1_34!B:B,0)),LEFT(H800,1)="B",INDEX(字典1_34!F:F,MATCH(MID(F800,5,2),字典1_34!B:B,0))),"-")</f>
        <v>松开</v>
      </c>
      <c r="N800" s="4" t="str">
        <f>IFERROR(_xlfn.IFS(H800="9",INDEX(字典1_56!C:C,MATCH(MID(F800,7,2),字典1_56!B:B,0)),LEFT(H800,1)="B",INDEX(字典1_56!D:D,MATCH(MID(F800,7,2),字典1_56!B:B,0)),H800="C_B",INDEX(字典1_56!F:F,MATCH(MID(F800,7,2),字典1_56!B:B,0)),H800="C",INDEX(字典1_56!E:E,MATCH(MID(F800,7,2),字典1_56!B:B,0))),"-")</f>
        <v>D3键</v>
      </c>
      <c r="O800" s="4" t="str">
        <f>IFERROR(INDEX(字典1_78!C:C,MATCH(RIGHT(F800,2),字典1_78!B:B,0)),"Error")</f>
        <v>音符打开(#01)</v>
      </c>
      <c r="P800" s="5">
        <f t="shared" si="48"/>
        <v>4.9790000000000001</v>
      </c>
      <c r="Q800" s="5">
        <f t="shared" si="49"/>
        <v>4.9000000000000377E-2</v>
      </c>
      <c r="R800" s="5" t="str">
        <f>IF(H802="C_B",INDEX(音色一览表!A:A,MATCH(MID(F800,5,2)&amp;MID(F801,5,2)&amp;MID(F802,7,2),音色一览表!H:H,0))&amp;" "&amp;INDEX(音色一览表!G:G,MATCH(MID(F800,5,2)&amp;MID(F801,5,2)&amp;MID(F802,7,2),音色一览表!H:H,0)),"")</f>
        <v/>
      </c>
      <c r="S800" s="17"/>
      <c r="T800" s="17"/>
    </row>
    <row r="801" spans="1:20" ht="18" hidden="1" customHeight="1" x14ac:dyDescent="0.2">
      <c r="A801" s="16">
        <v>799</v>
      </c>
      <c r="B801" s="16">
        <v>2</v>
      </c>
      <c r="C801" s="10"/>
      <c r="D801" s="16" t="s">
        <v>49</v>
      </c>
      <c r="E801" s="16" t="s">
        <v>50</v>
      </c>
      <c r="F801" s="16" t="s">
        <v>51</v>
      </c>
      <c r="G801" s="16" t="s">
        <v>855</v>
      </c>
      <c r="H801" s="34" t="str">
        <f t="shared" si="51"/>
        <v>F8</v>
      </c>
      <c r="I801" s="34" t="str">
        <f>IFERROR(INDEX(数据分类!B:B,MATCH(数据!H801,数据分类!A:A,0)),"Error")</f>
        <v>时钟</v>
      </c>
      <c r="J801" s="34" t="str">
        <f>IFERROR(_xlfn.IFS(INDEX(数据分类!E:E,MATCH(数据!H801,数据分类!A:A,0))=3456,N801&amp;M801,INDEX(数据分类!E:E,MATCH(数据!H801,数据分类!A:A,0))=34,M801,INDEX(数据分类!E:E,MATCH(数据!H801,数据分类!A:A,0))=56,N801,INDEX(数据分类!E:E,MATCH(数据!H801,数据分类!A:A,0))="-","-"),"Error")</f>
        <v>-</v>
      </c>
      <c r="K801" s="34" t="str">
        <f t="shared" si="50"/>
        <v>-</v>
      </c>
      <c r="L801" s="4" t="str">
        <f>IFERROR(INDEX(字典msg!B:B,MATCH(D801,字典msg!A:A,0)),"Error")</f>
        <v>正常</v>
      </c>
      <c r="M801" s="4" t="str">
        <f>IFERROR(_xlfn.IFS(H801="9",INDEX(字典1_34!C:C,MATCH(MID(F801,5,2),字典1_34!B:B,0)),H801="B00",INDEX(字典1_34!D:D,MATCH(MID(F801,5,2),字典1_34!B:B,0)),H801="B20",INDEX(字典1_34!E:E,MATCH(MID(F801,5,2),字典1_34!B:B,0)),H801="B48",INDEX(字典1_34!G:G,MATCH(MID(F801,5,2),字典1_34!B:B,0)),LEFT(H801,1)="B",INDEX(字典1_34!F:F,MATCH(MID(F801,5,2),字典1_34!B:B,0))),"-")</f>
        <v>-</v>
      </c>
      <c r="N801" s="4" t="str">
        <f>IFERROR(_xlfn.IFS(H801="9",INDEX(字典1_56!C:C,MATCH(MID(F801,7,2),字典1_56!B:B,0)),LEFT(H801,1)="B",INDEX(字典1_56!D:D,MATCH(MID(F801,7,2),字典1_56!B:B,0)),H801="C_B",INDEX(字典1_56!F:F,MATCH(MID(F801,7,2),字典1_56!B:B,0)),H801="C",INDEX(字典1_56!E:E,MATCH(MID(F801,7,2),字典1_56!B:B,0))),"-")</f>
        <v>-</v>
      </c>
      <c r="O801" s="4" t="str">
        <f>IFERROR(INDEX(字典1_78!C:C,MATCH(RIGHT(F801,2),字典1_78!B:B,0)),"Error")</f>
        <v>时钟</v>
      </c>
      <c r="P801" s="5">
        <f t="shared" si="48"/>
        <v>5.0190000000000001</v>
      </c>
      <c r="Q801" s="5">
        <f t="shared" si="49"/>
        <v>4.0000000000000036E-2</v>
      </c>
      <c r="R801" s="5" t="str">
        <f>IF(H803="C_B",INDEX(音色一览表!A:A,MATCH(MID(F801,5,2)&amp;MID(F802,5,2)&amp;MID(F803,7,2),音色一览表!H:H,0))&amp;" "&amp;INDEX(音色一览表!G:G,MATCH(MID(F801,5,2)&amp;MID(F802,5,2)&amp;MID(F803,7,2),音色一览表!H:H,0)),"")</f>
        <v/>
      </c>
      <c r="S801" s="17"/>
      <c r="T801" s="17"/>
    </row>
    <row r="802" spans="1:20" ht="18" hidden="1" customHeight="1" x14ac:dyDescent="0.2">
      <c r="A802" s="16">
        <v>800</v>
      </c>
      <c r="B802" s="16">
        <v>2</v>
      </c>
      <c r="C802" s="10"/>
      <c r="D802" s="16" t="s">
        <v>49</v>
      </c>
      <c r="E802" s="16" t="s">
        <v>50</v>
      </c>
      <c r="F802" s="16" t="s">
        <v>51</v>
      </c>
      <c r="G802" s="16" t="s">
        <v>856</v>
      </c>
      <c r="H802" s="34" t="str">
        <f t="shared" si="51"/>
        <v>F8</v>
      </c>
      <c r="I802" s="34" t="str">
        <f>IFERROR(INDEX(数据分类!B:B,MATCH(数据!H802,数据分类!A:A,0)),"Error")</f>
        <v>时钟</v>
      </c>
      <c r="J802" s="34" t="str">
        <f>IFERROR(_xlfn.IFS(INDEX(数据分类!E:E,MATCH(数据!H802,数据分类!A:A,0))=3456,N802&amp;M802,INDEX(数据分类!E:E,MATCH(数据!H802,数据分类!A:A,0))=34,M802,INDEX(数据分类!E:E,MATCH(数据!H802,数据分类!A:A,0))=56,N802,INDEX(数据分类!E:E,MATCH(数据!H802,数据分类!A:A,0))="-","-"),"Error")</f>
        <v>-</v>
      </c>
      <c r="K802" s="34" t="str">
        <f t="shared" si="50"/>
        <v>-</v>
      </c>
      <c r="L802" s="4" t="str">
        <f>IFERROR(INDEX(字典msg!B:B,MATCH(D802,字典msg!A:A,0)),"Error")</f>
        <v>正常</v>
      </c>
      <c r="M802" s="4" t="str">
        <f>IFERROR(_xlfn.IFS(H802="9",INDEX(字典1_34!C:C,MATCH(MID(F802,5,2),字典1_34!B:B,0)),H802="B00",INDEX(字典1_34!D:D,MATCH(MID(F802,5,2),字典1_34!B:B,0)),H802="B20",INDEX(字典1_34!E:E,MATCH(MID(F802,5,2),字典1_34!B:B,0)),H802="B48",INDEX(字典1_34!G:G,MATCH(MID(F802,5,2),字典1_34!B:B,0)),LEFT(H802,1)="B",INDEX(字典1_34!F:F,MATCH(MID(F802,5,2),字典1_34!B:B,0))),"-")</f>
        <v>-</v>
      </c>
      <c r="N802" s="4" t="str">
        <f>IFERROR(_xlfn.IFS(H802="9",INDEX(字典1_56!C:C,MATCH(MID(F802,7,2),字典1_56!B:B,0)),LEFT(H802,1)="B",INDEX(字典1_56!D:D,MATCH(MID(F802,7,2),字典1_56!B:B,0)),H802="C_B",INDEX(字典1_56!F:F,MATCH(MID(F802,7,2),字典1_56!B:B,0)),H802="C",INDEX(字典1_56!E:E,MATCH(MID(F802,7,2),字典1_56!B:B,0))),"-")</f>
        <v>-</v>
      </c>
      <c r="O802" s="4" t="str">
        <f>IFERROR(INDEX(字典1_78!C:C,MATCH(RIGHT(F802,2),字典1_78!B:B,0)),"Error")</f>
        <v>时钟</v>
      </c>
      <c r="P802" s="5">
        <f t="shared" si="48"/>
        <v>5.0590000000000002</v>
      </c>
      <c r="Q802" s="5">
        <f t="shared" si="49"/>
        <v>4.0000000000000036E-2</v>
      </c>
      <c r="R802" s="5" t="str">
        <f>IF(H804="C_B",INDEX(音色一览表!A:A,MATCH(MID(F802,5,2)&amp;MID(F803,5,2)&amp;MID(F804,7,2),音色一览表!H:H,0))&amp;" "&amp;INDEX(音色一览表!G:G,MATCH(MID(F802,5,2)&amp;MID(F803,5,2)&amp;MID(F804,7,2),音色一览表!H:H,0)),"")</f>
        <v/>
      </c>
      <c r="S802" s="17"/>
      <c r="T802" s="17"/>
    </row>
    <row r="803" spans="1:20" ht="18" hidden="1" customHeight="1" x14ac:dyDescent="0.2">
      <c r="A803" s="16">
        <v>801</v>
      </c>
      <c r="B803" s="16">
        <v>2</v>
      </c>
      <c r="C803" s="10"/>
      <c r="D803" s="16" t="s">
        <v>49</v>
      </c>
      <c r="E803" s="16" t="s">
        <v>50</v>
      </c>
      <c r="F803" s="16" t="s">
        <v>59</v>
      </c>
      <c r="G803" s="16" t="s">
        <v>857</v>
      </c>
      <c r="H803" s="34" t="str">
        <f t="shared" si="51"/>
        <v>FE</v>
      </c>
      <c r="I803" s="34" t="str">
        <f>IFERROR(INDEX(数据分类!B:B,MATCH(数据!H803,数据分类!A:A,0)),"Error")</f>
        <v>主动传感</v>
      </c>
      <c r="J803" s="34" t="str">
        <f>IFERROR(_xlfn.IFS(INDEX(数据分类!E:E,MATCH(数据!H803,数据分类!A:A,0))=3456,N803&amp;M803,INDEX(数据分类!E:E,MATCH(数据!H803,数据分类!A:A,0))=34,M803,INDEX(数据分类!E:E,MATCH(数据!H803,数据分类!A:A,0))=56,N803,INDEX(数据分类!E:E,MATCH(数据!H803,数据分类!A:A,0))="-","-"),"Error")</f>
        <v>-</v>
      </c>
      <c r="K803" s="34" t="str">
        <f t="shared" si="50"/>
        <v>-</v>
      </c>
      <c r="L803" s="4" t="str">
        <f>IFERROR(INDEX(字典msg!B:B,MATCH(D803,字典msg!A:A,0)),"Error")</f>
        <v>正常</v>
      </c>
      <c r="M803" s="4" t="str">
        <f>IFERROR(_xlfn.IFS(H803="9",INDEX(字典1_34!C:C,MATCH(MID(F803,5,2),字典1_34!B:B,0)),H803="B00",INDEX(字典1_34!D:D,MATCH(MID(F803,5,2),字典1_34!B:B,0)),H803="B20",INDEX(字典1_34!E:E,MATCH(MID(F803,5,2),字典1_34!B:B,0)),H803="B48",INDEX(字典1_34!G:G,MATCH(MID(F803,5,2),字典1_34!B:B,0)),LEFT(H803,1)="B",INDEX(字典1_34!F:F,MATCH(MID(F803,5,2),字典1_34!B:B,0))),"-")</f>
        <v>-</v>
      </c>
      <c r="N803" s="4" t="str">
        <f>IFERROR(_xlfn.IFS(H803="9",INDEX(字典1_56!C:C,MATCH(MID(F803,7,2),字典1_56!B:B,0)),LEFT(H803,1)="B",INDEX(字典1_56!D:D,MATCH(MID(F803,7,2),字典1_56!B:B,0)),H803="C_B",INDEX(字典1_56!F:F,MATCH(MID(F803,7,2),字典1_56!B:B,0)),H803="C",INDEX(字典1_56!E:E,MATCH(MID(F803,7,2),字典1_56!B:B,0))),"-")</f>
        <v>-</v>
      </c>
      <c r="O803" s="4" t="str">
        <f>IFERROR(INDEX(字典1_78!C:C,MATCH(RIGHT(F803,2),字典1_78!B:B,0)),"Error")</f>
        <v>主动传感</v>
      </c>
      <c r="P803" s="5">
        <f t="shared" si="48"/>
        <v>5.109</v>
      </c>
      <c r="Q803" s="5">
        <f t="shared" si="49"/>
        <v>4.9999999999999822E-2</v>
      </c>
      <c r="R803" s="5" t="str">
        <f>IF(H805="C_B",INDEX(音色一览表!A:A,MATCH(MID(F803,5,2)&amp;MID(F804,5,2)&amp;MID(F805,7,2),音色一览表!H:H,0))&amp;" "&amp;INDEX(音色一览表!G:G,MATCH(MID(F803,5,2)&amp;MID(F804,5,2)&amp;MID(F805,7,2),音色一览表!H:H,0)),"")</f>
        <v/>
      </c>
      <c r="S803" s="17"/>
      <c r="T803" s="17"/>
    </row>
    <row r="804" spans="1:20" ht="18" hidden="1" customHeight="1" x14ac:dyDescent="0.2">
      <c r="A804" s="16">
        <v>802</v>
      </c>
      <c r="B804" s="16">
        <v>2</v>
      </c>
      <c r="C804" s="10"/>
      <c r="D804" s="16" t="s">
        <v>49</v>
      </c>
      <c r="E804" s="16" t="s">
        <v>50</v>
      </c>
      <c r="F804" s="16" t="s">
        <v>51</v>
      </c>
      <c r="G804" s="16" t="s">
        <v>858</v>
      </c>
      <c r="H804" s="34" t="str">
        <f t="shared" si="51"/>
        <v>F8</v>
      </c>
      <c r="I804" s="34" t="str">
        <f>IFERROR(INDEX(数据分类!B:B,MATCH(数据!H804,数据分类!A:A,0)),"Error")</f>
        <v>时钟</v>
      </c>
      <c r="J804" s="34" t="str">
        <f>IFERROR(_xlfn.IFS(INDEX(数据分类!E:E,MATCH(数据!H804,数据分类!A:A,0))=3456,N804&amp;M804,INDEX(数据分类!E:E,MATCH(数据!H804,数据分类!A:A,0))=34,M804,INDEX(数据分类!E:E,MATCH(数据!H804,数据分类!A:A,0))=56,N804,INDEX(数据分类!E:E,MATCH(数据!H804,数据分类!A:A,0))="-","-"),"Error")</f>
        <v>-</v>
      </c>
      <c r="K804" s="34" t="str">
        <f t="shared" si="50"/>
        <v>-</v>
      </c>
      <c r="L804" s="4" t="str">
        <f>IFERROR(INDEX(字典msg!B:B,MATCH(D804,字典msg!A:A,0)),"Error")</f>
        <v>正常</v>
      </c>
      <c r="M804" s="4" t="str">
        <f>IFERROR(_xlfn.IFS(H804="9",INDEX(字典1_34!C:C,MATCH(MID(F804,5,2),字典1_34!B:B,0)),H804="B00",INDEX(字典1_34!D:D,MATCH(MID(F804,5,2),字典1_34!B:B,0)),H804="B20",INDEX(字典1_34!E:E,MATCH(MID(F804,5,2),字典1_34!B:B,0)),H804="B48",INDEX(字典1_34!G:G,MATCH(MID(F804,5,2),字典1_34!B:B,0)),LEFT(H804,1)="B",INDEX(字典1_34!F:F,MATCH(MID(F804,5,2),字典1_34!B:B,0))),"-")</f>
        <v>-</v>
      </c>
      <c r="N804" s="4" t="str">
        <f>IFERROR(_xlfn.IFS(H804="9",INDEX(字典1_56!C:C,MATCH(MID(F804,7,2),字典1_56!B:B,0)),LEFT(H804,1)="B",INDEX(字典1_56!D:D,MATCH(MID(F804,7,2),字典1_56!B:B,0)),H804="C_B",INDEX(字典1_56!F:F,MATCH(MID(F804,7,2),字典1_56!B:B,0)),H804="C",INDEX(字典1_56!E:E,MATCH(MID(F804,7,2),字典1_56!B:B,0))),"-")</f>
        <v>-</v>
      </c>
      <c r="O804" s="4" t="str">
        <f>IFERROR(INDEX(字典1_78!C:C,MATCH(RIGHT(F804,2),字典1_78!B:B,0)),"Error")</f>
        <v>时钟</v>
      </c>
      <c r="P804" s="5">
        <f t="shared" si="48"/>
        <v>5.149</v>
      </c>
      <c r="Q804" s="5">
        <f t="shared" si="49"/>
        <v>4.0000000000000036E-2</v>
      </c>
      <c r="R804" s="5" t="str">
        <f>IF(H806="C_B",INDEX(音色一览表!A:A,MATCH(MID(F804,5,2)&amp;MID(F805,5,2)&amp;MID(F806,7,2),音色一览表!H:H,0))&amp;" "&amp;INDEX(音色一览表!G:G,MATCH(MID(F804,5,2)&amp;MID(F805,5,2)&amp;MID(F806,7,2),音色一览表!H:H,0)),"")</f>
        <v/>
      </c>
      <c r="S804" s="17"/>
      <c r="T804" s="17"/>
    </row>
    <row r="805" spans="1:20" ht="18" hidden="1" customHeight="1" x14ac:dyDescent="0.2">
      <c r="A805" s="16">
        <v>803</v>
      </c>
      <c r="B805" s="16">
        <v>2</v>
      </c>
      <c r="C805" s="10"/>
      <c r="D805" s="16" t="s">
        <v>49</v>
      </c>
      <c r="E805" s="16" t="s">
        <v>50</v>
      </c>
      <c r="F805" s="16" t="s">
        <v>51</v>
      </c>
      <c r="G805" s="16" t="s">
        <v>859</v>
      </c>
      <c r="H805" s="34" t="str">
        <f t="shared" si="51"/>
        <v>F8</v>
      </c>
      <c r="I805" s="34" t="str">
        <f>IFERROR(INDEX(数据分类!B:B,MATCH(数据!H805,数据分类!A:A,0)),"Error")</f>
        <v>时钟</v>
      </c>
      <c r="J805" s="34" t="str">
        <f>IFERROR(_xlfn.IFS(INDEX(数据分类!E:E,MATCH(数据!H805,数据分类!A:A,0))=3456,N805&amp;M805,INDEX(数据分类!E:E,MATCH(数据!H805,数据分类!A:A,0))=34,M805,INDEX(数据分类!E:E,MATCH(数据!H805,数据分类!A:A,0))=56,N805,INDEX(数据分类!E:E,MATCH(数据!H805,数据分类!A:A,0))="-","-"),"Error")</f>
        <v>-</v>
      </c>
      <c r="K805" s="34" t="str">
        <f t="shared" si="50"/>
        <v>-</v>
      </c>
      <c r="L805" s="4" t="str">
        <f>IFERROR(INDEX(字典msg!B:B,MATCH(D805,字典msg!A:A,0)),"Error")</f>
        <v>正常</v>
      </c>
      <c r="M805" s="4" t="str">
        <f>IFERROR(_xlfn.IFS(H805="9",INDEX(字典1_34!C:C,MATCH(MID(F805,5,2),字典1_34!B:B,0)),H805="B00",INDEX(字典1_34!D:D,MATCH(MID(F805,5,2),字典1_34!B:B,0)),H805="B20",INDEX(字典1_34!E:E,MATCH(MID(F805,5,2),字典1_34!B:B,0)),H805="B48",INDEX(字典1_34!G:G,MATCH(MID(F805,5,2),字典1_34!B:B,0)),LEFT(H805,1)="B",INDEX(字典1_34!F:F,MATCH(MID(F805,5,2),字典1_34!B:B,0))),"-")</f>
        <v>-</v>
      </c>
      <c r="N805" s="4" t="str">
        <f>IFERROR(_xlfn.IFS(H805="9",INDEX(字典1_56!C:C,MATCH(MID(F805,7,2),字典1_56!B:B,0)),LEFT(H805,1)="B",INDEX(字典1_56!D:D,MATCH(MID(F805,7,2),字典1_56!B:B,0)),H805="C_B",INDEX(字典1_56!F:F,MATCH(MID(F805,7,2),字典1_56!B:B,0)),H805="C",INDEX(字典1_56!E:E,MATCH(MID(F805,7,2),字典1_56!B:B,0))),"-")</f>
        <v>-</v>
      </c>
      <c r="O805" s="4" t="str">
        <f>IFERROR(INDEX(字典1_78!C:C,MATCH(RIGHT(F805,2),字典1_78!B:B,0)),"Error")</f>
        <v>时钟</v>
      </c>
      <c r="P805" s="5">
        <f t="shared" si="48"/>
        <v>5.1989999999999998</v>
      </c>
      <c r="Q805" s="5">
        <f t="shared" si="49"/>
        <v>4.9999999999999822E-2</v>
      </c>
      <c r="R805" s="5" t="str">
        <f>IF(H807="C_B",INDEX(音色一览表!A:A,MATCH(MID(F805,5,2)&amp;MID(F806,5,2)&amp;MID(F807,7,2),音色一览表!H:H,0))&amp;" "&amp;INDEX(音色一览表!G:G,MATCH(MID(F805,5,2)&amp;MID(F806,5,2)&amp;MID(F807,7,2),音色一览表!H:H,0)),"")</f>
        <v/>
      </c>
      <c r="S805" s="17"/>
      <c r="T805" s="17"/>
    </row>
    <row r="806" spans="1:20" ht="18" hidden="1" customHeight="1" x14ac:dyDescent="0.2">
      <c r="A806" s="16">
        <v>804</v>
      </c>
      <c r="B806" s="16">
        <v>2</v>
      </c>
      <c r="C806" s="10"/>
      <c r="D806" s="16" t="s">
        <v>49</v>
      </c>
      <c r="E806" s="16" t="s">
        <v>50</v>
      </c>
      <c r="F806" s="16" t="s">
        <v>51</v>
      </c>
      <c r="G806" s="16" t="s">
        <v>860</v>
      </c>
      <c r="H806" s="34" t="str">
        <f t="shared" si="51"/>
        <v>F8</v>
      </c>
      <c r="I806" s="34" t="str">
        <f>IFERROR(INDEX(数据分类!B:B,MATCH(数据!H806,数据分类!A:A,0)),"Error")</f>
        <v>时钟</v>
      </c>
      <c r="J806" s="34" t="str">
        <f>IFERROR(_xlfn.IFS(INDEX(数据分类!E:E,MATCH(数据!H806,数据分类!A:A,0))=3456,N806&amp;M806,INDEX(数据分类!E:E,MATCH(数据!H806,数据分类!A:A,0))=34,M806,INDEX(数据分类!E:E,MATCH(数据!H806,数据分类!A:A,0))=56,N806,INDEX(数据分类!E:E,MATCH(数据!H806,数据分类!A:A,0))="-","-"),"Error")</f>
        <v>-</v>
      </c>
      <c r="K806" s="34" t="str">
        <f t="shared" si="50"/>
        <v>-</v>
      </c>
      <c r="L806" s="4" t="str">
        <f>IFERROR(INDEX(字典msg!B:B,MATCH(D806,字典msg!A:A,0)),"Error")</f>
        <v>正常</v>
      </c>
      <c r="M806" s="4" t="str">
        <f>IFERROR(_xlfn.IFS(H806="9",INDEX(字典1_34!C:C,MATCH(MID(F806,5,2),字典1_34!B:B,0)),H806="B00",INDEX(字典1_34!D:D,MATCH(MID(F806,5,2),字典1_34!B:B,0)),H806="B20",INDEX(字典1_34!E:E,MATCH(MID(F806,5,2),字典1_34!B:B,0)),H806="B48",INDEX(字典1_34!G:G,MATCH(MID(F806,5,2),字典1_34!B:B,0)),LEFT(H806,1)="B",INDEX(字典1_34!F:F,MATCH(MID(F806,5,2),字典1_34!B:B,0))),"-")</f>
        <v>-</v>
      </c>
      <c r="N806" s="4" t="str">
        <f>IFERROR(_xlfn.IFS(H806="9",INDEX(字典1_56!C:C,MATCH(MID(F806,7,2),字典1_56!B:B,0)),LEFT(H806,1)="B",INDEX(字典1_56!D:D,MATCH(MID(F806,7,2),字典1_56!B:B,0)),H806="C_B",INDEX(字典1_56!F:F,MATCH(MID(F806,7,2),字典1_56!B:B,0)),H806="C",INDEX(字典1_56!E:E,MATCH(MID(F806,7,2),字典1_56!B:B,0))),"-")</f>
        <v>-</v>
      </c>
      <c r="O806" s="4" t="str">
        <f>IFERROR(INDEX(字典1_78!C:C,MATCH(RIGHT(F806,2),字典1_78!B:B,0)),"Error")</f>
        <v>时钟</v>
      </c>
      <c r="P806" s="5">
        <f t="shared" si="48"/>
        <v>5.2489999999999997</v>
      </c>
      <c r="Q806" s="5">
        <f t="shared" si="49"/>
        <v>4.9999999999999822E-2</v>
      </c>
      <c r="R806" s="5" t="str">
        <f>IF(H808="C_B",INDEX(音色一览表!A:A,MATCH(MID(F806,5,2)&amp;MID(F807,5,2)&amp;MID(F808,7,2),音色一览表!H:H,0))&amp;" "&amp;INDEX(音色一览表!G:G,MATCH(MID(F806,5,2)&amp;MID(F807,5,2)&amp;MID(F808,7,2),音色一览表!H:H,0)),"")</f>
        <v/>
      </c>
      <c r="S806" s="17"/>
      <c r="T806" s="17"/>
    </row>
    <row r="807" spans="1:20" ht="18" hidden="1" customHeight="1" x14ac:dyDescent="0.2">
      <c r="A807" s="16">
        <v>805</v>
      </c>
      <c r="B807" s="16">
        <v>2</v>
      </c>
      <c r="C807" s="10"/>
      <c r="D807" s="16" t="s">
        <v>49</v>
      </c>
      <c r="E807" s="16" t="s">
        <v>50</v>
      </c>
      <c r="F807" s="16" t="s">
        <v>51</v>
      </c>
      <c r="G807" s="16" t="s">
        <v>861</v>
      </c>
      <c r="H807" s="34" t="str">
        <f t="shared" si="51"/>
        <v>F8</v>
      </c>
      <c r="I807" s="34" t="str">
        <f>IFERROR(INDEX(数据分类!B:B,MATCH(数据!H807,数据分类!A:A,0)),"Error")</f>
        <v>时钟</v>
      </c>
      <c r="J807" s="34" t="str">
        <f>IFERROR(_xlfn.IFS(INDEX(数据分类!E:E,MATCH(数据!H807,数据分类!A:A,0))=3456,N807&amp;M807,INDEX(数据分类!E:E,MATCH(数据!H807,数据分类!A:A,0))=34,M807,INDEX(数据分类!E:E,MATCH(数据!H807,数据分类!A:A,0))=56,N807,INDEX(数据分类!E:E,MATCH(数据!H807,数据分类!A:A,0))="-","-"),"Error")</f>
        <v>-</v>
      </c>
      <c r="K807" s="34" t="str">
        <f t="shared" si="50"/>
        <v>-</v>
      </c>
      <c r="L807" s="4" t="str">
        <f>IFERROR(INDEX(字典msg!B:B,MATCH(D807,字典msg!A:A,0)),"Error")</f>
        <v>正常</v>
      </c>
      <c r="M807" s="4" t="str">
        <f>IFERROR(_xlfn.IFS(H807="9",INDEX(字典1_34!C:C,MATCH(MID(F807,5,2),字典1_34!B:B,0)),H807="B00",INDEX(字典1_34!D:D,MATCH(MID(F807,5,2),字典1_34!B:B,0)),H807="B20",INDEX(字典1_34!E:E,MATCH(MID(F807,5,2),字典1_34!B:B,0)),H807="B48",INDEX(字典1_34!G:G,MATCH(MID(F807,5,2),字典1_34!B:B,0)),LEFT(H807,1)="B",INDEX(字典1_34!F:F,MATCH(MID(F807,5,2),字典1_34!B:B,0))),"-")</f>
        <v>-</v>
      </c>
      <c r="N807" s="4" t="str">
        <f>IFERROR(_xlfn.IFS(H807="9",INDEX(字典1_56!C:C,MATCH(MID(F807,7,2),字典1_56!B:B,0)),LEFT(H807,1)="B",INDEX(字典1_56!D:D,MATCH(MID(F807,7,2),字典1_56!B:B,0)),H807="C_B",INDEX(字典1_56!F:F,MATCH(MID(F807,7,2),字典1_56!B:B,0)),H807="C",INDEX(字典1_56!E:E,MATCH(MID(F807,7,2),字典1_56!B:B,0))),"-")</f>
        <v>-</v>
      </c>
      <c r="O807" s="4" t="str">
        <f>IFERROR(INDEX(字典1_78!C:C,MATCH(RIGHT(F807,2),字典1_78!B:B,0)),"Error")</f>
        <v>时钟</v>
      </c>
      <c r="P807" s="5">
        <f t="shared" si="48"/>
        <v>5.2990000000000004</v>
      </c>
      <c r="Q807" s="5">
        <f t="shared" si="49"/>
        <v>5.0000000000000711E-2</v>
      </c>
      <c r="R807" s="5" t="str">
        <f>IF(H809="C_B",INDEX(音色一览表!A:A,MATCH(MID(F807,5,2)&amp;MID(F808,5,2)&amp;MID(F809,7,2),音色一览表!H:H,0))&amp;" "&amp;INDEX(音色一览表!G:G,MATCH(MID(F807,5,2)&amp;MID(F808,5,2)&amp;MID(F809,7,2),音色一览表!H:H,0)),"")</f>
        <v/>
      </c>
      <c r="S807" s="17"/>
      <c r="T807" s="17"/>
    </row>
    <row r="808" spans="1:20" ht="18" hidden="1" customHeight="1" x14ac:dyDescent="0.2">
      <c r="A808" s="16">
        <v>806</v>
      </c>
      <c r="B808" s="16">
        <v>2</v>
      </c>
      <c r="C808" s="10"/>
      <c r="D808" s="16" t="s">
        <v>49</v>
      </c>
      <c r="E808" s="16" t="s">
        <v>50</v>
      </c>
      <c r="F808" s="16" t="s">
        <v>51</v>
      </c>
      <c r="G808" s="16" t="s">
        <v>862</v>
      </c>
      <c r="H808" s="34" t="str">
        <f t="shared" si="51"/>
        <v>F8</v>
      </c>
      <c r="I808" s="34" t="str">
        <f>IFERROR(INDEX(数据分类!B:B,MATCH(数据!H808,数据分类!A:A,0)),"Error")</f>
        <v>时钟</v>
      </c>
      <c r="J808" s="34" t="str">
        <f>IFERROR(_xlfn.IFS(INDEX(数据分类!E:E,MATCH(数据!H808,数据分类!A:A,0))=3456,N808&amp;M808,INDEX(数据分类!E:E,MATCH(数据!H808,数据分类!A:A,0))=34,M808,INDEX(数据分类!E:E,MATCH(数据!H808,数据分类!A:A,0))=56,N808,INDEX(数据分类!E:E,MATCH(数据!H808,数据分类!A:A,0))="-","-"),"Error")</f>
        <v>-</v>
      </c>
      <c r="K808" s="34" t="str">
        <f t="shared" si="50"/>
        <v>-</v>
      </c>
      <c r="L808" s="4" t="str">
        <f>IFERROR(INDEX(字典msg!B:B,MATCH(D808,字典msg!A:A,0)),"Error")</f>
        <v>正常</v>
      </c>
      <c r="M808" s="4" t="str">
        <f>IFERROR(_xlfn.IFS(H808="9",INDEX(字典1_34!C:C,MATCH(MID(F808,5,2),字典1_34!B:B,0)),H808="B00",INDEX(字典1_34!D:D,MATCH(MID(F808,5,2),字典1_34!B:B,0)),H808="B20",INDEX(字典1_34!E:E,MATCH(MID(F808,5,2),字典1_34!B:B,0)),H808="B48",INDEX(字典1_34!G:G,MATCH(MID(F808,5,2),字典1_34!B:B,0)),LEFT(H808,1)="B",INDEX(字典1_34!F:F,MATCH(MID(F808,5,2),字典1_34!B:B,0))),"-")</f>
        <v>-</v>
      </c>
      <c r="N808" s="4" t="str">
        <f>IFERROR(_xlfn.IFS(H808="9",INDEX(字典1_56!C:C,MATCH(MID(F808,7,2),字典1_56!B:B,0)),LEFT(H808,1)="B",INDEX(字典1_56!D:D,MATCH(MID(F808,7,2),字典1_56!B:B,0)),H808="C_B",INDEX(字典1_56!F:F,MATCH(MID(F808,7,2),字典1_56!B:B,0)),H808="C",INDEX(字典1_56!E:E,MATCH(MID(F808,7,2),字典1_56!B:B,0))),"-")</f>
        <v>-</v>
      </c>
      <c r="O808" s="4" t="str">
        <f>IFERROR(INDEX(字典1_78!C:C,MATCH(RIGHT(F808,2),字典1_78!B:B,0)),"Error")</f>
        <v>时钟</v>
      </c>
      <c r="P808" s="5">
        <f t="shared" si="48"/>
        <v>5.3390000000000004</v>
      </c>
      <c r="Q808" s="5">
        <f t="shared" si="49"/>
        <v>4.0000000000000036E-2</v>
      </c>
      <c r="R808" s="5" t="str">
        <f>IF(H810="C_B",INDEX(音色一览表!A:A,MATCH(MID(F808,5,2)&amp;MID(F809,5,2)&amp;MID(F810,7,2),音色一览表!H:H,0))&amp;" "&amp;INDEX(音色一览表!G:G,MATCH(MID(F808,5,2)&amp;MID(F809,5,2)&amp;MID(F810,7,2),音色一览表!H:H,0)),"")</f>
        <v/>
      </c>
      <c r="S808" s="17"/>
      <c r="T808" s="17"/>
    </row>
    <row r="809" spans="1:20" ht="18" hidden="1" customHeight="1" x14ac:dyDescent="0.2">
      <c r="A809" s="16">
        <v>807</v>
      </c>
      <c r="B809" s="16">
        <v>2</v>
      </c>
      <c r="C809" s="10"/>
      <c r="D809" s="16" t="s">
        <v>49</v>
      </c>
      <c r="E809" s="16" t="s">
        <v>50</v>
      </c>
      <c r="F809" s="16" t="s">
        <v>51</v>
      </c>
      <c r="G809" s="16" t="s">
        <v>863</v>
      </c>
      <c r="H809" s="34" t="str">
        <f t="shared" si="51"/>
        <v>F8</v>
      </c>
      <c r="I809" s="34" t="str">
        <f>IFERROR(INDEX(数据分类!B:B,MATCH(数据!H809,数据分类!A:A,0)),"Error")</f>
        <v>时钟</v>
      </c>
      <c r="J809" s="34" t="str">
        <f>IFERROR(_xlfn.IFS(INDEX(数据分类!E:E,MATCH(数据!H809,数据分类!A:A,0))=3456,N809&amp;M809,INDEX(数据分类!E:E,MATCH(数据!H809,数据分类!A:A,0))=34,M809,INDEX(数据分类!E:E,MATCH(数据!H809,数据分类!A:A,0))=56,N809,INDEX(数据分类!E:E,MATCH(数据!H809,数据分类!A:A,0))="-","-"),"Error")</f>
        <v>-</v>
      </c>
      <c r="K809" s="34" t="str">
        <f t="shared" si="50"/>
        <v>-</v>
      </c>
      <c r="L809" s="4" t="str">
        <f>IFERROR(INDEX(字典msg!B:B,MATCH(D809,字典msg!A:A,0)),"Error")</f>
        <v>正常</v>
      </c>
      <c r="M809" s="4" t="str">
        <f>IFERROR(_xlfn.IFS(H809="9",INDEX(字典1_34!C:C,MATCH(MID(F809,5,2),字典1_34!B:B,0)),H809="B00",INDEX(字典1_34!D:D,MATCH(MID(F809,5,2),字典1_34!B:B,0)),H809="B20",INDEX(字典1_34!E:E,MATCH(MID(F809,5,2),字典1_34!B:B,0)),H809="B48",INDEX(字典1_34!G:G,MATCH(MID(F809,5,2),字典1_34!B:B,0)),LEFT(H809,1)="B",INDEX(字典1_34!F:F,MATCH(MID(F809,5,2),字典1_34!B:B,0))),"-")</f>
        <v>-</v>
      </c>
      <c r="N809" s="4" t="str">
        <f>IFERROR(_xlfn.IFS(H809="9",INDEX(字典1_56!C:C,MATCH(MID(F809,7,2),字典1_56!B:B,0)),LEFT(H809,1)="B",INDEX(字典1_56!D:D,MATCH(MID(F809,7,2),字典1_56!B:B,0)),H809="C_B",INDEX(字典1_56!F:F,MATCH(MID(F809,7,2),字典1_56!B:B,0)),H809="C",INDEX(字典1_56!E:E,MATCH(MID(F809,7,2),字典1_56!B:B,0))),"-")</f>
        <v>-</v>
      </c>
      <c r="O809" s="4" t="str">
        <f>IFERROR(INDEX(字典1_78!C:C,MATCH(RIGHT(F809,2),字典1_78!B:B,0)),"Error")</f>
        <v>时钟</v>
      </c>
      <c r="P809" s="5">
        <f t="shared" si="48"/>
        <v>5.3890000000000002</v>
      </c>
      <c r="Q809" s="5">
        <f t="shared" si="49"/>
        <v>4.9999999999999822E-2</v>
      </c>
      <c r="R809" s="5" t="str">
        <f>IF(H811="C_B",INDEX(音色一览表!A:A,MATCH(MID(F809,5,2)&amp;MID(F810,5,2)&amp;MID(F811,7,2),音色一览表!H:H,0))&amp;" "&amp;INDEX(音色一览表!G:G,MATCH(MID(F809,5,2)&amp;MID(F810,5,2)&amp;MID(F811,7,2),音色一览表!H:H,0)),"")</f>
        <v/>
      </c>
      <c r="S809" s="17"/>
      <c r="T809" s="17"/>
    </row>
    <row r="810" spans="1:20" ht="18" hidden="1" customHeight="1" x14ac:dyDescent="0.2">
      <c r="A810" s="16">
        <v>808</v>
      </c>
      <c r="B810" s="16">
        <v>2</v>
      </c>
      <c r="C810" s="10"/>
      <c r="D810" s="16" t="s">
        <v>49</v>
      </c>
      <c r="E810" s="16" t="s">
        <v>50</v>
      </c>
      <c r="F810" s="16" t="s">
        <v>864</v>
      </c>
      <c r="G810" s="16" t="s">
        <v>865</v>
      </c>
      <c r="H810" s="34" t="str">
        <f t="shared" si="51"/>
        <v>9</v>
      </c>
      <c r="I810" s="34" t="str">
        <f>IFERROR(INDEX(数据分类!B:B,MATCH(数据!H810,数据分类!A:A,0)),"Error")</f>
        <v>音符打开</v>
      </c>
      <c r="J810" s="34" t="str">
        <f>IFERROR(_xlfn.IFS(INDEX(数据分类!E:E,MATCH(数据!H810,数据分类!A:A,0))=3456,N810&amp;M810,INDEX(数据分类!E:E,MATCH(数据!H810,数据分类!A:A,0))=34,M810,INDEX(数据分类!E:E,MATCH(数据!H810,数据分类!A:A,0))=56,N810,INDEX(数据分类!E:E,MATCH(数据!H810,数据分类!A:A,0))="-","-"),"Error")</f>
        <v>C3键按下(力度077)</v>
      </c>
      <c r="K810" s="34">
        <f t="shared" si="50"/>
        <v>1</v>
      </c>
      <c r="L810" s="4" t="str">
        <f>IFERROR(INDEX(字典msg!B:B,MATCH(D810,字典msg!A:A,0)),"Error")</f>
        <v>正常</v>
      </c>
      <c r="M810" s="4" t="str">
        <f>IFERROR(_xlfn.IFS(H810="9",INDEX(字典1_34!C:C,MATCH(MID(F810,5,2),字典1_34!B:B,0)),H810="B00",INDEX(字典1_34!D:D,MATCH(MID(F810,5,2),字典1_34!B:B,0)),H810="B20",INDEX(字典1_34!E:E,MATCH(MID(F810,5,2),字典1_34!B:B,0)),H810="B48",INDEX(字典1_34!G:G,MATCH(MID(F810,5,2),字典1_34!B:B,0)),LEFT(H810,1)="B",INDEX(字典1_34!F:F,MATCH(MID(F810,5,2),字典1_34!B:B,0))),"-")</f>
        <v>按下(力度077)</v>
      </c>
      <c r="N810" s="4" t="str">
        <f>IFERROR(_xlfn.IFS(H810="9",INDEX(字典1_56!C:C,MATCH(MID(F810,7,2),字典1_56!B:B,0)),LEFT(H810,1)="B",INDEX(字典1_56!D:D,MATCH(MID(F810,7,2),字典1_56!B:B,0)),H810="C_B",INDEX(字典1_56!F:F,MATCH(MID(F810,7,2),字典1_56!B:B,0)),H810="C",INDEX(字典1_56!E:E,MATCH(MID(F810,7,2),字典1_56!B:B,0))),"-")</f>
        <v>C3键</v>
      </c>
      <c r="O810" s="4" t="str">
        <f>IFERROR(INDEX(字典1_78!C:C,MATCH(RIGHT(F810,2),字典1_78!B:B,0)),"Error")</f>
        <v>音符打开(#01)</v>
      </c>
      <c r="P810" s="5">
        <f t="shared" si="48"/>
        <v>5.44</v>
      </c>
      <c r="Q810" s="5">
        <f t="shared" si="49"/>
        <v>5.1000000000000156E-2</v>
      </c>
      <c r="R810" s="5" t="str">
        <f>IF(H812="C_B",INDEX(音色一览表!A:A,MATCH(MID(F810,5,2)&amp;MID(F811,5,2)&amp;MID(F812,7,2),音色一览表!H:H,0))&amp;" "&amp;INDEX(音色一览表!G:G,MATCH(MID(F810,5,2)&amp;MID(F811,5,2)&amp;MID(F812,7,2),音色一览表!H:H,0)),"")</f>
        <v/>
      </c>
      <c r="S810" s="17"/>
      <c r="T810" s="17"/>
    </row>
    <row r="811" spans="1:20" ht="18" hidden="1" customHeight="1" x14ac:dyDescent="0.2">
      <c r="A811" s="16">
        <v>809</v>
      </c>
      <c r="B811" s="16">
        <v>2</v>
      </c>
      <c r="C811" s="10"/>
      <c r="D811" s="16" t="s">
        <v>49</v>
      </c>
      <c r="E811" s="16" t="s">
        <v>50</v>
      </c>
      <c r="F811" s="16" t="s">
        <v>51</v>
      </c>
      <c r="G811" s="16" t="s">
        <v>866</v>
      </c>
      <c r="H811" s="34" t="str">
        <f t="shared" si="51"/>
        <v>F8</v>
      </c>
      <c r="I811" s="34" t="str">
        <f>IFERROR(INDEX(数据分类!B:B,MATCH(数据!H811,数据分类!A:A,0)),"Error")</f>
        <v>时钟</v>
      </c>
      <c r="J811" s="34" t="str">
        <f>IFERROR(_xlfn.IFS(INDEX(数据分类!E:E,MATCH(数据!H811,数据分类!A:A,0))=3456,N811&amp;M811,INDEX(数据分类!E:E,MATCH(数据!H811,数据分类!A:A,0))=34,M811,INDEX(数据分类!E:E,MATCH(数据!H811,数据分类!A:A,0))=56,N811,INDEX(数据分类!E:E,MATCH(数据!H811,数据分类!A:A,0))="-","-"),"Error")</f>
        <v>-</v>
      </c>
      <c r="K811" s="34" t="str">
        <f t="shared" si="50"/>
        <v>-</v>
      </c>
      <c r="L811" s="4" t="str">
        <f>IFERROR(INDEX(字典msg!B:B,MATCH(D811,字典msg!A:A,0)),"Error")</f>
        <v>正常</v>
      </c>
      <c r="M811" s="4" t="str">
        <f>IFERROR(_xlfn.IFS(H811="9",INDEX(字典1_34!C:C,MATCH(MID(F811,5,2),字典1_34!B:B,0)),H811="B00",INDEX(字典1_34!D:D,MATCH(MID(F811,5,2),字典1_34!B:B,0)),H811="B20",INDEX(字典1_34!E:E,MATCH(MID(F811,5,2),字典1_34!B:B,0)),H811="B48",INDEX(字典1_34!G:G,MATCH(MID(F811,5,2),字典1_34!B:B,0)),LEFT(H811,1)="B",INDEX(字典1_34!F:F,MATCH(MID(F811,5,2),字典1_34!B:B,0))),"-")</f>
        <v>-</v>
      </c>
      <c r="N811" s="4" t="str">
        <f>IFERROR(_xlfn.IFS(H811="9",INDEX(字典1_56!C:C,MATCH(MID(F811,7,2),字典1_56!B:B,0)),LEFT(H811,1)="B",INDEX(字典1_56!D:D,MATCH(MID(F811,7,2),字典1_56!B:B,0)),H811="C_B",INDEX(字典1_56!F:F,MATCH(MID(F811,7,2),字典1_56!B:B,0)),H811="C",INDEX(字典1_56!E:E,MATCH(MID(F811,7,2),字典1_56!B:B,0))),"-")</f>
        <v>-</v>
      </c>
      <c r="O811" s="4" t="str">
        <f>IFERROR(INDEX(字典1_78!C:C,MATCH(RIGHT(F811,2),字典1_78!B:B,0)),"Error")</f>
        <v>时钟</v>
      </c>
      <c r="P811" s="5">
        <f t="shared" si="48"/>
        <v>5.4859999999999998</v>
      </c>
      <c r="Q811" s="5">
        <f t="shared" si="49"/>
        <v>4.5999999999999375E-2</v>
      </c>
      <c r="R811" s="5" t="str">
        <f>IF(H813="C_B",INDEX(音色一览表!A:A,MATCH(MID(F811,5,2)&amp;MID(F812,5,2)&amp;MID(F813,7,2),音色一览表!H:H,0))&amp;" "&amp;INDEX(音色一览表!G:G,MATCH(MID(F811,5,2)&amp;MID(F812,5,2)&amp;MID(F813,7,2),音色一览表!H:H,0)),"")</f>
        <v/>
      </c>
      <c r="S811" s="17"/>
      <c r="T811" s="17"/>
    </row>
    <row r="812" spans="1:20" ht="18" hidden="1" customHeight="1" x14ac:dyDescent="0.2">
      <c r="A812" s="16">
        <v>810</v>
      </c>
      <c r="B812" s="16">
        <v>2</v>
      </c>
      <c r="C812" s="10"/>
      <c r="D812" s="16" t="s">
        <v>49</v>
      </c>
      <c r="E812" s="16" t="s">
        <v>50</v>
      </c>
      <c r="F812" s="16" t="s">
        <v>51</v>
      </c>
      <c r="G812" s="16" t="s">
        <v>867</v>
      </c>
      <c r="H812" s="34" t="str">
        <f t="shared" si="51"/>
        <v>F8</v>
      </c>
      <c r="I812" s="34" t="str">
        <f>IFERROR(INDEX(数据分类!B:B,MATCH(数据!H812,数据分类!A:A,0)),"Error")</f>
        <v>时钟</v>
      </c>
      <c r="J812" s="34" t="str">
        <f>IFERROR(_xlfn.IFS(INDEX(数据分类!E:E,MATCH(数据!H812,数据分类!A:A,0))=3456,N812&amp;M812,INDEX(数据分类!E:E,MATCH(数据!H812,数据分类!A:A,0))=34,M812,INDEX(数据分类!E:E,MATCH(数据!H812,数据分类!A:A,0))=56,N812,INDEX(数据分类!E:E,MATCH(数据!H812,数据分类!A:A,0))="-","-"),"Error")</f>
        <v>-</v>
      </c>
      <c r="K812" s="34" t="str">
        <f t="shared" si="50"/>
        <v>-</v>
      </c>
      <c r="L812" s="4" t="str">
        <f>IFERROR(INDEX(字典msg!B:B,MATCH(D812,字典msg!A:A,0)),"Error")</f>
        <v>正常</v>
      </c>
      <c r="M812" s="4" t="str">
        <f>IFERROR(_xlfn.IFS(H812="9",INDEX(字典1_34!C:C,MATCH(MID(F812,5,2),字典1_34!B:B,0)),H812="B00",INDEX(字典1_34!D:D,MATCH(MID(F812,5,2),字典1_34!B:B,0)),H812="B20",INDEX(字典1_34!E:E,MATCH(MID(F812,5,2),字典1_34!B:B,0)),H812="B48",INDEX(字典1_34!G:G,MATCH(MID(F812,5,2),字典1_34!B:B,0)),LEFT(H812,1)="B",INDEX(字典1_34!F:F,MATCH(MID(F812,5,2),字典1_34!B:B,0))),"-")</f>
        <v>-</v>
      </c>
      <c r="N812" s="4" t="str">
        <f>IFERROR(_xlfn.IFS(H812="9",INDEX(字典1_56!C:C,MATCH(MID(F812,7,2),字典1_56!B:B,0)),LEFT(H812,1)="B",INDEX(字典1_56!D:D,MATCH(MID(F812,7,2),字典1_56!B:B,0)),H812="C_B",INDEX(字典1_56!F:F,MATCH(MID(F812,7,2),字典1_56!B:B,0)),H812="C",INDEX(字典1_56!E:E,MATCH(MID(F812,7,2),字典1_56!B:B,0))),"-")</f>
        <v>-</v>
      </c>
      <c r="O812" s="4" t="str">
        <f>IFERROR(INDEX(字典1_78!C:C,MATCH(RIGHT(F812,2),字典1_78!B:B,0)),"Error")</f>
        <v>时钟</v>
      </c>
      <c r="P812" s="5">
        <f t="shared" si="48"/>
        <v>5.5359999999999996</v>
      </c>
      <c r="Q812" s="5">
        <f t="shared" si="49"/>
        <v>4.9999999999999822E-2</v>
      </c>
      <c r="R812" s="5" t="str">
        <f>IF(H814="C_B",INDEX(音色一览表!A:A,MATCH(MID(F812,5,2)&amp;MID(F813,5,2)&amp;MID(F814,7,2),音色一览表!H:H,0))&amp;" "&amp;INDEX(音色一览表!G:G,MATCH(MID(F812,5,2)&amp;MID(F813,5,2)&amp;MID(F814,7,2),音色一览表!H:H,0)),"")</f>
        <v/>
      </c>
      <c r="S812" s="17"/>
      <c r="T812" s="17"/>
    </row>
    <row r="813" spans="1:20" ht="18" hidden="1" customHeight="1" x14ac:dyDescent="0.2">
      <c r="A813" s="16">
        <v>811</v>
      </c>
      <c r="B813" s="16">
        <v>2</v>
      </c>
      <c r="C813" s="10"/>
      <c r="D813" s="16" t="s">
        <v>49</v>
      </c>
      <c r="E813" s="16" t="s">
        <v>50</v>
      </c>
      <c r="F813" s="16" t="s">
        <v>51</v>
      </c>
      <c r="G813" s="16" t="s">
        <v>868</v>
      </c>
      <c r="H813" s="34" t="str">
        <f t="shared" si="51"/>
        <v>F8</v>
      </c>
      <c r="I813" s="34" t="str">
        <f>IFERROR(INDEX(数据分类!B:B,MATCH(数据!H813,数据分类!A:A,0)),"Error")</f>
        <v>时钟</v>
      </c>
      <c r="J813" s="34" t="str">
        <f>IFERROR(_xlfn.IFS(INDEX(数据分类!E:E,MATCH(数据!H813,数据分类!A:A,0))=3456,N813&amp;M813,INDEX(数据分类!E:E,MATCH(数据!H813,数据分类!A:A,0))=34,M813,INDEX(数据分类!E:E,MATCH(数据!H813,数据分类!A:A,0))=56,N813,INDEX(数据分类!E:E,MATCH(数据!H813,数据分类!A:A,0))="-","-"),"Error")</f>
        <v>-</v>
      </c>
      <c r="K813" s="34" t="str">
        <f t="shared" si="50"/>
        <v>-</v>
      </c>
      <c r="L813" s="4" t="str">
        <f>IFERROR(INDEX(字典msg!B:B,MATCH(D813,字典msg!A:A,0)),"Error")</f>
        <v>正常</v>
      </c>
      <c r="M813" s="4" t="str">
        <f>IFERROR(_xlfn.IFS(H813="9",INDEX(字典1_34!C:C,MATCH(MID(F813,5,2),字典1_34!B:B,0)),H813="B00",INDEX(字典1_34!D:D,MATCH(MID(F813,5,2),字典1_34!B:B,0)),H813="B20",INDEX(字典1_34!E:E,MATCH(MID(F813,5,2),字典1_34!B:B,0)),H813="B48",INDEX(字典1_34!G:G,MATCH(MID(F813,5,2),字典1_34!B:B,0)),LEFT(H813,1)="B",INDEX(字典1_34!F:F,MATCH(MID(F813,5,2),字典1_34!B:B,0))),"-")</f>
        <v>-</v>
      </c>
      <c r="N813" s="4" t="str">
        <f>IFERROR(_xlfn.IFS(H813="9",INDEX(字典1_56!C:C,MATCH(MID(F813,7,2),字典1_56!B:B,0)),LEFT(H813,1)="B",INDEX(字典1_56!D:D,MATCH(MID(F813,7,2),字典1_56!B:B,0)),H813="C_B",INDEX(字典1_56!F:F,MATCH(MID(F813,7,2),字典1_56!B:B,0)),H813="C",INDEX(字典1_56!E:E,MATCH(MID(F813,7,2),字典1_56!B:B,0))),"-")</f>
        <v>-</v>
      </c>
      <c r="O813" s="4" t="str">
        <f>IFERROR(INDEX(字典1_78!C:C,MATCH(RIGHT(F813,2),字典1_78!B:B,0)),"Error")</f>
        <v>时钟</v>
      </c>
      <c r="P813" s="5">
        <f t="shared" si="48"/>
        <v>5.5759999999999996</v>
      </c>
      <c r="Q813" s="5">
        <f t="shared" si="49"/>
        <v>4.0000000000000036E-2</v>
      </c>
      <c r="R813" s="5" t="str">
        <f>IF(H815="C_B",INDEX(音色一览表!A:A,MATCH(MID(F813,5,2)&amp;MID(F814,5,2)&amp;MID(F815,7,2),音色一览表!H:H,0))&amp;" "&amp;INDEX(音色一览表!G:G,MATCH(MID(F813,5,2)&amp;MID(F814,5,2)&amp;MID(F815,7,2),音色一览表!H:H,0)),"")</f>
        <v/>
      </c>
      <c r="S813" s="17"/>
      <c r="T813" s="17"/>
    </row>
    <row r="814" spans="1:20" ht="18" hidden="1" customHeight="1" x14ac:dyDescent="0.2">
      <c r="A814" s="16">
        <v>812</v>
      </c>
      <c r="B814" s="16">
        <v>2</v>
      </c>
      <c r="C814" s="10"/>
      <c r="D814" s="16" t="s">
        <v>49</v>
      </c>
      <c r="E814" s="16" t="s">
        <v>50</v>
      </c>
      <c r="F814" s="16" t="s">
        <v>59</v>
      </c>
      <c r="G814" s="16" t="s">
        <v>869</v>
      </c>
      <c r="H814" s="34" t="str">
        <f t="shared" si="51"/>
        <v>FE</v>
      </c>
      <c r="I814" s="34" t="str">
        <f>IFERROR(INDEX(数据分类!B:B,MATCH(数据!H814,数据分类!A:A,0)),"Error")</f>
        <v>主动传感</v>
      </c>
      <c r="J814" s="34" t="str">
        <f>IFERROR(_xlfn.IFS(INDEX(数据分类!E:E,MATCH(数据!H814,数据分类!A:A,0))=3456,N814&amp;M814,INDEX(数据分类!E:E,MATCH(数据!H814,数据分类!A:A,0))=34,M814,INDEX(数据分类!E:E,MATCH(数据!H814,数据分类!A:A,0))=56,N814,INDEX(数据分类!E:E,MATCH(数据!H814,数据分类!A:A,0))="-","-"),"Error")</f>
        <v>-</v>
      </c>
      <c r="K814" s="34" t="str">
        <f t="shared" si="50"/>
        <v>-</v>
      </c>
      <c r="L814" s="4" t="str">
        <f>IFERROR(INDEX(字典msg!B:B,MATCH(D814,字典msg!A:A,0)),"Error")</f>
        <v>正常</v>
      </c>
      <c r="M814" s="4" t="str">
        <f>IFERROR(_xlfn.IFS(H814="9",INDEX(字典1_34!C:C,MATCH(MID(F814,5,2),字典1_34!B:B,0)),H814="B00",INDEX(字典1_34!D:D,MATCH(MID(F814,5,2),字典1_34!B:B,0)),H814="B20",INDEX(字典1_34!E:E,MATCH(MID(F814,5,2),字典1_34!B:B,0)),H814="B48",INDEX(字典1_34!G:G,MATCH(MID(F814,5,2),字典1_34!B:B,0)),LEFT(H814,1)="B",INDEX(字典1_34!F:F,MATCH(MID(F814,5,2),字典1_34!B:B,0))),"-")</f>
        <v>-</v>
      </c>
      <c r="N814" s="4" t="str">
        <f>IFERROR(_xlfn.IFS(H814="9",INDEX(字典1_56!C:C,MATCH(MID(F814,7,2),字典1_56!B:B,0)),LEFT(H814,1)="B",INDEX(字典1_56!D:D,MATCH(MID(F814,7,2),字典1_56!B:B,0)),H814="C_B",INDEX(字典1_56!F:F,MATCH(MID(F814,7,2),字典1_56!B:B,0)),H814="C",INDEX(字典1_56!E:E,MATCH(MID(F814,7,2),字典1_56!B:B,0))),"-")</f>
        <v>-</v>
      </c>
      <c r="O814" s="4" t="str">
        <f>IFERROR(INDEX(字典1_78!C:C,MATCH(RIGHT(F814,2),字典1_78!B:B,0)),"Error")</f>
        <v>主动传感</v>
      </c>
      <c r="P814" s="5">
        <f t="shared" si="48"/>
        <v>5.6360000000000001</v>
      </c>
      <c r="Q814" s="5">
        <f t="shared" si="49"/>
        <v>6.0000000000000497E-2</v>
      </c>
      <c r="R814" s="5" t="str">
        <f>IF(H816="C_B",INDEX(音色一览表!A:A,MATCH(MID(F814,5,2)&amp;MID(F815,5,2)&amp;MID(F816,7,2),音色一览表!H:H,0))&amp;" "&amp;INDEX(音色一览表!G:G,MATCH(MID(F814,5,2)&amp;MID(F815,5,2)&amp;MID(F816,7,2),音色一览表!H:H,0)),"")</f>
        <v/>
      </c>
      <c r="S814" s="17"/>
      <c r="T814" s="17"/>
    </row>
    <row r="815" spans="1:20" ht="18" hidden="1" customHeight="1" x14ac:dyDescent="0.2">
      <c r="A815" s="16">
        <v>813</v>
      </c>
      <c r="B815" s="16">
        <v>2</v>
      </c>
      <c r="C815" s="10"/>
      <c r="D815" s="16" t="s">
        <v>49</v>
      </c>
      <c r="E815" s="16" t="s">
        <v>50</v>
      </c>
      <c r="F815" s="16" t="s">
        <v>51</v>
      </c>
      <c r="G815" s="16" t="s">
        <v>870</v>
      </c>
      <c r="H815" s="34" t="str">
        <f t="shared" si="51"/>
        <v>F8</v>
      </c>
      <c r="I815" s="34" t="str">
        <f>IFERROR(INDEX(数据分类!B:B,MATCH(数据!H815,数据分类!A:A,0)),"Error")</f>
        <v>时钟</v>
      </c>
      <c r="J815" s="34" t="str">
        <f>IFERROR(_xlfn.IFS(INDEX(数据分类!E:E,MATCH(数据!H815,数据分类!A:A,0))=3456,N815&amp;M815,INDEX(数据分类!E:E,MATCH(数据!H815,数据分类!A:A,0))=34,M815,INDEX(数据分类!E:E,MATCH(数据!H815,数据分类!A:A,0))=56,N815,INDEX(数据分类!E:E,MATCH(数据!H815,数据分类!A:A,0))="-","-"),"Error")</f>
        <v>-</v>
      </c>
      <c r="K815" s="34" t="str">
        <f t="shared" si="50"/>
        <v>-</v>
      </c>
      <c r="L815" s="4" t="str">
        <f>IFERROR(INDEX(字典msg!B:B,MATCH(D815,字典msg!A:A,0)),"Error")</f>
        <v>正常</v>
      </c>
      <c r="M815" s="4" t="str">
        <f>IFERROR(_xlfn.IFS(H815="9",INDEX(字典1_34!C:C,MATCH(MID(F815,5,2),字典1_34!B:B,0)),H815="B00",INDEX(字典1_34!D:D,MATCH(MID(F815,5,2),字典1_34!B:B,0)),H815="B20",INDEX(字典1_34!E:E,MATCH(MID(F815,5,2),字典1_34!B:B,0)),H815="B48",INDEX(字典1_34!G:G,MATCH(MID(F815,5,2),字典1_34!B:B,0)),LEFT(H815,1)="B",INDEX(字典1_34!F:F,MATCH(MID(F815,5,2),字典1_34!B:B,0))),"-")</f>
        <v>-</v>
      </c>
      <c r="N815" s="4" t="str">
        <f>IFERROR(_xlfn.IFS(H815="9",INDEX(字典1_56!C:C,MATCH(MID(F815,7,2),字典1_56!B:B,0)),LEFT(H815,1)="B",INDEX(字典1_56!D:D,MATCH(MID(F815,7,2),字典1_56!B:B,0)),H815="C_B",INDEX(字典1_56!F:F,MATCH(MID(F815,7,2),字典1_56!B:B,0)),H815="C",INDEX(字典1_56!E:E,MATCH(MID(F815,7,2),字典1_56!B:B,0))),"-")</f>
        <v>-</v>
      </c>
      <c r="O815" s="4" t="str">
        <f>IFERROR(INDEX(字典1_78!C:C,MATCH(RIGHT(F815,2),字典1_78!B:B,0)),"Error")</f>
        <v>时钟</v>
      </c>
      <c r="P815" s="5">
        <f t="shared" si="48"/>
        <v>5.6859999999999999</v>
      </c>
      <c r="Q815" s="5">
        <f t="shared" si="49"/>
        <v>4.9999999999999822E-2</v>
      </c>
      <c r="R815" s="5" t="str">
        <f>IF(H817="C_B",INDEX(音色一览表!A:A,MATCH(MID(F815,5,2)&amp;MID(F816,5,2)&amp;MID(F817,7,2),音色一览表!H:H,0))&amp;" "&amp;INDEX(音色一览表!G:G,MATCH(MID(F815,5,2)&amp;MID(F816,5,2)&amp;MID(F817,7,2),音色一览表!H:H,0)),"")</f>
        <v/>
      </c>
      <c r="S815" s="17"/>
      <c r="T815" s="17"/>
    </row>
    <row r="816" spans="1:20" ht="18" hidden="1" customHeight="1" x14ac:dyDescent="0.2">
      <c r="A816" s="16">
        <v>814</v>
      </c>
      <c r="B816" s="16">
        <v>2</v>
      </c>
      <c r="C816" s="10"/>
      <c r="D816" s="16" t="s">
        <v>49</v>
      </c>
      <c r="E816" s="16" t="s">
        <v>50</v>
      </c>
      <c r="F816" s="16" t="s">
        <v>51</v>
      </c>
      <c r="G816" s="16" t="s">
        <v>871</v>
      </c>
      <c r="H816" s="34" t="str">
        <f t="shared" si="51"/>
        <v>F8</v>
      </c>
      <c r="I816" s="34" t="str">
        <f>IFERROR(INDEX(数据分类!B:B,MATCH(数据!H816,数据分类!A:A,0)),"Error")</f>
        <v>时钟</v>
      </c>
      <c r="J816" s="34" t="str">
        <f>IFERROR(_xlfn.IFS(INDEX(数据分类!E:E,MATCH(数据!H816,数据分类!A:A,0))=3456,N816&amp;M816,INDEX(数据分类!E:E,MATCH(数据!H816,数据分类!A:A,0))=34,M816,INDEX(数据分类!E:E,MATCH(数据!H816,数据分类!A:A,0))=56,N816,INDEX(数据分类!E:E,MATCH(数据!H816,数据分类!A:A,0))="-","-"),"Error")</f>
        <v>-</v>
      </c>
      <c r="K816" s="34" t="str">
        <f t="shared" si="50"/>
        <v>-</v>
      </c>
      <c r="L816" s="4" t="str">
        <f>IFERROR(INDEX(字典msg!B:B,MATCH(D816,字典msg!A:A,0)),"Error")</f>
        <v>正常</v>
      </c>
      <c r="M816" s="4" t="str">
        <f>IFERROR(_xlfn.IFS(H816="9",INDEX(字典1_34!C:C,MATCH(MID(F816,5,2),字典1_34!B:B,0)),H816="B00",INDEX(字典1_34!D:D,MATCH(MID(F816,5,2),字典1_34!B:B,0)),H816="B20",INDEX(字典1_34!E:E,MATCH(MID(F816,5,2),字典1_34!B:B,0)),H816="B48",INDEX(字典1_34!G:G,MATCH(MID(F816,5,2),字典1_34!B:B,0)),LEFT(H816,1)="B",INDEX(字典1_34!F:F,MATCH(MID(F816,5,2),字典1_34!B:B,0))),"-")</f>
        <v>-</v>
      </c>
      <c r="N816" s="4" t="str">
        <f>IFERROR(_xlfn.IFS(H816="9",INDEX(字典1_56!C:C,MATCH(MID(F816,7,2),字典1_56!B:B,0)),LEFT(H816,1)="B",INDEX(字典1_56!D:D,MATCH(MID(F816,7,2),字典1_56!B:B,0)),H816="C_B",INDEX(字典1_56!F:F,MATCH(MID(F816,7,2),字典1_56!B:B,0)),H816="C",INDEX(字典1_56!E:E,MATCH(MID(F816,7,2),字典1_56!B:B,0))),"-")</f>
        <v>-</v>
      </c>
      <c r="O816" s="4" t="str">
        <f>IFERROR(INDEX(字典1_78!C:C,MATCH(RIGHT(F816,2),字典1_78!B:B,0)),"Error")</f>
        <v>时钟</v>
      </c>
      <c r="P816" s="5">
        <f t="shared" si="48"/>
        <v>5.7160000000000002</v>
      </c>
      <c r="Q816" s="5">
        <f t="shared" si="49"/>
        <v>3.0000000000000249E-2</v>
      </c>
      <c r="R816" s="5" t="str">
        <f>IF(H818="C_B",INDEX(音色一览表!A:A,MATCH(MID(F816,5,2)&amp;MID(F817,5,2)&amp;MID(F818,7,2),音色一览表!H:H,0))&amp;" "&amp;INDEX(音色一览表!G:G,MATCH(MID(F816,5,2)&amp;MID(F817,5,2)&amp;MID(F818,7,2),音色一览表!H:H,0)),"")</f>
        <v/>
      </c>
      <c r="S816" s="17"/>
      <c r="T816" s="17"/>
    </row>
    <row r="817" spans="1:20" ht="18" hidden="1" customHeight="1" x14ac:dyDescent="0.2">
      <c r="A817" s="16">
        <v>815</v>
      </c>
      <c r="B817" s="16">
        <v>2</v>
      </c>
      <c r="C817" s="10"/>
      <c r="D817" s="16" t="s">
        <v>49</v>
      </c>
      <c r="E817" s="16" t="s">
        <v>50</v>
      </c>
      <c r="F817" s="16" t="s">
        <v>51</v>
      </c>
      <c r="G817" s="16" t="s">
        <v>872</v>
      </c>
      <c r="H817" s="34" t="str">
        <f t="shared" si="51"/>
        <v>F8</v>
      </c>
      <c r="I817" s="34" t="str">
        <f>IFERROR(INDEX(数据分类!B:B,MATCH(数据!H817,数据分类!A:A,0)),"Error")</f>
        <v>时钟</v>
      </c>
      <c r="J817" s="34" t="str">
        <f>IFERROR(_xlfn.IFS(INDEX(数据分类!E:E,MATCH(数据!H817,数据分类!A:A,0))=3456,N817&amp;M817,INDEX(数据分类!E:E,MATCH(数据!H817,数据分类!A:A,0))=34,M817,INDEX(数据分类!E:E,MATCH(数据!H817,数据分类!A:A,0))=56,N817,INDEX(数据分类!E:E,MATCH(数据!H817,数据分类!A:A,0))="-","-"),"Error")</f>
        <v>-</v>
      </c>
      <c r="K817" s="34" t="str">
        <f t="shared" si="50"/>
        <v>-</v>
      </c>
      <c r="L817" s="4" t="str">
        <f>IFERROR(INDEX(字典msg!B:B,MATCH(D817,字典msg!A:A,0)),"Error")</f>
        <v>正常</v>
      </c>
      <c r="M817" s="4" t="str">
        <f>IFERROR(_xlfn.IFS(H817="9",INDEX(字典1_34!C:C,MATCH(MID(F817,5,2),字典1_34!B:B,0)),H817="B00",INDEX(字典1_34!D:D,MATCH(MID(F817,5,2),字典1_34!B:B,0)),H817="B20",INDEX(字典1_34!E:E,MATCH(MID(F817,5,2),字典1_34!B:B,0)),H817="B48",INDEX(字典1_34!G:G,MATCH(MID(F817,5,2),字典1_34!B:B,0)),LEFT(H817,1)="B",INDEX(字典1_34!F:F,MATCH(MID(F817,5,2),字典1_34!B:B,0))),"-")</f>
        <v>-</v>
      </c>
      <c r="N817" s="4" t="str">
        <f>IFERROR(_xlfn.IFS(H817="9",INDEX(字典1_56!C:C,MATCH(MID(F817,7,2),字典1_56!B:B,0)),LEFT(H817,1)="B",INDEX(字典1_56!D:D,MATCH(MID(F817,7,2),字典1_56!B:B,0)),H817="C_B",INDEX(字典1_56!F:F,MATCH(MID(F817,7,2),字典1_56!B:B,0)),H817="C",INDEX(字典1_56!E:E,MATCH(MID(F817,7,2),字典1_56!B:B,0))),"-")</f>
        <v>-</v>
      </c>
      <c r="O817" s="4" t="str">
        <f>IFERROR(INDEX(字典1_78!C:C,MATCH(RIGHT(F817,2),字典1_78!B:B,0)),"Error")</f>
        <v>时钟</v>
      </c>
      <c r="P817" s="5">
        <f t="shared" si="48"/>
        <v>5.766</v>
      </c>
      <c r="Q817" s="5">
        <f t="shared" si="49"/>
        <v>4.9999999999999822E-2</v>
      </c>
      <c r="R817" s="5" t="str">
        <f>IF(H819="C_B",INDEX(音色一览表!A:A,MATCH(MID(F817,5,2)&amp;MID(F818,5,2)&amp;MID(F819,7,2),音色一览表!H:H,0))&amp;" "&amp;INDEX(音色一览表!G:G,MATCH(MID(F817,5,2)&amp;MID(F818,5,2)&amp;MID(F819,7,2),音色一览表!H:H,0)),"")</f>
        <v/>
      </c>
      <c r="S817" s="17"/>
      <c r="T817" s="17"/>
    </row>
    <row r="818" spans="1:20" ht="18" hidden="1" customHeight="1" x14ac:dyDescent="0.2">
      <c r="A818" s="16">
        <v>816</v>
      </c>
      <c r="B818" s="16">
        <v>2</v>
      </c>
      <c r="C818" s="10"/>
      <c r="D818" s="16" t="s">
        <v>49</v>
      </c>
      <c r="E818" s="16" t="s">
        <v>50</v>
      </c>
      <c r="F818" s="16" t="s">
        <v>166</v>
      </c>
      <c r="G818" s="16" t="s">
        <v>873</v>
      </c>
      <c r="H818" s="34" t="str">
        <f t="shared" si="51"/>
        <v>9</v>
      </c>
      <c r="I818" s="34" t="str">
        <f>IFERROR(INDEX(数据分类!B:B,MATCH(数据!H818,数据分类!A:A,0)),"Error")</f>
        <v>音符打开</v>
      </c>
      <c r="J818" s="34" t="str">
        <f>IFERROR(_xlfn.IFS(INDEX(数据分类!E:E,MATCH(数据!H818,数据分类!A:A,0))=3456,N818&amp;M818,INDEX(数据分类!E:E,MATCH(数据!H818,数据分类!A:A,0))=34,M818,INDEX(数据分类!E:E,MATCH(数据!H818,数据分类!A:A,0))=56,N818,INDEX(数据分类!E:E,MATCH(数据!H818,数据分类!A:A,0))="-","-"),"Error")</f>
        <v>C3键松开</v>
      </c>
      <c r="K818" s="34">
        <f t="shared" si="50"/>
        <v>1</v>
      </c>
      <c r="L818" s="4" t="str">
        <f>IFERROR(INDEX(字典msg!B:B,MATCH(D818,字典msg!A:A,0)),"Error")</f>
        <v>正常</v>
      </c>
      <c r="M818" s="4" t="str">
        <f>IFERROR(_xlfn.IFS(H818="9",INDEX(字典1_34!C:C,MATCH(MID(F818,5,2),字典1_34!B:B,0)),H818="B00",INDEX(字典1_34!D:D,MATCH(MID(F818,5,2),字典1_34!B:B,0)),H818="B20",INDEX(字典1_34!E:E,MATCH(MID(F818,5,2),字典1_34!B:B,0)),H818="B48",INDEX(字典1_34!G:G,MATCH(MID(F818,5,2),字典1_34!B:B,0)),LEFT(H818,1)="B",INDEX(字典1_34!F:F,MATCH(MID(F818,5,2),字典1_34!B:B,0))),"-")</f>
        <v>松开</v>
      </c>
      <c r="N818" s="4" t="str">
        <f>IFERROR(_xlfn.IFS(H818="9",INDEX(字典1_56!C:C,MATCH(MID(F818,7,2),字典1_56!B:B,0)),LEFT(H818,1)="B",INDEX(字典1_56!D:D,MATCH(MID(F818,7,2),字典1_56!B:B,0)),H818="C_B",INDEX(字典1_56!F:F,MATCH(MID(F818,7,2),字典1_56!B:B,0)),H818="C",INDEX(字典1_56!E:E,MATCH(MID(F818,7,2),字典1_56!B:B,0))),"-")</f>
        <v>C3键</v>
      </c>
      <c r="O818" s="4" t="str">
        <f>IFERROR(INDEX(字典1_78!C:C,MATCH(RIGHT(F818,2),字典1_78!B:B,0)),"Error")</f>
        <v>音符打开(#01)</v>
      </c>
      <c r="P818" s="5">
        <f t="shared" si="48"/>
        <v>5.806</v>
      </c>
      <c r="Q818" s="5">
        <f t="shared" si="49"/>
        <v>4.0000000000000036E-2</v>
      </c>
      <c r="R818" s="5" t="str">
        <f>IF(H820="C_B",INDEX(音色一览表!A:A,MATCH(MID(F818,5,2)&amp;MID(F819,5,2)&amp;MID(F820,7,2),音色一览表!H:H,0))&amp;" "&amp;INDEX(音色一览表!G:G,MATCH(MID(F818,5,2)&amp;MID(F819,5,2)&amp;MID(F820,7,2),音色一览表!H:H,0)),"")</f>
        <v/>
      </c>
      <c r="S818" s="17"/>
      <c r="T818" s="17"/>
    </row>
    <row r="819" spans="1:20" ht="18" hidden="1" customHeight="1" x14ac:dyDescent="0.2">
      <c r="A819" s="16">
        <v>817</v>
      </c>
      <c r="B819" s="16">
        <v>2</v>
      </c>
      <c r="C819" s="10"/>
      <c r="D819" s="16" t="s">
        <v>49</v>
      </c>
      <c r="E819" s="16" t="s">
        <v>50</v>
      </c>
      <c r="F819" s="16" t="s">
        <v>51</v>
      </c>
      <c r="G819" s="16" t="s">
        <v>874</v>
      </c>
      <c r="H819" s="34" t="str">
        <f t="shared" si="51"/>
        <v>F8</v>
      </c>
      <c r="I819" s="34" t="str">
        <f>IFERROR(INDEX(数据分类!B:B,MATCH(数据!H819,数据分类!A:A,0)),"Error")</f>
        <v>时钟</v>
      </c>
      <c r="J819" s="34" t="str">
        <f>IFERROR(_xlfn.IFS(INDEX(数据分类!E:E,MATCH(数据!H819,数据分类!A:A,0))=3456,N819&amp;M819,INDEX(数据分类!E:E,MATCH(数据!H819,数据分类!A:A,0))=34,M819,INDEX(数据分类!E:E,MATCH(数据!H819,数据分类!A:A,0))=56,N819,INDEX(数据分类!E:E,MATCH(数据!H819,数据分类!A:A,0))="-","-"),"Error")</f>
        <v>-</v>
      </c>
      <c r="K819" s="34" t="str">
        <f t="shared" si="50"/>
        <v>-</v>
      </c>
      <c r="L819" s="4" t="str">
        <f>IFERROR(INDEX(字典msg!B:B,MATCH(D819,字典msg!A:A,0)),"Error")</f>
        <v>正常</v>
      </c>
      <c r="M819" s="4" t="str">
        <f>IFERROR(_xlfn.IFS(H819="9",INDEX(字典1_34!C:C,MATCH(MID(F819,5,2),字典1_34!B:B,0)),H819="B00",INDEX(字典1_34!D:D,MATCH(MID(F819,5,2),字典1_34!B:B,0)),H819="B20",INDEX(字典1_34!E:E,MATCH(MID(F819,5,2),字典1_34!B:B,0)),H819="B48",INDEX(字典1_34!G:G,MATCH(MID(F819,5,2),字典1_34!B:B,0)),LEFT(H819,1)="B",INDEX(字典1_34!F:F,MATCH(MID(F819,5,2),字典1_34!B:B,0))),"-")</f>
        <v>-</v>
      </c>
      <c r="N819" s="4" t="str">
        <f>IFERROR(_xlfn.IFS(H819="9",INDEX(字典1_56!C:C,MATCH(MID(F819,7,2),字典1_56!B:B,0)),LEFT(H819,1)="B",INDEX(字典1_56!D:D,MATCH(MID(F819,7,2),字典1_56!B:B,0)),H819="C_B",INDEX(字典1_56!F:F,MATCH(MID(F819,7,2),字典1_56!B:B,0)),H819="C",INDEX(字典1_56!E:E,MATCH(MID(F819,7,2),字典1_56!B:B,0))),"-")</f>
        <v>-</v>
      </c>
      <c r="O819" s="4" t="str">
        <f>IFERROR(INDEX(字典1_78!C:C,MATCH(RIGHT(F819,2),字典1_78!B:B,0)),"Error")</f>
        <v>时钟</v>
      </c>
      <c r="P819" s="5">
        <f t="shared" si="48"/>
        <v>5.8559999999999999</v>
      </c>
      <c r="Q819" s="5">
        <f t="shared" si="49"/>
        <v>4.9999999999999822E-2</v>
      </c>
      <c r="R819" s="5" t="str">
        <f>IF(H821="C_B",INDEX(音色一览表!A:A,MATCH(MID(F819,5,2)&amp;MID(F820,5,2)&amp;MID(F821,7,2),音色一览表!H:H,0))&amp;" "&amp;INDEX(音色一览表!G:G,MATCH(MID(F819,5,2)&amp;MID(F820,5,2)&amp;MID(F821,7,2),音色一览表!H:H,0)),"")</f>
        <v/>
      </c>
      <c r="S819" s="17"/>
      <c r="T819" s="17"/>
    </row>
    <row r="820" spans="1:20" ht="18" hidden="1" customHeight="1" x14ac:dyDescent="0.2">
      <c r="A820" s="16">
        <v>818</v>
      </c>
      <c r="B820" s="16">
        <v>2</v>
      </c>
      <c r="C820" s="10"/>
      <c r="D820" s="16" t="s">
        <v>49</v>
      </c>
      <c r="E820" s="16" t="s">
        <v>50</v>
      </c>
      <c r="F820" s="16" t="s">
        <v>51</v>
      </c>
      <c r="G820" s="16" t="s">
        <v>875</v>
      </c>
      <c r="H820" s="34" t="str">
        <f t="shared" si="51"/>
        <v>F8</v>
      </c>
      <c r="I820" s="34" t="str">
        <f>IFERROR(INDEX(数据分类!B:B,MATCH(数据!H820,数据分类!A:A,0)),"Error")</f>
        <v>时钟</v>
      </c>
      <c r="J820" s="34" t="str">
        <f>IFERROR(_xlfn.IFS(INDEX(数据分类!E:E,MATCH(数据!H820,数据分类!A:A,0))=3456,N820&amp;M820,INDEX(数据分类!E:E,MATCH(数据!H820,数据分类!A:A,0))=34,M820,INDEX(数据分类!E:E,MATCH(数据!H820,数据分类!A:A,0))=56,N820,INDEX(数据分类!E:E,MATCH(数据!H820,数据分类!A:A,0))="-","-"),"Error")</f>
        <v>-</v>
      </c>
      <c r="K820" s="34" t="str">
        <f t="shared" si="50"/>
        <v>-</v>
      </c>
      <c r="L820" s="4" t="str">
        <f>IFERROR(INDEX(字典msg!B:B,MATCH(D820,字典msg!A:A,0)),"Error")</f>
        <v>正常</v>
      </c>
      <c r="M820" s="4" t="str">
        <f>IFERROR(_xlfn.IFS(H820="9",INDEX(字典1_34!C:C,MATCH(MID(F820,5,2),字典1_34!B:B,0)),H820="B00",INDEX(字典1_34!D:D,MATCH(MID(F820,5,2),字典1_34!B:B,0)),H820="B20",INDEX(字典1_34!E:E,MATCH(MID(F820,5,2),字典1_34!B:B,0)),H820="B48",INDEX(字典1_34!G:G,MATCH(MID(F820,5,2),字典1_34!B:B,0)),LEFT(H820,1)="B",INDEX(字典1_34!F:F,MATCH(MID(F820,5,2),字典1_34!B:B,0))),"-")</f>
        <v>-</v>
      </c>
      <c r="N820" s="4" t="str">
        <f>IFERROR(_xlfn.IFS(H820="9",INDEX(字典1_56!C:C,MATCH(MID(F820,7,2),字典1_56!B:B,0)),LEFT(H820,1)="B",INDEX(字典1_56!D:D,MATCH(MID(F820,7,2),字典1_56!B:B,0)),H820="C_B",INDEX(字典1_56!F:F,MATCH(MID(F820,7,2),字典1_56!B:B,0)),H820="C",INDEX(字典1_56!E:E,MATCH(MID(F820,7,2),字典1_56!B:B,0))),"-")</f>
        <v>-</v>
      </c>
      <c r="O820" s="4" t="str">
        <f>IFERROR(INDEX(字典1_78!C:C,MATCH(RIGHT(F820,2),字典1_78!B:B,0)),"Error")</f>
        <v>时钟</v>
      </c>
      <c r="P820" s="5">
        <f t="shared" si="48"/>
        <v>5.8959999999999999</v>
      </c>
      <c r="Q820" s="5">
        <f t="shared" si="49"/>
        <v>4.0000000000000036E-2</v>
      </c>
      <c r="R820" s="5" t="str">
        <f>IF(H822="C_B",INDEX(音色一览表!A:A,MATCH(MID(F820,5,2)&amp;MID(F821,5,2)&amp;MID(F822,7,2),音色一览表!H:H,0))&amp;" "&amp;INDEX(音色一览表!G:G,MATCH(MID(F820,5,2)&amp;MID(F821,5,2)&amp;MID(F822,7,2),音色一览表!H:H,0)),"")</f>
        <v/>
      </c>
      <c r="S820" s="17"/>
      <c r="T820" s="17"/>
    </row>
    <row r="821" spans="1:20" ht="18" hidden="1" customHeight="1" x14ac:dyDescent="0.2">
      <c r="A821" s="16">
        <v>819</v>
      </c>
      <c r="B821" s="16">
        <v>2</v>
      </c>
      <c r="C821" s="10"/>
      <c r="D821" s="16" t="s">
        <v>49</v>
      </c>
      <c r="E821" s="16" t="s">
        <v>50</v>
      </c>
      <c r="F821" s="16" t="s">
        <v>51</v>
      </c>
      <c r="G821" s="16" t="s">
        <v>876</v>
      </c>
      <c r="H821" s="34" t="str">
        <f t="shared" si="51"/>
        <v>F8</v>
      </c>
      <c r="I821" s="34" t="str">
        <f>IFERROR(INDEX(数据分类!B:B,MATCH(数据!H821,数据分类!A:A,0)),"Error")</f>
        <v>时钟</v>
      </c>
      <c r="J821" s="34" t="str">
        <f>IFERROR(_xlfn.IFS(INDEX(数据分类!E:E,MATCH(数据!H821,数据分类!A:A,0))=3456,N821&amp;M821,INDEX(数据分类!E:E,MATCH(数据!H821,数据分类!A:A,0))=34,M821,INDEX(数据分类!E:E,MATCH(数据!H821,数据分类!A:A,0))=56,N821,INDEX(数据分类!E:E,MATCH(数据!H821,数据分类!A:A,0))="-","-"),"Error")</f>
        <v>-</v>
      </c>
      <c r="K821" s="34" t="str">
        <f t="shared" si="50"/>
        <v>-</v>
      </c>
      <c r="L821" s="4" t="str">
        <f>IFERROR(INDEX(字典msg!B:B,MATCH(D821,字典msg!A:A,0)),"Error")</f>
        <v>正常</v>
      </c>
      <c r="M821" s="4" t="str">
        <f>IFERROR(_xlfn.IFS(H821="9",INDEX(字典1_34!C:C,MATCH(MID(F821,5,2),字典1_34!B:B,0)),H821="B00",INDEX(字典1_34!D:D,MATCH(MID(F821,5,2),字典1_34!B:B,0)),H821="B20",INDEX(字典1_34!E:E,MATCH(MID(F821,5,2),字典1_34!B:B,0)),H821="B48",INDEX(字典1_34!G:G,MATCH(MID(F821,5,2),字典1_34!B:B,0)),LEFT(H821,1)="B",INDEX(字典1_34!F:F,MATCH(MID(F821,5,2),字典1_34!B:B,0))),"-")</f>
        <v>-</v>
      </c>
      <c r="N821" s="4" t="str">
        <f>IFERROR(_xlfn.IFS(H821="9",INDEX(字典1_56!C:C,MATCH(MID(F821,7,2),字典1_56!B:B,0)),LEFT(H821,1)="B",INDEX(字典1_56!D:D,MATCH(MID(F821,7,2),字典1_56!B:B,0)),H821="C_B",INDEX(字典1_56!F:F,MATCH(MID(F821,7,2),字典1_56!B:B,0)),H821="C",INDEX(字典1_56!E:E,MATCH(MID(F821,7,2),字典1_56!B:B,0))),"-")</f>
        <v>-</v>
      </c>
      <c r="O821" s="4" t="str">
        <f>IFERROR(INDEX(字典1_78!C:C,MATCH(RIGHT(F821,2),字典1_78!B:B,0)),"Error")</f>
        <v>时钟</v>
      </c>
      <c r="P821" s="5">
        <f t="shared" si="48"/>
        <v>5.9459999999999997</v>
      </c>
      <c r="Q821" s="5">
        <f t="shared" si="49"/>
        <v>4.9999999999999822E-2</v>
      </c>
      <c r="R821" s="5" t="str">
        <f>IF(H823="C_B",INDEX(音色一览表!A:A,MATCH(MID(F821,5,2)&amp;MID(F822,5,2)&amp;MID(F823,7,2),音色一览表!H:H,0))&amp;" "&amp;INDEX(音色一览表!G:G,MATCH(MID(F821,5,2)&amp;MID(F822,5,2)&amp;MID(F823,7,2),音色一览表!H:H,0)),"")</f>
        <v/>
      </c>
      <c r="S821" s="17"/>
      <c r="T821" s="17"/>
    </row>
    <row r="822" spans="1:20" ht="18" hidden="1" customHeight="1" x14ac:dyDescent="0.2">
      <c r="A822" s="16">
        <v>820</v>
      </c>
      <c r="B822" s="16">
        <v>2</v>
      </c>
      <c r="C822" s="10"/>
      <c r="D822" s="16" t="s">
        <v>49</v>
      </c>
      <c r="E822" s="16" t="s">
        <v>50</v>
      </c>
      <c r="F822" s="16" t="s">
        <v>51</v>
      </c>
      <c r="G822" s="16" t="s">
        <v>877</v>
      </c>
      <c r="H822" s="34" t="str">
        <f t="shared" si="51"/>
        <v>F8</v>
      </c>
      <c r="I822" s="34" t="str">
        <f>IFERROR(INDEX(数据分类!B:B,MATCH(数据!H822,数据分类!A:A,0)),"Error")</f>
        <v>时钟</v>
      </c>
      <c r="J822" s="34" t="str">
        <f>IFERROR(_xlfn.IFS(INDEX(数据分类!E:E,MATCH(数据!H822,数据分类!A:A,0))=3456,N822&amp;M822,INDEX(数据分类!E:E,MATCH(数据!H822,数据分类!A:A,0))=34,M822,INDEX(数据分类!E:E,MATCH(数据!H822,数据分类!A:A,0))=56,N822,INDEX(数据分类!E:E,MATCH(数据!H822,数据分类!A:A,0))="-","-"),"Error")</f>
        <v>-</v>
      </c>
      <c r="K822" s="34" t="str">
        <f t="shared" si="50"/>
        <v>-</v>
      </c>
      <c r="L822" s="4" t="str">
        <f>IFERROR(INDEX(字典msg!B:B,MATCH(D822,字典msg!A:A,0)),"Error")</f>
        <v>正常</v>
      </c>
      <c r="M822" s="4" t="str">
        <f>IFERROR(_xlfn.IFS(H822="9",INDEX(字典1_34!C:C,MATCH(MID(F822,5,2),字典1_34!B:B,0)),H822="B00",INDEX(字典1_34!D:D,MATCH(MID(F822,5,2),字典1_34!B:B,0)),H822="B20",INDEX(字典1_34!E:E,MATCH(MID(F822,5,2),字典1_34!B:B,0)),H822="B48",INDEX(字典1_34!G:G,MATCH(MID(F822,5,2),字典1_34!B:B,0)),LEFT(H822,1)="B",INDEX(字典1_34!F:F,MATCH(MID(F822,5,2),字典1_34!B:B,0))),"-")</f>
        <v>-</v>
      </c>
      <c r="N822" s="4" t="str">
        <f>IFERROR(_xlfn.IFS(H822="9",INDEX(字典1_56!C:C,MATCH(MID(F822,7,2),字典1_56!B:B,0)),LEFT(H822,1)="B",INDEX(字典1_56!D:D,MATCH(MID(F822,7,2),字典1_56!B:B,0)),H822="C_B",INDEX(字典1_56!F:F,MATCH(MID(F822,7,2),字典1_56!B:B,0)),H822="C",INDEX(字典1_56!E:E,MATCH(MID(F822,7,2),字典1_56!B:B,0))),"-")</f>
        <v>-</v>
      </c>
      <c r="O822" s="4" t="str">
        <f>IFERROR(INDEX(字典1_78!C:C,MATCH(RIGHT(F822,2),字典1_78!B:B,0)),"Error")</f>
        <v>时钟</v>
      </c>
      <c r="P822" s="5">
        <f t="shared" si="48"/>
        <v>5.9859999999999998</v>
      </c>
      <c r="Q822" s="5">
        <f t="shared" si="49"/>
        <v>4.0000000000000036E-2</v>
      </c>
      <c r="R822" s="5" t="str">
        <f>IF(H824="C_B",INDEX(音色一览表!A:A,MATCH(MID(F822,5,2)&amp;MID(F823,5,2)&amp;MID(F824,7,2),音色一览表!H:H,0))&amp;" "&amp;INDEX(音色一览表!G:G,MATCH(MID(F822,5,2)&amp;MID(F823,5,2)&amp;MID(F824,7,2),音色一览表!H:H,0)),"")</f>
        <v/>
      </c>
      <c r="S822" s="17"/>
      <c r="T822" s="17"/>
    </row>
    <row r="823" spans="1:20" ht="18" hidden="1" customHeight="1" x14ac:dyDescent="0.2">
      <c r="A823" s="16">
        <v>821</v>
      </c>
      <c r="B823" s="16">
        <v>2</v>
      </c>
      <c r="C823" s="10"/>
      <c r="D823" s="16" t="s">
        <v>49</v>
      </c>
      <c r="E823" s="16" t="s">
        <v>50</v>
      </c>
      <c r="F823" s="16" t="s">
        <v>51</v>
      </c>
      <c r="G823" s="16" t="s">
        <v>878</v>
      </c>
      <c r="H823" s="34" t="str">
        <f t="shared" si="51"/>
        <v>F8</v>
      </c>
      <c r="I823" s="34" t="str">
        <f>IFERROR(INDEX(数据分类!B:B,MATCH(数据!H823,数据分类!A:A,0)),"Error")</f>
        <v>时钟</v>
      </c>
      <c r="J823" s="34" t="str">
        <f>IFERROR(_xlfn.IFS(INDEX(数据分类!E:E,MATCH(数据!H823,数据分类!A:A,0))=3456,N823&amp;M823,INDEX(数据分类!E:E,MATCH(数据!H823,数据分类!A:A,0))=34,M823,INDEX(数据分类!E:E,MATCH(数据!H823,数据分类!A:A,0))=56,N823,INDEX(数据分类!E:E,MATCH(数据!H823,数据分类!A:A,0))="-","-"),"Error")</f>
        <v>-</v>
      </c>
      <c r="K823" s="34" t="str">
        <f t="shared" si="50"/>
        <v>-</v>
      </c>
      <c r="L823" s="4" t="str">
        <f>IFERROR(INDEX(字典msg!B:B,MATCH(D823,字典msg!A:A,0)),"Error")</f>
        <v>正常</v>
      </c>
      <c r="M823" s="4" t="str">
        <f>IFERROR(_xlfn.IFS(H823="9",INDEX(字典1_34!C:C,MATCH(MID(F823,5,2),字典1_34!B:B,0)),H823="B00",INDEX(字典1_34!D:D,MATCH(MID(F823,5,2),字典1_34!B:B,0)),H823="B20",INDEX(字典1_34!E:E,MATCH(MID(F823,5,2),字典1_34!B:B,0)),H823="B48",INDEX(字典1_34!G:G,MATCH(MID(F823,5,2),字典1_34!B:B,0)),LEFT(H823,1)="B",INDEX(字典1_34!F:F,MATCH(MID(F823,5,2),字典1_34!B:B,0))),"-")</f>
        <v>-</v>
      </c>
      <c r="N823" s="4" t="str">
        <f>IFERROR(_xlfn.IFS(H823="9",INDEX(字典1_56!C:C,MATCH(MID(F823,7,2),字典1_56!B:B,0)),LEFT(H823,1)="B",INDEX(字典1_56!D:D,MATCH(MID(F823,7,2),字典1_56!B:B,0)),H823="C_B",INDEX(字典1_56!F:F,MATCH(MID(F823,7,2),字典1_56!B:B,0)),H823="C",INDEX(字典1_56!E:E,MATCH(MID(F823,7,2),字典1_56!B:B,0))),"-")</f>
        <v>-</v>
      </c>
      <c r="O823" s="4" t="str">
        <f>IFERROR(INDEX(字典1_78!C:C,MATCH(RIGHT(F823,2),字典1_78!B:B,0)),"Error")</f>
        <v>时钟</v>
      </c>
      <c r="P823" s="5">
        <f t="shared" si="48"/>
        <v>6.0359999999999996</v>
      </c>
      <c r="Q823" s="5">
        <f t="shared" si="49"/>
        <v>4.9999999999999822E-2</v>
      </c>
      <c r="R823" s="5" t="str">
        <f>IF(H825="C_B",INDEX(音色一览表!A:A,MATCH(MID(F823,5,2)&amp;MID(F824,5,2)&amp;MID(F825,7,2),音色一览表!H:H,0))&amp;" "&amp;INDEX(音色一览表!G:G,MATCH(MID(F823,5,2)&amp;MID(F824,5,2)&amp;MID(F825,7,2),音色一览表!H:H,0)),"")</f>
        <v/>
      </c>
      <c r="S823" s="17"/>
      <c r="T823" s="17"/>
    </row>
    <row r="824" spans="1:20" ht="18" hidden="1" customHeight="1" x14ac:dyDescent="0.2">
      <c r="A824" s="16">
        <v>822</v>
      </c>
      <c r="B824" s="16">
        <v>2</v>
      </c>
      <c r="C824" s="10"/>
      <c r="D824" s="16" t="s">
        <v>49</v>
      </c>
      <c r="E824" s="16" t="s">
        <v>50</v>
      </c>
      <c r="F824" s="16" t="s">
        <v>51</v>
      </c>
      <c r="G824" s="16" t="s">
        <v>879</v>
      </c>
      <c r="H824" s="34" t="str">
        <f t="shared" si="51"/>
        <v>F8</v>
      </c>
      <c r="I824" s="34" t="str">
        <f>IFERROR(INDEX(数据分类!B:B,MATCH(数据!H824,数据分类!A:A,0)),"Error")</f>
        <v>时钟</v>
      </c>
      <c r="J824" s="34" t="str">
        <f>IFERROR(_xlfn.IFS(INDEX(数据分类!E:E,MATCH(数据!H824,数据分类!A:A,0))=3456,N824&amp;M824,INDEX(数据分类!E:E,MATCH(数据!H824,数据分类!A:A,0))=34,M824,INDEX(数据分类!E:E,MATCH(数据!H824,数据分类!A:A,0))=56,N824,INDEX(数据分类!E:E,MATCH(数据!H824,数据分类!A:A,0))="-","-"),"Error")</f>
        <v>-</v>
      </c>
      <c r="K824" s="34" t="str">
        <f t="shared" si="50"/>
        <v>-</v>
      </c>
      <c r="L824" s="4" t="str">
        <f>IFERROR(INDEX(字典msg!B:B,MATCH(D824,字典msg!A:A,0)),"Error")</f>
        <v>正常</v>
      </c>
      <c r="M824" s="4" t="str">
        <f>IFERROR(_xlfn.IFS(H824="9",INDEX(字典1_34!C:C,MATCH(MID(F824,5,2),字典1_34!B:B,0)),H824="B00",INDEX(字典1_34!D:D,MATCH(MID(F824,5,2),字典1_34!B:B,0)),H824="B20",INDEX(字典1_34!E:E,MATCH(MID(F824,5,2),字典1_34!B:B,0)),H824="B48",INDEX(字典1_34!G:G,MATCH(MID(F824,5,2),字典1_34!B:B,0)),LEFT(H824,1)="B",INDEX(字典1_34!F:F,MATCH(MID(F824,5,2),字典1_34!B:B,0))),"-")</f>
        <v>-</v>
      </c>
      <c r="N824" s="4" t="str">
        <f>IFERROR(_xlfn.IFS(H824="9",INDEX(字典1_56!C:C,MATCH(MID(F824,7,2),字典1_56!B:B,0)),LEFT(H824,1)="B",INDEX(字典1_56!D:D,MATCH(MID(F824,7,2),字典1_56!B:B,0)),H824="C_B",INDEX(字典1_56!F:F,MATCH(MID(F824,7,2),字典1_56!B:B,0)),H824="C",INDEX(字典1_56!E:E,MATCH(MID(F824,7,2),字典1_56!B:B,0))),"-")</f>
        <v>-</v>
      </c>
      <c r="O824" s="4" t="str">
        <f>IFERROR(INDEX(字典1_78!C:C,MATCH(RIGHT(F824,2),字典1_78!B:B,0)),"Error")</f>
        <v>时钟</v>
      </c>
      <c r="P824" s="5">
        <f t="shared" si="48"/>
        <v>6.0759999999999996</v>
      </c>
      <c r="Q824" s="5">
        <f t="shared" si="49"/>
        <v>4.0000000000000036E-2</v>
      </c>
      <c r="R824" s="5" t="str">
        <f>IF(H826="C_B",INDEX(音色一览表!A:A,MATCH(MID(F824,5,2)&amp;MID(F825,5,2)&amp;MID(F826,7,2),音色一览表!H:H,0))&amp;" "&amp;INDEX(音色一览表!G:G,MATCH(MID(F824,5,2)&amp;MID(F825,5,2)&amp;MID(F826,7,2),音色一览表!H:H,0)),"")</f>
        <v/>
      </c>
      <c r="S824" s="17"/>
      <c r="T824" s="17"/>
    </row>
    <row r="825" spans="1:20" ht="18" hidden="1" customHeight="1" x14ac:dyDescent="0.2">
      <c r="A825" s="16">
        <v>823</v>
      </c>
      <c r="B825" s="16">
        <v>2</v>
      </c>
      <c r="C825" s="10"/>
      <c r="D825" s="16" t="s">
        <v>49</v>
      </c>
      <c r="E825" s="16" t="s">
        <v>50</v>
      </c>
      <c r="F825" s="16" t="s">
        <v>880</v>
      </c>
      <c r="G825" s="16" t="s">
        <v>881</v>
      </c>
      <c r="H825" s="34" t="str">
        <f t="shared" si="51"/>
        <v>9</v>
      </c>
      <c r="I825" s="34" t="str">
        <f>IFERROR(INDEX(数据分类!B:B,MATCH(数据!H825,数据分类!A:A,0)),"Error")</f>
        <v>音符打开</v>
      </c>
      <c r="J825" s="34" t="str">
        <f>IFERROR(_xlfn.IFS(INDEX(数据分类!E:E,MATCH(数据!H825,数据分类!A:A,0))=3456,N825&amp;M825,INDEX(数据分类!E:E,MATCH(数据!H825,数据分类!A:A,0))=34,M825,INDEX(数据分类!E:E,MATCH(数据!H825,数据分类!A:A,0))=56,N825,INDEX(数据分类!E:E,MATCH(数据!H825,数据分类!A:A,0))="-","-"),"Error")</f>
        <v>D3键按下(力度074)</v>
      </c>
      <c r="K825" s="34">
        <f t="shared" si="50"/>
        <v>1</v>
      </c>
      <c r="L825" s="4" t="str">
        <f>IFERROR(INDEX(字典msg!B:B,MATCH(D825,字典msg!A:A,0)),"Error")</f>
        <v>正常</v>
      </c>
      <c r="M825" s="4" t="str">
        <f>IFERROR(_xlfn.IFS(H825="9",INDEX(字典1_34!C:C,MATCH(MID(F825,5,2),字典1_34!B:B,0)),H825="B00",INDEX(字典1_34!D:D,MATCH(MID(F825,5,2),字典1_34!B:B,0)),H825="B20",INDEX(字典1_34!E:E,MATCH(MID(F825,5,2),字典1_34!B:B,0)),H825="B48",INDEX(字典1_34!G:G,MATCH(MID(F825,5,2),字典1_34!B:B,0)),LEFT(H825,1)="B",INDEX(字典1_34!F:F,MATCH(MID(F825,5,2),字典1_34!B:B,0))),"-")</f>
        <v>按下(力度074)</v>
      </c>
      <c r="N825" s="4" t="str">
        <f>IFERROR(_xlfn.IFS(H825="9",INDEX(字典1_56!C:C,MATCH(MID(F825,7,2),字典1_56!B:B,0)),LEFT(H825,1)="B",INDEX(字典1_56!D:D,MATCH(MID(F825,7,2),字典1_56!B:B,0)),H825="C_B",INDEX(字典1_56!F:F,MATCH(MID(F825,7,2),字典1_56!B:B,0)),H825="C",INDEX(字典1_56!E:E,MATCH(MID(F825,7,2),字典1_56!B:B,0))),"-")</f>
        <v>D3键</v>
      </c>
      <c r="O825" s="4" t="str">
        <f>IFERROR(INDEX(字典1_78!C:C,MATCH(RIGHT(F825,2),字典1_78!B:B,0)),"Error")</f>
        <v>音符打开(#01)</v>
      </c>
      <c r="P825" s="5">
        <f t="shared" si="48"/>
        <v>6.1260000000000003</v>
      </c>
      <c r="Q825" s="5">
        <f t="shared" si="49"/>
        <v>5.0000000000000711E-2</v>
      </c>
      <c r="R825" s="5" t="str">
        <f>IF(H827="C_B",INDEX(音色一览表!A:A,MATCH(MID(F825,5,2)&amp;MID(F826,5,2)&amp;MID(F827,7,2),音色一览表!H:H,0))&amp;" "&amp;INDEX(音色一览表!G:G,MATCH(MID(F825,5,2)&amp;MID(F826,5,2)&amp;MID(F827,7,2),音色一览表!H:H,0)),"")</f>
        <v/>
      </c>
      <c r="S825" s="17"/>
      <c r="T825" s="17"/>
    </row>
    <row r="826" spans="1:20" ht="18" hidden="1" customHeight="1" x14ac:dyDescent="0.2">
      <c r="A826" s="16">
        <v>824</v>
      </c>
      <c r="B826" s="16">
        <v>2</v>
      </c>
      <c r="C826" s="10"/>
      <c r="D826" s="16" t="s">
        <v>49</v>
      </c>
      <c r="E826" s="16" t="s">
        <v>50</v>
      </c>
      <c r="F826" s="16" t="s">
        <v>882</v>
      </c>
      <c r="G826" s="16" t="s">
        <v>883</v>
      </c>
      <c r="H826" s="34" t="str">
        <f t="shared" si="51"/>
        <v>9</v>
      </c>
      <c r="I826" s="34" t="str">
        <f>IFERROR(INDEX(数据分类!B:B,MATCH(数据!H826,数据分类!A:A,0)),"Error")</f>
        <v>音符打开</v>
      </c>
      <c r="J826" s="34" t="str">
        <f>IFERROR(_xlfn.IFS(INDEX(数据分类!E:E,MATCH(数据!H826,数据分类!A:A,0))=3456,N826&amp;M826,INDEX(数据分类!E:E,MATCH(数据!H826,数据分类!A:A,0))=34,M826,INDEX(数据分类!E:E,MATCH(数据!H826,数据分类!A:A,0))=56,N826,INDEX(数据分类!E:E,MATCH(数据!H826,数据分类!A:A,0))="-","-"),"Error")</f>
        <v>C3键按下(力度074)</v>
      </c>
      <c r="K826" s="34">
        <f t="shared" si="50"/>
        <v>1</v>
      </c>
      <c r="L826" s="4" t="str">
        <f>IFERROR(INDEX(字典msg!B:B,MATCH(D826,字典msg!A:A,0)),"Error")</f>
        <v>正常</v>
      </c>
      <c r="M826" s="4" t="str">
        <f>IFERROR(_xlfn.IFS(H826="9",INDEX(字典1_34!C:C,MATCH(MID(F826,5,2),字典1_34!B:B,0)),H826="B00",INDEX(字典1_34!D:D,MATCH(MID(F826,5,2),字典1_34!B:B,0)),H826="B20",INDEX(字典1_34!E:E,MATCH(MID(F826,5,2),字典1_34!B:B,0)),H826="B48",INDEX(字典1_34!G:G,MATCH(MID(F826,5,2),字典1_34!B:B,0)),LEFT(H826,1)="B",INDEX(字典1_34!F:F,MATCH(MID(F826,5,2),字典1_34!B:B,0))),"-")</f>
        <v>按下(力度074)</v>
      </c>
      <c r="N826" s="4" t="str">
        <f>IFERROR(_xlfn.IFS(H826="9",INDEX(字典1_56!C:C,MATCH(MID(F826,7,2),字典1_56!B:B,0)),LEFT(H826,1)="B",INDEX(字典1_56!D:D,MATCH(MID(F826,7,2),字典1_56!B:B,0)),H826="C_B",INDEX(字典1_56!F:F,MATCH(MID(F826,7,2),字典1_56!B:B,0)),H826="C",INDEX(字典1_56!E:E,MATCH(MID(F826,7,2),字典1_56!B:B,0))),"-")</f>
        <v>C3键</v>
      </c>
      <c r="O826" s="4" t="str">
        <f>IFERROR(INDEX(字典1_78!C:C,MATCH(RIGHT(F826,2),字典1_78!B:B,0)),"Error")</f>
        <v>音符打开(#01)</v>
      </c>
      <c r="P826" s="5">
        <f t="shared" si="48"/>
        <v>6.1760000000000002</v>
      </c>
      <c r="Q826" s="5">
        <f t="shared" si="49"/>
        <v>4.9999999999999822E-2</v>
      </c>
      <c r="R826" s="5" t="str">
        <f>IF(H828="C_B",INDEX(音色一览表!A:A,MATCH(MID(F826,5,2)&amp;MID(F827,5,2)&amp;MID(F828,7,2),音色一览表!H:H,0))&amp;" "&amp;INDEX(音色一览表!G:G,MATCH(MID(F826,5,2)&amp;MID(F827,5,2)&amp;MID(F828,7,2),音色一览表!H:H,0)),"")</f>
        <v/>
      </c>
      <c r="S826" s="17"/>
      <c r="T826" s="17"/>
    </row>
    <row r="827" spans="1:20" ht="18" hidden="1" customHeight="1" x14ac:dyDescent="0.2">
      <c r="A827" s="16">
        <v>825</v>
      </c>
      <c r="B827" s="16">
        <v>2</v>
      </c>
      <c r="C827" s="10"/>
      <c r="D827" s="16" t="s">
        <v>49</v>
      </c>
      <c r="E827" s="16" t="s">
        <v>50</v>
      </c>
      <c r="F827" s="16" t="s">
        <v>59</v>
      </c>
      <c r="G827" s="16" t="s">
        <v>884</v>
      </c>
      <c r="H827" s="34" t="str">
        <f t="shared" si="51"/>
        <v>FE</v>
      </c>
      <c r="I827" s="34" t="str">
        <f>IFERROR(INDEX(数据分类!B:B,MATCH(数据!H827,数据分类!A:A,0)),"Error")</f>
        <v>主动传感</v>
      </c>
      <c r="J827" s="34" t="str">
        <f>IFERROR(_xlfn.IFS(INDEX(数据分类!E:E,MATCH(数据!H827,数据分类!A:A,0))=3456,N827&amp;M827,INDEX(数据分类!E:E,MATCH(数据!H827,数据分类!A:A,0))=34,M827,INDEX(数据分类!E:E,MATCH(数据!H827,数据分类!A:A,0))=56,N827,INDEX(数据分类!E:E,MATCH(数据!H827,数据分类!A:A,0))="-","-"),"Error")</f>
        <v>-</v>
      </c>
      <c r="K827" s="34" t="str">
        <f t="shared" si="50"/>
        <v>-</v>
      </c>
      <c r="L827" s="4" t="str">
        <f>IFERROR(INDEX(字典msg!B:B,MATCH(D827,字典msg!A:A,0)),"Error")</f>
        <v>正常</v>
      </c>
      <c r="M827" s="4" t="str">
        <f>IFERROR(_xlfn.IFS(H827="9",INDEX(字典1_34!C:C,MATCH(MID(F827,5,2),字典1_34!B:B,0)),H827="B00",INDEX(字典1_34!D:D,MATCH(MID(F827,5,2),字典1_34!B:B,0)),H827="B20",INDEX(字典1_34!E:E,MATCH(MID(F827,5,2),字典1_34!B:B,0)),H827="B48",INDEX(字典1_34!G:G,MATCH(MID(F827,5,2),字典1_34!B:B,0)),LEFT(H827,1)="B",INDEX(字典1_34!F:F,MATCH(MID(F827,5,2),字典1_34!B:B,0))),"-")</f>
        <v>-</v>
      </c>
      <c r="N827" s="4" t="str">
        <f>IFERROR(_xlfn.IFS(H827="9",INDEX(字典1_56!C:C,MATCH(MID(F827,7,2),字典1_56!B:B,0)),LEFT(H827,1)="B",INDEX(字典1_56!D:D,MATCH(MID(F827,7,2),字典1_56!B:B,0)),H827="C_B",INDEX(字典1_56!F:F,MATCH(MID(F827,7,2),字典1_56!B:B,0)),H827="C",INDEX(字典1_56!E:E,MATCH(MID(F827,7,2),字典1_56!B:B,0))),"-")</f>
        <v>-</v>
      </c>
      <c r="O827" s="4" t="str">
        <f>IFERROR(INDEX(字典1_78!C:C,MATCH(RIGHT(F827,2),字典1_78!B:B,0)),"Error")</f>
        <v>主动传感</v>
      </c>
      <c r="P827" s="5">
        <f t="shared" si="48"/>
        <v>6.2160000000000002</v>
      </c>
      <c r="Q827" s="5">
        <f t="shared" si="49"/>
        <v>4.0000000000000036E-2</v>
      </c>
      <c r="R827" s="5" t="str">
        <f>IF(H829="C_B",INDEX(音色一览表!A:A,MATCH(MID(F827,5,2)&amp;MID(F828,5,2)&amp;MID(F829,7,2),音色一览表!H:H,0))&amp;" "&amp;INDEX(音色一览表!G:G,MATCH(MID(F827,5,2)&amp;MID(F828,5,2)&amp;MID(F829,7,2),音色一览表!H:H,0)),"")</f>
        <v/>
      </c>
      <c r="S827" s="17"/>
      <c r="T827" s="17"/>
    </row>
    <row r="828" spans="1:20" ht="18" hidden="1" customHeight="1" x14ac:dyDescent="0.2">
      <c r="A828" s="16">
        <v>826</v>
      </c>
      <c r="B828" s="16">
        <v>2</v>
      </c>
      <c r="C828" s="10"/>
      <c r="D828" s="16" t="s">
        <v>49</v>
      </c>
      <c r="E828" s="16" t="s">
        <v>50</v>
      </c>
      <c r="F828" s="16" t="s">
        <v>51</v>
      </c>
      <c r="G828" s="16" t="s">
        <v>885</v>
      </c>
      <c r="H828" s="34" t="str">
        <f t="shared" si="51"/>
        <v>F8</v>
      </c>
      <c r="I828" s="34" t="str">
        <f>IFERROR(INDEX(数据分类!B:B,MATCH(数据!H828,数据分类!A:A,0)),"Error")</f>
        <v>时钟</v>
      </c>
      <c r="J828" s="34" t="str">
        <f>IFERROR(_xlfn.IFS(INDEX(数据分类!E:E,MATCH(数据!H828,数据分类!A:A,0))=3456,N828&amp;M828,INDEX(数据分类!E:E,MATCH(数据!H828,数据分类!A:A,0))=34,M828,INDEX(数据分类!E:E,MATCH(数据!H828,数据分类!A:A,0))=56,N828,INDEX(数据分类!E:E,MATCH(数据!H828,数据分类!A:A,0))="-","-"),"Error")</f>
        <v>-</v>
      </c>
      <c r="K828" s="34" t="str">
        <f t="shared" si="50"/>
        <v>-</v>
      </c>
      <c r="L828" s="4" t="str">
        <f>IFERROR(INDEX(字典msg!B:B,MATCH(D828,字典msg!A:A,0)),"Error")</f>
        <v>正常</v>
      </c>
      <c r="M828" s="4" t="str">
        <f>IFERROR(_xlfn.IFS(H828="9",INDEX(字典1_34!C:C,MATCH(MID(F828,5,2),字典1_34!B:B,0)),H828="B00",INDEX(字典1_34!D:D,MATCH(MID(F828,5,2),字典1_34!B:B,0)),H828="B20",INDEX(字典1_34!E:E,MATCH(MID(F828,5,2),字典1_34!B:B,0)),H828="B48",INDEX(字典1_34!G:G,MATCH(MID(F828,5,2),字典1_34!B:B,0)),LEFT(H828,1)="B",INDEX(字典1_34!F:F,MATCH(MID(F828,5,2),字典1_34!B:B,0))),"-")</f>
        <v>-</v>
      </c>
      <c r="N828" s="4" t="str">
        <f>IFERROR(_xlfn.IFS(H828="9",INDEX(字典1_56!C:C,MATCH(MID(F828,7,2),字典1_56!B:B,0)),LEFT(H828,1)="B",INDEX(字典1_56!D:D,MATCH(MID(F828,7,2),字典1_56!B:B,0)),H828="C_B",INDEX(字典1_56!F:F,MATCH(MID(F828,7,2),字典1_56!B:B,0)),H828="C",INDEX(字典1_56!E:E,MATCH(MID(F828,7,2),字典1_56!B:B,0))),"-")</f>
        <v>-</v>
      </c>
      <c r="O828" s="4" t="str">
        <f>IFERROR(INDEX(字典1_78!C:C,MATCH(RIGHT(F828,2),字典1_78!B:B,0)),"Error")</f>
        <v>时钟</v>
      </c>
      <c r="P828" s="5">
        <f t="shared" si="48"/>
        <v>6.266</v>
      </c>
      <c r="Q828" s="5">
        <f t="shared" si="49"/>
        <v>4.9999999999999822E-2</v>
      </c>
      <c r="R828" s="5" t="str">
        <f>IF(H830="C_B",INDEX(音色一览表!A:A,MATCH(MID(F828,5,2)&amp;MID(F829,5,2)&amp;MID(F830,7,2),音色一览表!H:H,0))&amp;" "&amp;INDEX(音色一览表!G:G,MATCH(MID(F828,5,2)&amp;MID(F829,5,2)&amp;MID(F830,7,2),音色一览表!H:H,0)),"")</f>
        <v/>
      </c>
      <c r="S828" s="17"/>
      <c r="T828" s="17"/>
    </row>
    <row r="829" spans="1:20" ht="18" hidden="1" customHeight="1" x14ac:dyDescent="0.2">
      <c r="A829" s="16">
        <v>827</v>
      </c>
      <c r="B829" s="16">
        <v>2</v>
      </c>
      <c r="C829" s="10"/>
      <c r="D829" s="16" t="s">
        <v>49</v>
      </c>
      <c r="E829" s="16" t="s">
        <v>50</v>
      </c>
      <c r="F829" s="16" t="s">
        <v>51</v>
      </c>
      <c r="G829" s="16" t="s">
        <v>886</v>
      </c>
      <c r="H829" s="34" t="str">
        <f t="shared" si="51"/>
        <v>F8</v>
      </c>
      <c r="I829" s="34" t="str">
        <f>IFERROR(INDEX(数据分类!B:B,MATCH(数据!H829,数据分类!A:A,0)),"Error")</f>
        <v>时钟</v>
      </c>
      <c r="J829" s="34" t="str">
        <f>IFERROR(_xlfn.IFS(INDEX(数据分类!E:E,MATCH(数据!H829,数据分类!A:A,0))=3456,N829&amp;M829,INDEX(数据分类!E:E,MATCH(数据!H829,数据分类!A:A,0))=34,M829,INDEX(数据分类!E:E,MATCH(数据!H829,数据分类!A:A,0))=56,N829,INDEX(数据分类!E:E,MATCH(数据!H829,数据分类!A:A,0))="-","-"),"Error")</f>
        <v>-</v>
      </c>
      <c r="K829" s="34" t="str">
        <f t="shared" si="50"/>
        <v>-</v>
      </c>
      <c r="L829" s="4" t="str">
        <f>IFERROR(INDEX(字典msg!B:B,MATCH(D829,字典msg!A:A,0)),"Error")</f>
        <v>正常</v>
      </c>
      <c r="M829" s="4" t="str">
        <f>IFERROR(_xlfn.IFS(H829="9",INDEX(字典1_34!C:C,MATCH(MID(F829,5,2),字典1_34!B:B,0)),H829="B00",INDEX(字典1_34!D:D,MATCH(MID(F829,5,2),字典1_34!B:B,0)),H829="B20",INDEX(字典1_34!E:E,MATCH(MID(F829,5,2),字典1_34!B:B,0)),H829="B48",INDEX(字典1_34!G:G,MATCH(MID(F829,5,2),字典1_34!B:B,0)),LEFT(H829,1)="B",INDEX(字典1_34!F:F,MATCH(MID(F829,5,2),字典1_34!B:B,0))),"-")</f>
        <v>-</v>
      </c>
      <c r="N829" s="4" t="str">
        <f>IFERROR(_xlfn.IFS(H829="9",INDEX(字典1_56!C:C,MATCH(MID(F829,7,2),字典1_56!B:B,0)),LEFT(H829,1)="B",INDEX(字典1_56!D:D,MATCH(MID(F829,7,2),字典1_56!B:B,0)),H829="C_B",INDEX(字典1_56!F:F,MATCH(MID(F829,7,2),字典1_56!B:B,0)),H829="C",INDEX(字典1_56!E:E,MATCH(MID(F829,7,2),字典1_56!B:B,0))),"-")</f>
        <v>-</v>
      </c>
      <c r="O829" s="4" t="str">
        <f>IFERROR(INDEX(字典1_78!C:C,MATCH(RIGHT(F829,2),字典1_78!B:B,0)),"Error")</f>
        <v>时钟</v>
      </c>
      <c r="P829" s="5">
        <f t="shared" si="48"/>
        <v>6.306</v>
      </c>
      <c r="Q829" s="5">
        <f t="shared" si="49"/>
        <v>4.0000000000000036E-2</v>
      </c>
      <c r="R829" s="5" t="str">
        <f>IF(H831="C_B",INDEX(音色一览表!A:A,MATCH(MID(F829,5,2)&amp;MID(F830,5,2)&amp;MID(F831,7,2),音色一览表!H:H,0))&amp;" "&amp;INDEX(音色一览表!G:G,MATCH(MID(F829,5,2)&amp;MID(F830,5,2)&amp;MID(F831,7,2),音色一览表!H:H,0)),"")</f>
        <v/>
      </c>
      <c r="S829" s="17"/>
      <c r="T829" s="17"/>
    </row>
    <row r="830" spans="1:20" ht="18" hidden="1" customHeight="1" x14ac:dyDescent="0.2">
      <c r="A830" s="16">
        <v>828</v>
      </c>
      <c r="B830" s="16">
        <v>2</v>
      </c>
      <c r="C830" s="10"/>
      <c r="D830" s="16" t="s">
        <v>49</v>
      </c>
      <c r="E830" s="16" t="s">
        <v>50</v>
      </c>
      <c r="F830" s="16" t="s">
        <v>51</v>
      </c>
      <c r="G830" s="16" t="s">
        <v>887</v>
      </c>
      <c r="H830" s="34" t="str">
        <f t="shared" si="51"/>
        <v>F8</v>
      </c>
      <c r="I830" s="34" t="str">
        <f>IFERROR(INDEX(数据分类!B:B,MATCH(数据!H830,数据分类!A:A,0)),"Error")</f>
        <v>时钟</v>
      </c>
      <c r="J830" s="34" t="str">
        <f>IFERROR(_xlfn.IFS(INDEX(数据分类!E:E,MATCH(数据!H830,数据分类!A:A,0))=3456,N830&amp;M830,INDEX(数据分类!E:E,MATCH(数据!H830,数据分类!A:A,0))=34,M830,INDEX(数据分类!E:E,MATCH(数据!H830,数据分类!A:A,0))=56,N830,INDEX(数据分类!E:E,MATCH(数据!H830,数据分类!A:A,0))="-","-"),"Error")</f>
        <v>-</v>
      </c>
      <c r="K830" s="34" t="str">
        <f t="shared" si="50"/>
        <v>-</v>
      </c>
      <c r="L830" s="4" t="str">
        <f>IFERROR(INDEX(字典msg!B:B,MATCH(D830,字典msg!A:A,0)),"Error")</f>
        <v>正常</v>
      </c>
      <c r="M830" s="4" t="str">
        <f>IFERROR(_xlfn.IFS(H830="9",INDEX(字典1_34!C:C,MATCH(MID(F830,5,2),字典1_34!B:B,0)),H830="B00",INDEX(字典1_34!D:D,MATCH(MID(F830,5,2),字典1_34!B:B,0)),H830="B20",INDEX(字典1_34!E:E,MATCH(MID(F830,5,2),字典1_34!B:B,0)),H830="B48",INDEX(字典1_34!G:G,MATCH(MID(F830,5,2),字典1_34!B:B,0)),LEFT(H830,1)="B",INDEX(字典1_34!F:F,MATCH(MID(F830,5,2),字典1_34!B:B,0))),"-")</f>
        <v>-</v>
      </c>
      <c r="N830" s="4" t="str">
        <f>IFERROR(_xlfn.IFS(H830="9",INDEX(字典1_56!C:C,MATCH(MID(F830,7,2),字典1_56!B:B,0)),LEFT(H830,1)="B",INDEX(字典1_56!D:D,MATCH(MID(F830,7,2),字典1_56!B:B,0)),H830="C_B",INDEX(字典1_56!F:F,MATCH(MID(F830,7,2),字典1_56!B:B,0)),H830="C",INDEX(字典1_56!E:E,MATCH(MID(F830,7,2),字典1_56!B:B,0))),"-")</f>
        <v>-</v>
      </c>
      <c r="O830" s="4" t="str">
        <f>IFERROR(INDEX(字典1_78!C:C,MATCH(RIGHT(F830,2),字典1_78!B:B,0)),"Error")</f>
        <v>时钟</v>
      </c>
      <c r="P830" s="5">
        <f t="shared" si="48"/>
        <v>6.3559999999999999</v>
      </c>
      <c r="Q830" s="5">
        <f t="shared" si="49"/>
        <v>4.9999999999999822E-2</v>
      </c>
      <c r="R830" s="5" t="str">
        <f>IF(H832="C_B",INDEX(音色一览表!A:A,MATCH(MID(F830,5,2)&amp;MID(F831,5,2)&amp;MID(F832,7,2),音色一览表!H:H,0))&amp;" "&amp;INDEX(音色一览表!G:G,MATCH(MID(F830,5,2)&amp;MID(F831,5,2)&amp;MID(F832,7,2),音色一览表!H:H,0)),"")</f>
        <v/>
      </c>
      <c r="S830" s="17"/>
      <c r="T830" s="17"/>
    </row>
    <row r="831" spans="1:20" ht="18" hidden="1" customHeight="1" x14ac:dyDescent="0.2">
      <c r="A831" s="16">
        <v>829</v>
      </c>
      <c r="B831" s="16">
        <v>2</v>
      </c>
      <c r="C831" s="10"/>
      <c r="D831" s="16" t="s">
        <v>49</v>
      </c>
      <c r="E831" s="16" t="s">
        <v>50</v>
      </c>
      <c r="F831" s="16" t="s">
        <v>51</v>
      </c>
      <c r="G831" s="16" t="s">
        <v>888</v>
      </c>
      <c r="H831" s="34" t="str">
        <f t="shared" si="51"/>
        <v>F8</v>
      </c>
      <c r="I831" s="34" t="str">
        <f>IFERROR(INDEX(数据分类!B:B,MATCH(数据!H831,数据分类!A:A,0)),"Error")</f>
        <v>时钟</v>
      </c>
      <c r="J831" s="34" t="str">
        <f>IFERROR(_xlfn.IFS(INDEX(数据分类!E:E,MATCH(数据!H831,数据分类!A:A,0))=3456,N831&amp;M831,INDEX(数据分类!E:E,MATCH(数据!H831,数据分类!A:A,0))=34,M831,INDEX(数据分类!E:E,MATCH(数据!H831,数据分类!A:A,0))=56,N831,INDEX(数据分类!E:E,MATCH(数据!H831,数据分类!A:A,0))="-","-"),"Error")</f>
        <v>-</v>
      </c>
      <c r="K831" s="34" t="str">
        <f t="shared" si="50"/>
        <v>-</v>
      </c>
      <c r="L831" s="4" t="str">
        <f>IFERROR(INDEX(字典msg!B:B,MATCH(D831,字典msg!A:A,0)),"Error")</f>
        <v>正常</v>
      </c>
      <c r="M831" s="4" t="str">
        <f>IFERROR(_xlfn.IFS(H831="9",INDEX(字典1_34!C:C,MATCH(MID(F831,5,2),字典1_34!B:B,0)),H831="B00",INDEX(字典1_34!D:D,MATCH(MID(F831,5,2),字典1_34!B:B,0)),H831="B20",INDEX(字典1_34!E:E,MATCH(MID(F831,5,2),字典1_34!B:B,0)),H831="B48",INDEX(字典1_34!G:G,MATCH(MID(F831,5,2),字典1_34!B:B,0)),LEFT(H831,1)="B",INDEX(字典1_34!F:F,MATCH(MID(F831,5,2),字典1_34!B:B,0))),"-")</f>
        <v>-</v>
      </c>
      <c r="N831" s="4" t="str">
        <f>IFERROR(_xlfn.IFS(H831="9",INDEX(字典1_56!C:C,MATCH(MID(F831,7,2),字典1_56!B:B,0)),LEFT(H831,1)="B",INDEX(字典1_56!D:D,MATCH(MID(F831,7,2),字典1_56!B:B,0)),H831="C_B",INDEX(字典1_56!F:F,MATCH(MID(F831,7,2),字典1_56!B:B,0)),H831="C",INDEX(字典1_56!E:E,MATCH(MID(F831,7,2),字典1_56!B:B,0))),"-")</f>
        <v>-</v>
      </c>
      <c r="O831" s="4" t="str">
        <f>IFERROR(INDEX(字典1_78!C:C,MATCH(RIGHT(F831,2),字典1_78!B:B,0)),"Error")</f>
        <v>时钟</v>
      </c>
      <c r="P831" s="5">
        <f t="shared" si="48"/>
        <v>6.3959999999999999</v>
      </c>
      <c r="Q831" s="5">
        <f t="shared" si="49"/>
        <v>4.0000000000000036E-2</v>
      </c>
      <c r="R831" s="5" t="str">
        <f>IF(H833="C_B",INDEX(音色一览表!A:A,MATCH(MID(F831,5,2)&amp;MID(F832,5,2)&amp;MID(F833,7,2),音色一览表!H:H,0))&amp;" "&amp;INDEX(音色一览表!G:G,MATCH(MID(F831,5,2)&amp;MID(F832,5,2)&amp;MID(F833,7,2),音色一览表!H:H,0)),"")</f>
        <v/>
      </c>
      <c r="S831" s="17"/>
      <c r="T831" s="17"/>
    </row>
    <row r="832" spans="1:20" ht="18" hidden="1" customHeight="1" x14ac:dyDescent="0.2">
      <c r="A832" s="16">
        <v>830</v>
      </c>
      <c r="B832" s="16">
        <v>2</v>
      </c>
      <c r="C832" s="10"/>
      <c r="D832" s="16" t="s">
        <v>49</v>
      </c>
      <c r="E832" s="16" t="s">
        <v>50</v>
      </c>
      <c r="F832" s="16" t="s">
        <v>166</v>
      </c>
      <c r="G832" s="16" t="s">
        <v>889</v>
      </c>
      <c r="H832" s="34" t="str">
        <f t="shared" si="51"/>
        <v>9</v>
      </c>
      <c r="I832" s="34" t="str">
        <f>IFERROR(INDEX(数据分类!B:B,MATCH(数据!H832,数据分类!A:A,0)),"Error")</f>
        <v>音符打开</v>
      </c>
      <c r="J832" s="34" t="str">
        <f>IFERROR(_xlfn.IFS(INDEX(数据分类!E:E,MATCH(数据!H832,数据分类!A:A,0))=3456,N832&amp;M832,INDEX(数据分类!E:E,MATCH(数据!H832,数据分类!A:A,0))=34,M832,INDEX(数据分类!E:E,MATCH(数据!H832,数据分类!A:A,0))=56,N832,INDEX(数据分类!E:E,MATCH(数据!H832,数据分类!A:A,0))="-","-"),"Error")</f>
        <v>C3键松开</v>
      </c>
      <c r="K832" s="34">
        <f t="shared" si="50"/>
        <v>1</v>
      </c>
      <c r="L832" s="4" t="str">
        <f>IFERROR(INDEX(字典msg!B:B,MATCH(D832,字典msg!A:A,0)),"Error")</f>
        <v>正常</v>
      </c>
      <c r="M832" s="4" t="str">
        <f>IFERROR(_xlfn.IFS(H832="9",INDEX(字典1_34!C:C,MATCH(MID(F832,5,2),字典1_34!B:B,0)),H832="B00",INDEX(字典1_34!D:D,MATCH(MID(F832,5,2),字典1_34!B:B,0)),H832="B20",INDEX(字典1_34!E:E,MATCH(MID(F832,5,2),字典1_34!B:B,0)),H832="B48",INDEX(字典1_34!G:G,MATCH(MID(F832,5,2),字典1_34!B:B,0)),LEFT(H832,1)="B",INDEX(字典1_34!F:F,MATCH(MID(F832,5,2),字典1_34!B:B,0))),"-")</f>
        <v>松开</v>
      </c>
      <c r="N832" s="4" t="str">
        <f>IFERROR(_xlfn.IFS(H832="9",INDEX(字典1_56!C:C,MATCH(MID(F832,7,2),字典1_56!B:B,0)),LEFT(H832,1)="B",INDEX(字典1_56!D:D,MATCH(MID(F832,7,2),字典1_56!B:B,0)),H832="C_B",INDEX(字典1_56!F:F,MATCH(MID(F832,7,2),字典1_56!B:B,0)),H832="C",INDEX(字典1_56!E:E,MATCH(MID(F832,7,2),字典1_56!B:B,0))),"-")</f>
        <v>C3键</v>
      </c>
      <c r="O832" s="4" t="str">
        <f>IFERROR(INDEX(字典1_78!C:C,MATCH(RIGHT(F832,2),字典1_78!B:B,0)),"Error")</f>
        <v>音符打开(#01)</v>
      </c>
      <c r="P832" s="5">
        <f t="shared" si="48"/>
        <v>6.4560000000000004</v>
      </c>
      <c r="Q832" s="5">
        <f t="shared" si="49"/>
        <v>6.0000000000000497E-2</v>
      </c>
      <c r="R832" s="5" t="str">
        <f>IF(H834="C_B",INDEX(音色一览表!A:A,MATCH(MID(F832,5,2)&amp;MID(F833,5,2)&amp;MID(F834,7,2),音色一览表!H:H,0))&amp;" "&amp;INDEX(音色一览表!G:G,MATCH(MID(F832,5,2)&amp;MID(F833,5,2)&amp;MID(F834,7,2),音色一览表!H:H,0)),"")</f>
        <v/>
      </c>
      <c r="S832" s="17"/>
      <c r="T832" s="17"/>
    </row>
    <row r="833" spans="1:20" ht="18" hidden="1" customHeight="1" x14ac:dyDescent="0.2">
      <c r="A833" s="16">
        <v>831</v>
      </c>
      <c r="B833" s="16">
        <v>2</v>
      </c>
      <c r="C833" s="10"/>
      <c r="D833" s="16" t="s">
        <v>49</v>
      </c>
      <c r="E833" s="16" t="s">
        <v>50</v>
      </c>
      <c r="F833" s="16" t="s">
        <v>51</v>
      </c>
      <c r="G833" s="16" t="s">
        <v>890</v>
      </c>
      <c r="H833" s="34" t="str">
        <f t="shared" si="51"/>
        <v>F8</v>
      </c>
      <c r="I833" s="34" t="str">
        <f>IFERROR(INDEX(数据分类!B:B,MATCH(数据!H833,数据分类!A:A,0)),"Error")</f>
        <v>时钟</v>
      </c>
      <c r="J833" s="34" t="str">
        <f>IFERROR(_xlfn.IFS(INDEX(数据分类!E:E,MATCH(数据!H833,数据分类!A:A,0))=3456,N833&amp;M833,INDEX(数据分类!E:E,MATCH(数据!H833,数据分类!A:A,0))=34,M833,INDEX(数据分类!E:E,MATCH(数据!H833,数据分类!A:A,0))=56,N833,INDEX(数据分类!E:E,MATCH(数据!H833,数据分类!A:A,0))="-","-"),"Error")</f>
        <v>-</v>
      </c>
      <c r="K833" s="34" t="str">
        <f t="shared" si="50"/>
        <v>-</v>
      </c>
      <c r="L833" s="4" t="str">
        <f>IFERROR(INDEX(字典msg!B:B,MATCH(D833,字典msg!A:A,0)),"Error")</f>
        <v>正常</v>
      </c>
      <c r="M833" s="4" t="str">
        <f>IFERROR(_xlfn.IFS(H833="9",INDEX(字典1_34!C:C,MATCH(MID(F833,5,2),字典1_34!B:B,0)),H833="B00",INDEX(字典1_34!D:D,MATCH(MID(F833,5,2),字典1_34!B:B,0)),H833="B20",INDEX(字典1_34!E:E,MATCH(MID(F833,5,2),字典1_34!B:B,0)),H833="B48",INDEX(字典1_34!G:G,MATCH(MID(F833,5,2),字典1_34!B:B,0)),LEFT(H833,1)="B",INDEX(字典1_34!F:F,MATCH(MID(F833,5,2),字典1_34!B:B,0))),"-")</f>
        <v>-</v>
      </c>
      <c r="N833" s="4" t="str">
        <f>IFERROR(_xlfn.IFS(H833="9",INDEX(字典1_56!C:C,MATCH(MID(F833,7,2),字典1_56!B:B,0)),LEFT(H833,1)="B",INDEX(字典1_56!D:D,MATCH(MID(F833,7,2),字典1_56!B:B,0)),H833="C_B",INDEX(字典1_56!F:F,MATCH(MID(F833,7,2),字典1_56!B:B,0)),H833="C",INDEX(字典1_56!E:E,MATCH(MID(F833,7,2),字典1_56!B:B,0))),"-")</f>
        <v>-</v>
      </c>
      <c r="O833" s="4" t="str">
        <f>IFERROR(INDEX(字典1_78!C:C,MATCH(RIGHT(F833,2),字典1_78!B:B,0)),"Error")</f>
        <v>时钟</v>
      </c>
      <c r="P833" s="5">
        <f t="shared" si="48"/>
        <v>6.4950000000000001</v>
      </c>
      <c r="Q833" s="5">
        <f t="shared" si="49"/>
        <v>3.8999999999999702E-2</v>
      </c>
      <c r="R833" s="5" t="str">
        <f>IF(H835="C_B",INDEX(音色一览表!A:A,MATCH(MID(F833,5,2)&amp;MID(F834,5,2)&amp;MID(F835,7,2),音色一览表!H:H,0))&amp;" "&amp;INDEX(音色一览表!G:G,MATCH(MID(F833,5,2)&amp;MID(F834,5,2)&amp;MID(F835,7,2),音色一览表!H:H,0)),"")</f>
        <v/>
      </c>
      <c r="S833" s="17"/>
      <c r="T833" s="17"/>
    </row>
    <row r="834" spans="1:20" ht="18" hidden="1" customHeight="1" x14ac:dyDescent="0.2">
      <c r="A834" s="16">
        <v>832</v>
      </c>
      <c r="B834" s="16">
        <v>2</v>
      </c>
      <c r="C834" s="10"/>
      <c r="D834" s="16" t="s">
        <v>49</v>
      </c>
      <c r="E834" s="16" t="s">
        <v>50</v>
      </c>
      <c r="F834" s="16" t="s">
        <v>174</v>
      </c>
      <c r="G834" s="16" t="s">
        <v>891</v>
      </c>
      <c r="H834" s="34" t="str">
        <f t="shared" si="51"/>
        <v>9</v>
      </c>
      <c r="I834" s="34" t="str">
        <f>IFERROR(INDEX(数据分类!B:B,MATCH(数据!H834,数据分类!A:A,0)),"Error")</f>
        <v>音符打开</v>
      </c>
      <c r="J834" s="34" t="str">
        <f>IFERROR(_xlfn.IFS(INDEX(数据分类!E:E,MATCH(数据!H834,数据分类!A:A,0))=3456,N834&amp;M834,INDEX(数据分类!E:E,MATCH(数据!H834,数据分类!A:A,0))=34,M834,INDEX(数据分类!E:E,MATCH(数据!H834,数据分类!A:A,0))=56,N834,INDEX(数据分类!E:E,MATCH(数据!H834,数据分类!A:A,0))="-","-"),"Error")</f>
        <v>D3键松开</v>
      </c>
      <c r="K834" s="34">
        <f t="shared" si="50"/>
        <v>1</v>
      </c>
      <c r="L834" s="4" t="str">
        <f>IFERROR(INDEX(字典msg!B:B,MATCH(D834,字典msg!A:A,0)),"Error")</f>
        <v>正常</v>
      </c>
      <c r="M834" s="4" t="str">
        <f>IFERROR(_xlfn.IFS(H834="9",INDEX(字典1_34!C:C,MATCH(MID(F834,5,2),字典1_34!B:B,0)),H834="B00",INDEX(字典1_34!D:D,MATCH(MID(F834,5,2),字典1_34!B:B,0)),H834="B20",INDEX(字典1_34!E:E,MATCH(MID(F834,5,2),字典1_34!B:B,0)),H834="B48",INDEX(字典1_34!G:G,MATCH(MID(F834,5,2),字典1_34!B:B,0)),LEFT(H834,1)="B",INDEX(字典1_34!F:F,MATCH(MID(F834,5,2),字典1_34!B:B,0))),"-")</f>
        <v>松开</v>
      </c>
      <c r="N834" s="4" t="str">
        <f>IFERROR(_xlfn.IFS(H834="9",INDEX(字典1_56!C:C,MATCH(MID(F834,7,2),字典1_56!B:B,0)),LEFT(H834,1)="B",INDEX(字典1_56!D:D,MATCH(MID(F834,7,2),字典1_56!B:B,0)),H834="C_B",INDEX(字典1_56!F:F,MATCH(MID(F834,7,2),字典1_56!B:B,0)),H834="C",INDEX(字典1_56!E:E,MATCH(MID(F834,7,2),字典1_56!B:B,0))),"-")</f>
        <v>D3键</v>
      </c>
      <c r="O834" s="4" t="str">
        <f>IFERROR(INDEX(字典1_78!C:C,MATCH(RIGHT(F834,2),字典1_78!B:B,0)),"Error")</f>
        <v>音符打开(#01)</v>
      </c>
      <c r="P834" s="5">
        <f t="shared" si="48"/>
        <v>6.5449999999999999</v>
      </c>
      <c r="Q834" s="5">
        <f t="shared" si="49"/>
        <v>4.9999999999999822E-2</v>
      </c>
      <c r="R834" s="5" t="str">
        <f>IF(H836="C_B",INDEX(音色一览表!A:A,MATCH(MID(F834,5,2)&amp;MID(F835,5,2)&amp;MID(F836,7,2),音色一览表!H:H,0))&amp;" "&amp;INDEX(音色一览表!G:G,MATCH(MID(F834,5,2)&amp;MID(F835,5,2)&amp;MID(F836,7,2),音色一览表!H:H,0)),"")</f>
        <v/>
      </c>
      <c r="S834" s="17"/>
      <c r="T834" s="17"/>
    </row>
    <row r="835" spans="1:20" ht="18" hidden="1" customHeight="1" x14ac:dyDescent="0.2">
      <c r="A835" s="16">
        <v>833</v>
      </c>
      <c r="B835" s="16">
        <v>2</v>
      </c>
      <c r="C835" s="10"/>
      <c r="D835" s="16" t="s">
        <v>49</v>
      </c>
      <c r="E835" s="16" t="s">
        <v>50</v>
      </c>
      <c r="F835" s="16" t="s">
        <v>51</v>
      </c>
      <c r="G835" s="16" t="s">
        <v>892</v>
      </c>
      <c r="H835" s="34" t="str">
        <f t="shared" si="51"/>
        <v>F8</v>
      </c>
      <c r="I835" s="34" t="str">
        <f>IFERROR(INDEX(数据分类!B:B,MATCH(数据!H835,数据分类!A:A,0)),"Error")</f>
        <v>时钟</v>
      </c>
      <c r="J835" s="34" t="str">
        <f>IFERROR(_xlfn.IFS(INDEX(数据分类!E:E,MATCH(数据!H835,数据分类!A:A,0))=3456,N835&amp;M835,INDEX(数据分类!E:E,MATCH(数据!H835,数据分类!A:A,0))=34,M835,INDEX(数据分类!E:E,MATCH(数据!H835,数据分类!A:A,0))=56,N835,INDEX(数据分类!E:E,MATCH(数据!H835,数据分类!A:A,0))="-","-"),"Error")</f>
        <v>-</v>
      </c>
      <c r="K835" s="34" t="str">
        <f t="shared" si="50"/>
        <v>-</v>
      </c>
      <c r="L835" s="4" t="str">
        <f>IFERROR(INDEX(字典msg!B:B,MATCH(D835,字典msg!A:A,0)),"Error")</f>
        <v>正常</v>
      </c>
      <c r="M835" s="4" t="str">
        <f>IFERROR(_xlfn.IFS(H835="9",INDEX(字典1_34!C:C,MATCH(MID(F835,5,2),字典1_34!B:B,0)),H835="B00",INDEX(字典1_34!D:D,MATCH(MID(F835,5,2),字典1_34!B:B,0)),H835="B20",INDEX(字典1_34!E:E,MATCH(MID(F835,5,2),字典1_34!B:B,0)),H835="B48",INDEX(字典1_34!G:G,MATCH(MID(F835,5,2),字典1_34!B:B,0)),LEFT(H835,1)="B",INDEX(字典1_34!F:F,MATCH(MID(F835,5,2),字典1_34!B:B,0))),"-")</f>
        <v>-</v>
      </c>
      <c r="N835" s="4" t="str">
        <f>IFERROR(_xlfn.IFS(H835="9",INDEX(字典1_56!C:C,MATCH(MID(F835,7,2),字典1_56!B:B,0)),LEFT(H835,1)="B",INDEX(字典1_56!D:D,MATCH(MID(F835,7,2),字典1_56!B:B,0)),H835="C_B",INDEX(字典1_56!F:F,MATCH(MID(F835,7,2),字典1_56!B:B,0)),H835="C",INDEX(字典1_56!E:E,MATCH(MID(F835,7,2),字典1_56!B:B,0))),"-")</f>
        <v>-</v>
      </c>
      <c r="O835" s="4" t="str">
        <f>IFERROR(INDEX(字典1_78!C:C,MATCH(RIGHT(F835,2),字典1_78!B:B,0)),"Error")</f>
        <v>时钟</v>
      </c>
      <c r="P835" s="5">
        <f t="shared" ref="P835:P898" si="52">HEX2DEC(RIGHT(G835,6))/1000</f>
        <v>6.5949999999999998</v>
      </c>
      <c r="Q835" s="5">
        <f t="shared" ref="Q835:Q898" si="53">IFERROR(IF(B835=B834,P835-P834,0),"")</f>
        <v>4.9999999999999822E-2</v>
      </c>
      <c r="R835" s="5" t="str">
        <f>IF(H837="C_B",INDEX(音色一览表!A:A,MATCH(MID(F835,5,2)&amp;MID(F836,5,2)&amp;MID(F837,7,2),音色一览表!H:H,0))&amp;" "&amp;INDEX(音色一览表!G:G,MATCH(MID(F835,5,2)&amp;MID(F836,5,2)&amp;MID(F837,7,2),音色一览表!H:H,0)),"")</f>
        <v/>
      </c>
      <c r="S835" s="17"/>
      <c r="T835" s="17"/>
    </row>
    <row r="836" spans="1:20" ht="18" hidden="1" customHeight="1" x14ac:dyDescent="0.2">
      <c r="A836" s="16">
        <v>834</v>
      </c>
      <c r="B836" s="16">
        <v>2</v>
      </c>
      <c r="C836" s="10"/>
      <c r="D836" s="16" t="s">
        <v>49</v>
      </c>
      <c r="E836" s="16" t="s">
        <v>50</v>
      </c>
      <c r="F836" s="16" t="s">
        <v>51</v>
      </c>
      <c r="G836" s="16" t="s">
        <v>893</v>
      </c>
      <c r="H836" s="34" t="str">
        <f t="shared" si="51"/>
        <v>F8</v>
      </c>
      <c r="I836" s="34" t="str">
        <f>IFERROR(INDEX(数据分类!B:B,MATCH(数据!H836,数据分类!A:A,0)),"Error")</f>
        <v>时钟</v>
      </c>
      <c r="J836" s="34" t="str">
        <f>IFERROR(_xlfn.IFS(INDEX(数据分类!E:E,MATCH(数据!H836,数据分类!A:A,0))=3456,N836&amp;M836,INDEX(数据分类!E:E,MATCH(数据!H836,数据分类!A:A,0))=34,M836,INDEX(数据分类!E:E,MATCH(数据!H836,数据分类!A:A,0))=56,N836,INDEX(数据分类!E:E,MATCH(数据!H836,数据分类!A:A,0))="-","-"),"Error")</f>
        <v>-</v>
      </c>
      <c r="K836" s="34" t="str">
        <f t="shared" ref="K836:K899" si="54">IF(OR(H836="9",LEFT(H836,1)="B",LEFT(H836,1)="C"),RIGHT(F836,1)+1,"-")</f>
        <v>-</v>
      </c>
      <c r="L836" s="4" t="str">
        <f>IFERROR(INDEX(字典msg!B:B,MATCH(D836,字典msg!A:A,0)),"Error")</f>
        <v>正常</v>
      </c>
      <c r="M836" s="4" t="str">
        <f>IFERROR(_xlfn.IFS(H836="9",INDEX(字典1_34!C:C,MATCH(MID(F836,5,2),字典1_34!B:B,0)),H836="B00",INDEX(字典1_34!D:D,MATCH(MID(F836,5,2),字典1_34!B:B,0)),H836="B20",INDEX(字典1_34!E:E,MATCH(MID(F836,5,2),字典1_34!B:B,0)),H836="B48",INDEX(字典1_34!G:G,MATCH(MID(F836,5,2),字典1_34!B:B,0)),LEFT(H836,1)="B",INDEX(字典1_34!F:F,MATCH(MID(F836,5,2),字典1_34!B:B,0))),"-")</f>
        <v>-</v>
      </c>
      <c r="N836" s="4" t="str">
        <f>IFERROR(_xlfn.IFS(H836="9",INDEX(字典1_56!C:C,MATCH(MID(F836,7,2),字典1_56!B:B,0)),LEFT(H836,1)="B",INDEX(字典1_56!D:D,MATCH(MID(F836,7,2),字典1_56!B:B,0)),H836="C_B",INDEX(字典1_56!F:F,MATCH(MID(F836,7,2),字典1_56!B:B,0)),H836="C",INDEX(字典1_56!E:E,MATCH(MID(F836,7,2),字典1_56!B:B,0))),"-")</f>
        <v>-</v>
      </c>
      <c r="O836" s="4" t="str">
        <f>IFERROR(INDEX(字典1_78!C:C,MATCH(RIGHT(F836,2),字典1_78!B:B,0)),"Error")</f>
        <v>时钟</v>
      </c>
      <c r="P836" s="5">
        <f t="shared" si="52"/>
        <v>6.6349999999999998</v>
      </c>
      <c r="Q836" s="5">
        <f t="shared" si="53"/>
        <v>4.0000000000000036E-2</v>
      </c>
      <c r="R836" s="5" t="str">
        <f>IF(H838="C_B",INDEX(音色一览表!A:A,MATCH(MID(F836,5,2)&amp;MID(F837,5,2)&amp;MID(F838,7,2),音色一览表!H:H,0))&amp;" "&amp;INDEX(音色一览表!G:G,MATCH(MID(F836,5,2)&amp;MID(F837,5,2)&amp;MID(F838,7,2),音色一览表!H:H,0)),"")</f>
        <v/>
      </c>
      <c r="S836" s="17"/>
      <c r="T836" s="17"/>
    </row>
    <row r="837" spans="1:20" ht="18" hidden="1" customHeight="1" x14ac:dyDescent="0.2">
      <c r="A837" s="16">
        <v>835</v>
      </c>
      <c r="B837" s="16">
        <v>2</v>
      </c>
      <c r="C837" s="10"/>
      <c r="D837" s="16" t="s">
        <v>49</v>
      </c>
      <c r="E837" s="16" t="s">
        <v>50</v>
      </c>
      <c r="F837" s="16" t="s">
        <v>51</v>
      </c>
      <c r="G837" s="16" t="s">
        <v>894</v>
      </c>
      <c r="H837" s="34" t="str">
        <f t="shared" ref="H837:H900" si="55">IFERROR(_xlfn.IFS(MID(F837,9,1)="B",MID(F837,9,1)&amp;MID(F837,7,2),MID(F837,9,1)="F",RIGHT(F837,2),AND(MID(F837,9,1)="C",H835="B00",H836="B20"),"C_B"),MID(F837,9,1))</f>
        <v>F8</v>
      </c>
      <c r="I837" s="34" t="str">
        <f>IFERROR(INDEX(数据分类!B:B,MATCH(数据!H837,数据分类!A:A,0)),"Error")</f>
        <v>时钟</v>
      </c>
      <c r="J837" s="34" t="str">
        <f>IFERROR(_xlfn.IFS(INDEX(数据分类!E:E,MATCH(数据!H837,数据分类!A:A,0))=3456,N837&amp;M837,INDEX(数据分类!E:E,MATCH(数据!H837,数据分类!A:A,0))=34,M837,INDEX(数据分类!E:E,MATCH(数据!H837,数据分类!A:A,0))=56,N837,INDEX(数据分类!E:E,MATCH(数据!H837,数据分类!A:A,0))="-","-"),"Error")</f>
        <v>-</v>
      </c>
      <c r="K837" s="34" t="str">
        <f t="shared" si="54"/>
        <v>-</v>
      </c>
      <c r="L837" s="4" t="str">
        <f>IFERROR(INDEX(字典msg!B:B,MATCH(D837,字典msg!A:A,0)),"Error")</f>
        <v>正常</v>
      </c>
      <c r="M837" s="4" t="str">
        <f>IFERROR(_xlfn.IFS(H837="9",INDEX(字典1_34!C:C,MATCH(MID(F837,5,2),字典1_34!B:B,0)),H837="B00",INDEX(字典1_34!D:D,MATCH(MID(F837,5,2),字典1_34!B:B,0)),H837="B20",INDEX(字典1_34!E:E,MATCH(MID(F837,5,2),字典1_34!B:B,0)),H837="B48",INDEX(字典1_34!G:G,MATCH(MID(F837,5,2),字典1_34!B:B,0)),LEFT(H837,1)="B",INDEX(字典1_34!F:F,MATCH(MID(F837,5,2),字典1_34!B:B,0))),"-")</f>
        <v>-</v>
      </c>
      <c r="N837" s="4" t="str">
        <f>IFERROR(_xlfn.IFS(H837="9",INDEX(字典1_56!C:C,MATCH(MID(F837,7,2),字典1_56!B:B,0)),LEFT(H837,1)="B",INDEX(字典1_56!D:D,MATCH(MID(F837,7,2),字典1_56!B:B,0)),H837="C_B",INDEX(字典1_56!F:F,MATCH(MID(F837,7,2),字典1_56!B:B,0)),H837="C",INDEX(字典1_56!E:E,MATCH(MID(F837,7,2),字典1_56!B:B,0))),"-")</f>
        <v>-</v>
      </c>
      <c r="O837" s="4" t="str">
        <f>IFERROR(INDEX(字典1_78!C:C,MATCH(RIGHT(F837,2),字典1_78!B:B,0)),"Error")</f>
        <v>时钟</v>
      </c>
      <c r="P837" s="5">
        <f t="shared" si="52"/>
        <v>6.6849999999999996</v>
      </c>
      <c r="Q837" s="5">
        <f t="shared" si="53"/>
        <v>4.9999999999999822E-2</v>
      </c>
      <c r="R837" s="5" t="str">
        <f>IF(H839="C_B",INDEX(音色一览表!A:A,MATCH(MID(F837,5,2)&amp;MID(F838,5,2)&amp;MID(F839,7,2),音色一览表!H:H,0))&amp;" "&amp;INDEX(音色一览表!G:G,MATCH(MID(F837,5,2)&amp;MID(F838,5,2)&amp;MID(F839,7,2),音色一览表!H:H,0)),"")</f>
        <v/>
      </c>
      <c r="S837" s="17"/>
      <c r="T837" s="17"/>
    </row>
    <row r="838" spans="1:20" ht="18" hidden="1" customHeight="1" x14ac:dyDescent="0.2">
      <c r="A838" s="16">
        <v>836</v>
      </c>
      <c r="B838" s="16">
        <v>2</v>
      </c>
      <c r="C838" s="10"/>
      <c r="D838" s="16" t="s">
        <v>49</v>
      </c>
      <c r="E838" s="16" t="s">
        <v>50</v>
      </c>
      <c r="F838" s="16" t="s">
        <v>51</v>
      </c>
      <c r="G838" s="16" t="s">
        <v>895</v>
      </c>
      <c r="H838" s="34" t="str">
        <f t="shared" si="55"/>
        <v>F8</v>
      </c>
      <c r="I838" s="34" t="str">
        <f>IFERROR(INDEX(数据分类!B:B,MATCH(数据!H838,数据分类!A:A,0)),"Error")</f>
        <v>时钟</v>
      </c>
      <c r="J838" s="34" t="str">
        <f>IFERROR(_xlfn.IFS(INDEX(数据分类!E:E,MATCH(数据!H838,数据分类!A:A,0))=3456,N838&amp;M838,INDEX(数据分类!E:E,MATCH(数据!H838,数据分类!A:A,0))=34,M838,INDEX(数据分类!E:E,MATCH(数据!H838,数据分类!A:A,0))=56,N838,INDEX(数据分类!E:E,MATCH(数据!H838,数据分类!A:A,0))="-","-"),"Error")</f>
        <v>-</v>
      </c>
      <c r="K838" s="34" t="str">
        <f t="shared" si="54"/>
        <v>-</v>
      </c>
      <c r="L838" s="4" t="str">
        <f>IFERROR(INDEX(字典msg!B:B,MATCH(D838,字典msg!A:A,0)),"Error")</f>
        <v>正常</v>
      </c>
      <c r="M838" s="4" t="str">
        <f>IFERROR(_xlfn.IFS(H838="9",INDEX(字典1_34!C:C,MATCH(MID(F838,5,2),字典1_34!B:B,0)),H838="B00",INDEX(字典1_34!D:D,MATCH(MID(F838,5,2),字典1_34!B:B,0)),H838="B20",INDEX(字典1_34!E:E,MATCH(MID(F838,5,2),字典1_34!B:B,0)),H838="B48",INDEX(字典1_34!G:G,MATCH(MID(F838,5,2),字典1_34!B:B,0)),LEFT(H838,1)="B",INDEX(字典1_34!F:F,MATCH(MID(F838,5,2),字典1_34!B:B,0))),"-")</f>
        <v>-</v>
      </c>
      <c r="N838" s="4" t="str">
        <f>IFERROR(_xlfn.IFS(H838="9",INDEX(字典1_56!C:C,MATCH(MID(F838,7,2),字典1_56!B:B,0)),LEFT(H838,1)="B",INDEX(字典1_56!D:D,MATCH(MID(F838,7,2),字典1_56!B:B,0)),H838="C_B",INDEX(字典1_56!F:F,MATCH(MID(F838,7,2),字典1_56!B:B,0)),H838="C",INDEX(字典1_56!E:E,MATCH(MID(F838,7,2),字典1_56!B:B,0))),"-")</f>
        <v>-</v>
      </c>
      <c r="O838" s="4" t="str">
        <f>IFERROR(INDEX(字典1_78!C:C,MATCH(RIGHT(F838,2),字典1_78!B:B,0)),"Error")</f>
        <v>时钟</v>
      </c>
      <c r="P838" s="5">
        <f t="shared" si="52"/>
        <v>6.7249999999999996</v>
      </c>
      <c r="Q838" s="5">
        <f t="shared" si="53"/>
        <v>4.0000000000000036E-2</v>
      </c>
      <c r="R838" s="5" t="str">
        <f>IF(H840="C_B",INDEX(音色一览表!A:A,MATCH(MID(F838,5,2)&amp;MID(F839,5,2)&amp;MID(F840,7,2),音色一览表!H:H,0))&amp;" "&amp;INDEX(音色一览表!G:G,MATCH(MID(F838,5,2)&amp;MID(F839,5,2)&amp;MID(F840,7,2),音色一览表!H:H,0)),"")</f>
        <v/>
      </c>
      <c r="S838" s="17"/>
      <c r="T838" s="17"/>
    </row>
    <row r="839" spans="1:20" ht="18" hidden="1" customHeight="1" x14ac:dyDescent="0.2">
      <c r="A839" s="16">
        <v>837</v>
      </c>
      <c r="B839" s="16">
        <v>2</v>
      </c>
      <c r="C839" s="10"/>
      <c r="D839" s="16" t="s">
        <v>49</v>
      </c>
      <c r="E839" s="16" t="s">
        <v>50</v>
      </c>
      <c r="F839" s="16" t="s">
        <v>51</v>
      </c>
      <c r="G839" s="16" t="s">
        <v>896</v>
      </c>
      <c r="H839" s="34" t="str">
        <f t="shared" si="55"/>
        <v>F8</v>
      </c>
      <c r="I839" s="34" t="str">
        <f>IFERROR(INDEX(数据分类!B:B,MATCH(数据!H839,数据分类!A:A,0)),"Error")</f>
        <v>时钟</v>
      </c>
      <c r="J839" s="34" t="str">
        <f>IFERROR(_xlfn.IFS(INDEX(数据分类!E:E,MATCH(数据!H839,数据分类!A:A,0))=3456,N839&amp;M839,INDEX(数据分类!E:E,MATCH(数据!H839,数据分类!A:A,0))=34,M839,INDEX(数据分类!E:E,MATCH(数据!H839,数据分类!A:A,0))=56,N839,INDEX(数据分类!E:E,MATCH(数据!H839,数据分类!A:A,0))="-","-"),"Error")</f>
        <v>-</v>
      </c>
      <c r="K839" s="34" t="str">
        <f t="shared" si="54"/>
        <v>-</v>
      </c>
      <c r="L839" s="4" t="str">
        <f>IFERROR(INDEX(字典msg!B:B,MATCH(D839,字典msg!A:A,0)),"Error")</f>
        <v>正常</v>
      </c>
      <c r="M839" s="4" t="str">
        <f>IFERROR(_xlfn.IFS(H839="9",INDEX(字典1_34!C:C,MATCH(MID(F839,5,2),字典1_34!B:B,0)),H839="B00",INDEX(字典1_34!D:D,MATCH(MID(F839,5,2),字典1_34!B:B,0)),H839="B20",INDEX(字典1_34!E:E,MATCH(MID(F839,5,2),字典1_34!B:B,0)),H839="B48",INDEX(字典1_34!G:G,MATCH(MID(F839,5,2),字典1_34!B:B,0)),LEFT(H839,1)="B",INDEX(字典1_34!F:F,MATCH(MID(F839,5,2),字典1_34!B:B,0))),"-")</f>
        <v>-</v>
      </c>
      <c r="N839" s="4" t="str">
        <f>IFERROR(_xlfn.IFS(H839="9",INDEX(字典1_56!C:C,MATCH(MID(F839,7,2),字典1_56!B:B,0)),LEFT(H839,1)="B",INDEX(字典1_56!D:D,MATCH(MID(F839,7,2),字典1_56!B:B,0)),H839="C_B",INDEX(字典1_56!F:F,MATCH(MID(F839,7,2),字典1_56!B:B,0)),H839="C",INDEX(字典1_56!E:E,MATCH(MID(F839,7,2),字典1_56!B:B,0))),"-")</f>
        <v>-</v>
      </c>
      <c r="O839" s="4" t="str">
        <f>IFERROR(INDEX(字典1_78!C:C,MATCH(RIGHT(F839,2),字典1_78!B:B,0)),"Error")</f>
        <v>时钟</v>
      </c>
      <c r="P839" s="5">
        <f t="shared" si="52"/>
        <v>6.7750000000000004</v>
      </c>
      <c r="Q839" s="5">
        <f t="shared" si="53"/>
        <v>5.0000000000000711E-2</v>
      </c>
      <c r="R839" s="5" t="str">
        <f>IF(H841="C_B",INDEX(音色一览表!A:A,MATCH(MID(F839,5,2)&amp;MID(F840,5,2)&amp;MID(F841,7,2),音色一览表!H:H,0))&amp;" "&amp;INDEX(音色一览表!G:G,MATCH(MID(F839,5,2)&amp;MID(F840,5,2)&amp;MID(F841,7,2),音色一览表!H:H,0)),"")</f>
        <v/>
      </c>
      <c r="S839" s="17"/>
      <c r="T839" s="17"/>
    </row>
    <row r="840" spans="1:20" ht="18" hidden="1" customHeight="1" x14ac:dyDescent="0.2">
      <c r="A840" s="16">
        <v>838</v>
      </c>
      <c r="B840" s="16">
        <v>2</v>
      </c>
      <c r="C840" s="10"/>
      <c r="D840" s="16" t="s">
        <v>49</v>
      </c>
      <c r="E840" s="16" t="s">
        <v>50</v>
      </c>
      <c r="F840" s="16" t="s">
        <v>59</v>
      </c>
      <c r="G840" s="16" t="s">
        <v>897</v>
      </c>
      <c r="H840" s="34" t="str">
        <f t="shared" si="55"/>
        <v>FE</v>
      </c>
      <c r="I840" s="34" t="str">
        <f>IFERROR(INDEX(数据分类!B:B,MATCH(数据!H840,数据分类!A:A,0)),"Error")</f>
        <v>主动传感</v>
      </c>
      <c r="J840" s="34" t="str">
        <f>IFERROR(_xlfn.IFS(INDEX(数据分类!E:E,MATCH(数据!H840,数据分类!A:A,0))=3456,N840&amp;M840,INDEX(数据分类!E:E,MATCH(数据!H840,数据分类!A:A,0))=34,M840,INDEX(数据分类!E:E,MATCH(数据!H840,数据分类!A:A,0))=56,N840,INDEX(数据分类!E:E,MATCH(数据!H840,数据分类!A:A,0))="-","-"),"Error")</f>
        <v>-</v>
      </c>
      <c r="K840" s="34" t="str">
        <f t="shared" si="54"/>
        <v>-</v>
      </c>
      <c r="L840" s="4" t="str">
        <f>IFERROR(INDEX(字典msg!B:B,MATCH(D840,字典msg!A:A,0)),"Error")</f>
        <v>正常</v>
      </c>
      <c r="M840" s="4" t="str">
        <f>IFERROR(_xlfn.IFS(H840="9",INDEX(字典1_34!C:C,MATCH(MID(F840,5,2),字典1_34!B:B,0)),H840="B00",INDEX(字典1_34!D:D,MATCH(MID(F840,5,2),字典1_34!B:B,0)),H840="B20",INDEX(字典1_34!E:E,MATCH(MID(F840,5,2),字典1_34!B:B,0)),H840="B48",INDEX(字典1_34!G:G,MATCH(MID(F840,5,2),字典1_34!B:B,0)),LEFT(H840,1)="B",INDEX(字典1_34!F:F,MATCH(MID(F840,5,2),字典1_34!B:B,0))),"-")</f>
        <v>-</v>
      </c>
      <c r="N840" s="4" t="str">
        <f>IFERROR(_xlfn.IFS(H840="9",INDEX(字典1_56!C:C,MATCH(MID(F840,7,2),字典1_56!B:B,0)),LEFT(H840,1)="B",INDEX(字典1_56!D:D,MATCH(MID(F840,7,2),字典1_56!B:B,0)),H840="C_B",INDEX(字典1_56!F:F,MATCH(MID(F840,7,2),字典1_56!B:B,0)),H840="C",INDEX(字典1_56!E:E,MATCH(MID(F840,7,2),字典1_56!B:B,0))),"-")</f>
        <v>-</v>
      </c>
      <c r="O840" s="4" t="str">
        <f>IFERROR(INDEX(字典1_78!C:C,MATCH(RIGHT(F840,2),字典1_78!B:B,0)),"Error")</f>
        <v>主动传感</v>
      </c>
      <c r="P840" s="5">
        <f t="shared" si="52"/>
        <v>6.8150000000000004</v>
      </c>
      <c r="Q840" s="5">
        <f t="shared" si="53"/>
        <v>4.0000000000000036E-2</v>
      </c>
      <c r="R840" s="5" t="str">
        <f>IF(H842="C_B",INDEX(音色一览表!A:A,MATCH(MID(F840,5,2)&amp;MID(F841,5,2)&amp;MID(F842,7,2),音色一览表!H:H,0))&amp;" "&amp;INDEX(音色一览表!G:G,MATCH(MID(F840,5,2)&amp;MID(F841,5,2)&amp;MID(F842,7,2),音色一览表!H:H,0)),"")</f>
        <v/>
      </c>
      <c r="S840" s="17"/>
      <c r="T840" s="17"/>
    </row>
    <row r="841" spans="1:20" ht="18" hidden="1" customHeight="1" x14ac:dyDescent="0.2">
      <c r="A841" s="16">
        <v>839</v>
      </c>
      <c r="B841" s="16">
        <v>2</v>
      </c>
      <c r="C841" s="10"/>
      <c r="D841" s="16" t="s">
        <v>49</v>
      </c>
      <c r="E841" s="16" t="s">
        <v>50</v>
      </c>
      <c r="F841" s="16" t="s">
        <v>51</v>
      </c>
      <c r="G841" s="16" t="s">
        <v>898</v>
      </c>
      <c r="H841" s="34" t="str">
        <f t="shared" si="55"/>
        <v>F8</v>
      </c>
      <c r="I841" s="34" t="str">
        <f>IFERROR(INDEX(数据分类!B:B,MATCH(数据!H841,数据分类!A:A,0)),"Error")</f>
        <v>时钟</v>
      </c>
      <c r="J841" s="34" t="str">
        <f>IFERROR(_xlfn.IFS(INDEX(数据分类!E:E,MATCH(数据!H841,数据分类!A:A,0))=3456,N841&amp;M841,INDEX(数据分类!E:E,MATCH(数据!H841,数据分类!A:A,0))=34,M841,INDEX(数据分类!E:E,MATCH(数据!H841,数据分类!A:A,0))=56,N841,INDEX(数据分类!E:E,MATCH(数据!H841,数据分类!A:A,0))="-","-"),"Error")</f>
        <v>-</v>
      </c>
      <c r="K841" s="34" t="str">
        <f t="shared" si="54"/>
        <v>-</v>
      </c>
      <c r="L841" s="4" t="str">
        <f>IFERROR(INDEX(字典msg!B:B,MATCH(D841,字典msg!A:A,0)),"Error")</f>
        <v>正常</v>
      </c>
      <c r="M841" s="4" t="str">
        <f>IFERROR(_xlfn.IFS(H841="9",INDEX(字典1_34!C:C,MATCH(MID(F841,5,2),字典1_34!B:B,0)),H841="B00",INDEX(字典1_34!D:D,MATCH(MID(F841,5,2),字典1_34!B:B,0)),H841="B20",INDEX(字典1_34!E:E,MATCH(MID(F841,5,2),字典1_34!B:B,0)),H841="B48",INDEX(字典1_34!G:G,MATCH(MID(F841,5,2),字典1_34!B:B,0)),LEFT(H841,1)="B",INDEX(字典1_34!F:F,MATCH(MID(F841,5,2),字典1_34!B:B,0))),"-")</f>
        <v>-</v>
      </c>
      <c r="N841" s="4" t="str">
        <f>IFERROR(_xlfn.IFS(H841="9",INDEX(字典1_56!C:C,MATCH(MID(F841,7,2),字典1_56!B:B,0)),LEFT(H841,1)="B",INDEX(字典1_56!D:D,MATCH(MID(F841,7,2),字典1_56!B:B,0)),H841="C_B",INDEX(字典1_56!F:F,MATCH(MID(F841,7,2),字典1_56!B:B,0)),H841="C",INDEX(字典1_56!E:E,MATCH(MID(F841,7,2),字典1_56!B:B,0))),"-")</f>
        <v>-</v>
      </c>
      <c r="O841" s="4" t="str">
        <f>IFERROR(INDEX(字典1_78!C:C,MATCH(RIGHT(F841,2),字典1_78!B:B,0)),"Error")</f>
        <v>时钟</v>
      </c>
      <c r="P841" s="5">
        <f t="shared" si="52"/>
        <v>6.8650000000000002</v>
      </c>
      <c r="Q841" s="5">
        <f t="shared" si="53"/>
        <v>4.9999999999999822E-2</v>
      </c>
      <c r="R841" s="5" t="str">
        <f>IF(H843="C_B",INDEX(音色一览表!A:A,MATCH(MID(F841,5,2)&amp;MID(F842,5,2)&amp;MID(F843,7,2),音色一览表!H:H,0))&amp;" "&amp;INDEX(音色一览表!G:G,MATCH(MID(F841,5,2)&amp;MID(F842,5,2)&amp;MID(F843,7,2),音色一览表!H:H,0)),"")</f>
        <v/>
      </c>
      <c r="S841" s="17"/>
      <c r="T841" s="17"/>
    </row>
    <row r="842" spans="1:20" ht="18" hidden="1" customHeight="1" x14ac:dyDescent="0.2">
      <c r="A842" s="16">
        <v>840</v>
      </c>
      <c r="B842" s="16">
        <v>2</v>
      </c>
      <c r="C842" s="10"/>
      <c r="D842" s="16" t="s">
        <v>49</v>
      </c>
      <c r="E842" s="16" t="s">
        <v>50</v>
      </c>
      <c r="F842" s="16" t="s">
        <v>899</v>
      </c>
      <c r="G842" s="16" t="s">
        <v>900</v>
      </c>
      <c r="H842" s="34" t="str">
        <f t="shared" si="55"/>
        <v>9</v>
      </c>
      <c r="I842" s="34" t="str">
        <f>IFERROR(INDEX(数据分类!B:B,MATCH(数据!H842,数据分类!A:A,0)),"Error")</f>
        <v>音符打开</v>
      </c>
      <c r="J842" s="34" t="str">
        <f>IFERROR(_xlfn.IFS(INDEX(数据分类!E:E,MATCH(数据!H842,数据分类!A:A,0))=3456,N842&amp;M842,INDEX(数据分类!E:E,MATCH(数据!H842,数据分类!A:A,0))=34,M842,INDEX(数据分类!E:E,MATCH(数据!H842,数据分类!A:A,0))=56,N842,INDEX(数据分类!E:E,MATCH(数据!H842,数据分类!A:A,0))="-","-"),"Error")</f>
        <v>E3键按下(力度077)</v>
      </c>
      <c r="K842" s="34">
        <f t="shared" si="54"/>
        <v>1</v>
      </c>
      <c r="L842" s="4" t="str">
        <f>IFERROR(INDEX(字典msg!B:B,MATCH(D842,字典msg!A:A,0)),"Error")</f>
        <v>正常</v>
      </c>
      <c r="M842" s="4" t="str">
        <f>IFERROR(_xlfn.IFS(H842="9",INDEX(字典1_34!C:C,MATCH(MID(F842,5,2),字典1_34!B:B,0)),H842="B00",INDEX(字典1_34!D:D,MATCH(MID(F842,5,2),字典1_34!B:B,0)),H842="B20",INDEX(字典1_34!E:E,MATCH(MID(F842,5,2),字典1_34!B:B,0)),H842="B48",INDEX(字典1_34!G:G,MATCH(MID(F842,5,2),字典1_34!B:B,0)),LEFT(H842,1)="B",INDEX(字典1_34!F:F,MATCH(MID(F842,5,2),字典1_34!B:B,0))),"-")</f>
        <v>按下(力度077)</v>
      </c>
      <c r="N842" s="4" t="str">
        <f>IFERROR(_xlfn.IFS(H842="9",INDEX(字典1_56!C:C,MATCH(MID(F842,7,2),字典1_56!B:B,0)),LEFT(H842,1)="B",INDEX(字典1_56!D:D,MATCH(MID(F842,7,2),字典1_56!B:B,0)),H842="C_B",INDEX(字典1_56!F:F,MATCH(MID(F842,7,2),字典1_56!B:B,0)),H842="C",INDEX(字典1_56!E:E,MATCH(MID(F842,7,2),字典1_56!B:B,0))),"-")</f>
        <v>E3键</v>
      </c>
      <c r="O842" s="4" t="str">
        <f>IFERROR(INDEX(字典1_78!C:C,MATCH(RIGHT(F842,2),字典1_78!B:B,0)),"Error")</f>
        <v>音符打开(#01)</v>
      </c>
      <c r="P842" s="5">
        <f t="shared" si="52"/>
        <v>6.915</v>
      </c>
      <c r="Q842" s="5">
        <f t="shared" si="53"/>
        <v>4.9999999999999822E-2</v>
      </c>
      <c r="R842" s="5" t="str">
        <f>IF(H844="C_B",INDEX(音色一览表!A:A,MATCH(MID(F842,5,2)&amp;MID(F843,5,2)&amp;MID(F844,7,2),音色一览表!H:H,0))&amp;" "&amp;INDEX(音色一览表!G:G,MATCH(MID(F842,5,2)&amp;MID(F843,5,2)&amp;MID(F844,7,2),音色一览表!H:H,0)),"")</f>
        <v/>
      </c>
      <c r="S842" s="17"/>
      <c r="T842" s="17"/>
    </row>
    <row r="843" spans="1:20" ht="18" hidden="1" customHeight="1" x14ac:dyDescent="0.2">
      <c r="A843" s="16">
        <v>841</v>
      </c>
      <c r="B843" s="16">
        <v>3</v>
      </c>
      <c r="C843" s="10"/>
      <c r="D843" s="16" t="s">
        <v>683</v>
      </c>
      <c r="E843" s="16" t="s">
        <v>50</v>
      </c>
      <c r="F843" s="16" t="s">
        <v>50</v>
      </c>
      <c r="G843" s="16" t="s">
        <v>50</v>
      </c>
      <c r="H843" s="34" t="str">
        <f t="shared" si="55"/>
        <v>0</v>
      </c>
      <c r="I843" s="34" t="str">
        <f>IFERROR(INDEX(数据分类!B:B,MATCH(数据!H843,数据分类!A:A,0)),"Error")</f>
        <v>系统启动、关闭</v>
      </c>
      <c r="J843" s="34" t="str">
        <f>IFERROR(_xlfn.IFS(INDEX(数据分类!E:E,MATCH(数据!H843,数据分类!A:A,0))=3456,N843&amp;M843,INDEX(数据分类!E:E,MATCH(数据!H843,数据分类!A:A,0))=34,M843,INDEX(数据分类!E:E,MATCH(数据!H843,数据分类!A:A,0))=56,N843,INDEX(数据分类!E:E,MATCH(数据!H843,数据分类!A:A,0))="-","-"),"Error")</f>
        <v>-</v>
      </c>
      <c r="K843" s="34" t="str">
        <f t="shared" si="54"/>
        <v>-</v>
      </c>
      <c r="L843" s="4" t="str">
        <f>IFERROR(INDEX(字典msg!B:B,MATCH(D843,字典msg!A:A,0)),"Error")</f>
        <v>初始化成功</v>
      </c>
      <c r="M843" s="4" t="str">
        <f>IFERROR(_xlfn.IFS(H843="9",INDEX(字典1_34!C:C,MATCH(MID(F843,5,2),字典1_34!B:B,0)),H843="B00",INDEX(字典1_34!D:D,MATCH(MID(F843,5,2),字典1_34!B:B,0)),H843="B20",INDEX(字典1_34!E:E,MATCH(MID(F843,5,2),字典1_34!B:B,0)),H843="B48",INDEX(字典1_34!G:G,MATCH(MID(F843,5,2),字典1_34!B:B,0)),LEFT(H843,1)="B",INDEX(字典1_34!F:F,MATCH(MID(F843,5,2),字典1_34!B:B,0))),"-")</f>
        <v>-</v>
      </c>
      <c r="N843" s="4" t="str">
        <f>IFERROR(_xlfn.IFS(H843="9",INDEX(字典1_56!C:C,MATCH(MID(F843,7,2),字典1_56!B:B,0)),LEFT(H843,1)="B",INDEX(字典1_56!D:D,MATCH(MID(F843,7,2),字典1_56!B:B,0)),H843="C_B",INDEX(字典1_56!F:F,MATCH(MID(F843,7,2),字典1_56!B:B,0)),H843="C",INDEX(字典1_56!E:E,MATCH(MID(F843,7,2),字典1_56!B:B,0))),"-")</f>
        <v>-</v>
      </c>
      <c r="O843" s="4" t="str">
        <f>IFERROR(INDEX(字典1_78!C:C,MATCH(RIGHT(F843,2),字典1_78!B:B,0)),"Error")</f>
        <v>系统启动、关闭</v>
      </c>
      <c r="P843" s="5">
        <f t="shared" si="52"/>
        <v>0</v>
      </c>
      <c r="Q843" s="5">
        <f t="shared" si="53"/>
        <v>0</v>
      </c>
      <c r="R843" s="5" t="str">
        <f>IF(H845="C_B",INDEX(音色一览表!A:A,MATCH(MID(F843,5,2)&amp;MID(F844,5,2)&amp;MID(F845,7,2),音色一览表!H:H,0))&amp;" "&amp;INDEX(音色一览表!G:G,MATCH(MID(F843,5,2)&amp;MID(F844,5,2)&amp;MID(F845,7,2),音色一览表!H:H,0)),"")</f>
        <v/>
      </c>
      <c r="S843" s="17"/>
      <c r="T843" s="17"/>
    </row>
    <row r="844" spans="1:20" ht="18" hidden="1" customHeight="1" x14ac:dyDescent="0.2">
      <c r="A844" s="16">
        <v>842</v>
      </c>
      <c r="B844" s="16">
        <v>3</v>
      </c>
      <c r="C844" s="10"/>
      <c r="D844" s="16" t="s">
        <v>49</v>
      </c>
      <c r="E844" s="16" t="s">
        <v>50</v>
      </c>
      <c r="F844" s="16" t="s">
        <v>59</v>
      </c>
      <c r="G844" s="16" t="s">
        <v>901</v>
      </c>
      <c r="H844" s="34" t="str">
        <f t="shared" si="55"/>
        <v>FE</v>
      </c>
      <c r="I844" s="34" t="str">
        <f>IFERROR(INDEX(数据分类!B:B,MATCH(数据!H844,数据分类!A:A,0)),"Error")</f>
        <v>主动传感</v>
      </c>
      <c r="J844" s="34" t="str">
        <f>IFERROR(_xlfn.IFS(INDEX(数据分类!E:E,MATCH(数据!H844,数据分类!A:A,0))=3456,N844&amp;M844,INDEX(数据分类!E:E,MATCH(数据!H844,数据分类!A:A,0))=34,M844,INDEX(数据分类!E:E,MATCH(数据!H844,数据分类!A:A,0))=56,N844,INDEX(数据分类!E:E,MATCH(数据!H844,数据分类!A:A,0))="-","-"),"Error")</f>
        <v>-</v>
      </c>
      <c r="K844" s="34" t="str">
        <f t="shared" si="54"/>
        <v>-</v>
      </c>
      <c r="L844" s="4" t="str">
        <f>IFERROR(INDEX(字典msg!B:B,MATCH(D844,字典msg!A:A,0)),"Error")</f>
        <v>正常</v>
      </c>
      <c r="M844" s="4" t="str">
        <f>IFERROR(_xlfn.IFS(H844="9",INDEX(字典1_34!C:C,MATCH(MID(F844,5,2),字典1_34!B:B,0)),H844="B00",INDEX(字典1_34!D:D,MATCH(MID(F844,5,2),字典1_34!B:B,0)),H844="B20",INDEX(字典1_34!E:E,MATCH(MID(F844,5,2),字典1_34!B:B,0)),H844="B48",INDEX(字典1_34!G:G,MATCH(MID(F844,5,2),字典1_34!B:B,0)),LEFT(H844,1)="B",INDEX(字典1_34!F:F,MATCH(MID(F844,5,2),字典1_34!B:B,0))),"-")</f>
        <v>-</v>
      </c>
      <c r="N844" s="4" t="str">
        <f>IFERROR(_xlfn.IFS(H844="9",INDEX(字典1_56!C:C,MATCH(MID(F844,7,2),字典1_56!B:B,0)),LEFT(H844,1)="B",INDEX(字典1_56!D:D,MATCH(MID(F844,7,2),字典1_56!B:B,0)),H844="C_B",INDEX(字典1_56!F:F,MATCH(MID(F844,7,2),字典1_56!B:B,0)),H844="C",INDEX(字典1_56!E:E,MATCH(MID(F844,7,2),字典1_56!B:B,0))),"-")</f>
        <v>-</v>
      </c>
      <c r="O844" s="4" t="str">
        <f>IFERROR(INDEX(字典1_78!C:C,MATCH(RIGHT(F844,2),字典1_78!B:B,0)),"Error")</f>
        <v>主动传感</v>
      </c>
      <c r="P844" s="5">
        <f t="shared" si="52"/>
        <v>0.193</v>
      </c>
      <c r="Q844" s="5">
        <f t="shared" si="53"/>
        <v>0.193</v>
      </c>
      <c r="R844" s="5" t="str">
        <f>IF(H846="C_B",INDEX(音色一览表!A:A,MATCH(MID(F844,5,2)&amp;MID(F845,5,2)&amp;MID(F846,7,2),音色一览表!H:H,0))&amp;" "&amp;INDEX(音色一览表!G:G,MATCH(MID(F844,5,2)&amp;MID(F845,5,2)&amp;MID(F846,7,2),音色一览表!H:H,0)),"")</f>
        <v/>
      </c>
      <c r="S844" s="17"/>
      <c r="T844" s="17"/>
    </row>
    <row r="845" spans="1:20" ht="18" hidden="1" customHeight="1" x14ac:dyDescent="0.2">
      <c r="A845" s="16">
        <v>843</v>
      </c>
      <c r="B845" s="16">
        <v>3</v>
      </c>
      <c r="C845" s="10"/>
      <c r="D845" s="16" t="s">
        <v>49</v>
      </c>
      <c r="E845" s="16" t="s">
        <v>50</v>
      </c>
      <c r="F845" s="16" t="s">
        <v>59</v>
      </c>
      <c r="G845" s="16" t="s">
        <v>902</v>
      </c>
      <c r="H845" s="34" t="str">
        <f t="shared" si="55"/>
        <v>FE</v>
      </c>
      <c r="I845" s="34" t="str">
        <f>IFERROR(INDEX(数据分类!B:B,MATCH(数据!H845,数据分类!A:A,0)),"Error")</f>
        <v>主动传感</v>
      </c>
      <c r="J845" s="34" t="str">
        <f>IFERROR(_xlfn.IFS(INDEX(数据分类!E:E,MATCH(数据!H845,数据分类!A:A,0))=3456,N845&amp;M845,INDEX(数据分类!E:E,MATCH(数据!H845,数据分类!A:A,0))=34,M845,INDEX(数据分类!E:E,MATCH(数据!H845,数据分类!A:A,0))=56,N845,INDEX(数据分类!E:E,MATCH(数据!H845,数据分类!A:A,0))="-","-"),"Error")</f>
        <v>-</v>
      </c>
      <c r="K845" s="34" t="str">
        <f t="shared" si="54"/>
        <v>-</v>
      </c>
      <c r="L845" s="4" t="str">
        <f>IFERROR(INDEX(字典msg!B:B,MATCH(D845,字典msg!A:A,0)),"Error")</f>
        <v>正常</v>
      </c>
      <c r="M845" s="4" t="str">
        <f>IFERROR(_xlfn.IFS(H845="9",INDEX(字典1_34!C:C,MATCH(MID(F845,5,2),字典1_34!B:B,0)),H845="B00",INDEX(字典1_34!D:D,MATCH(MID(F845,5,2),字典1_34!B:B,0)),H845="B20",INDEX(字典1_34!E:E,MATCH(MID(F845,5,2),字典1_34!B:B,0)),H845="B48",INDEX(字典1_34!G:G,MATCH(MID(F845,5,2),字典1_34!B:B,0)),LEFT(H845,1)="B",INDEX(字典1_34!F:F,MATCH(MID(F845,5,2),字典1_34!B:B,0))),"-")</f>
        <v>-</v>
      </c>
      <c r="N845" s="4" t="str">
        <f>IFERROR(_xlfn.IFS(H845="9",INDEX(字典1_56!C:C,MATCH(MID(F845,7,2),字典1_56!B:B,0)),LEFT(H845,1)="B",INDEX(字典1_56!D:D,MATCH(MID(F845,7,2),字典1_56!B:B,0)),H845="C_B",INDEX(字典1_56!F:F,MATCH(MID(F845,7,2),字典1_56!B:B,0)),H845="C",INDEX(字典1_56!E:E,MATCH(MID(F845,7,2),字典1_56!B:B,0))),"-")</f>
        <v>-</v>
      </c>
      <c r="O845" s="4" t="str">
        <f>IFERROR(INDEX(字典1_78!C:C,MATCH(RIGHT(F845,2),字典1_78!B:B,0)),"Error")</f>
        <v>主动传感</v>
      </c>
      <c r="P845" s="5">
        <f t="shared" si="52"/>
        <v>0.39300000000000002</v>
      </c>
      <c r="Q845" s="5">
        <f t="shared" si="53"/>
        <v>0.2</v>
      </c>
      <c r="R845" s="5" t="str">
        <f>IF(H847="C_B",INDEX(音色一览表!A:A,MATCH(MID(F845,5,2)&amp;MID(F846,5,2)&amp;MID(F847,7,2),音色一览表!H:H,0))&amp;" "&amp;INDEX(音色一览表!G:G,MATCH(MID(F845,5,2)&amp;MID(F846,5,2)&amp;MID(F847,7,2),音色一览表!H:H,0)),"")</f>
        <v/>
      </c>
      <c r="S845" s="17"/>
      <c r="T845" s="17"/>
    </row>
    <row r="846" spans="1:20" ht="18" hidden="1" customHeight="1" x14ac:dyDescent="0.2">
      <c r="A846" s="16">
        <v>844</v>
      </c>
      <c r="B846" s="16">
        <v>3</v>
      </c>
      <c r="C846" s="10"/>
      <c r="D846" s="16" t="s">
        <v>49</v>
      </c>
      <c r="E846" s="16" t="s">
        <v>50</v>
      </c>
      <c r="F846" s="16" t="s">
        <v>59</v>
      </c>
      <c r="G846" s="16" t="s">
        <v>903</v>
      </c>
      <c r="H846" s="34" t="str">
        <f t="shared" si="55"/>
        <v>FE</v>
      </c>
      <c r="I846" s="34" t="str">
        <f>IFERROR(INDEX(数据分类!B:B,MATCH(数据!H846,数据分类!A:A,0)),"Error")</f>
        <v>主动传感</v>
      </c>
      <c r="J846" s="34" t="str">
        <f>IFERROR(_xlfn.IFS(INDEX(数据分类!E:E,MATCH(数据!H846,数据分类!A:A,0))=3456,N846&amp;M846,INDEX(数据分类!E:E,MATCH(数据!H846,数据分类!A:A,0))=34,M846,INDEX(数据分类!E:E,MATCH(数据!H846,数据分类!A:A,0))=56,N846,INDEX(数据分类!E:E,MATCH(数据!H846,数据分类!A:A,0))="-","-"),"Error")</f>
        <v>-</v>
      </c>
      <c r="K846" s="34" t="str">
        <f t="shared" si="54"/>
        <v>-</v>
      </c>
      <c r="L846" s="4" t="str">
        <f>IFERROR(INDEX(字典msg!B:B,MATCH(D846,字典msg!A:A,0)),"Error")</f>
        <v>正常</v>
      </c>
      <c r="M846" s="4" t="str">
        <f>IFERROR(_xlfn.IFS(H846="9",INDEX(字典1_34!C:C,MATCH(MID(F846,5,2),字典1_34!B:B,0)),H846="B00",INDEX(字典1_34!D:D,MATCH(MID(F846,5,2),字典1_34!B:B,0)),H846="B20",INDEX(字典1_34!E:E,MATCH(MID(F846,5,2),字典1_34!B:B,0)),H846="B48",INDEX(字典1_34!G:G,MATCH(MID(F846,5,2),字典1_34!B:B,0)),LEFT(H846,1)="B",INDEX(字典1_34!F:F,MATCH(MID(F846,5,2),字典1_34!B:B,0))),"-")</f>
        <v>-</v>
      </c>
      <c r="N846" s="4" t="str">
        <f>IFERROR(_xlfn.IFS(H846="9",INDEX(字典1_56!C:C,MATCH(MID(F846,7,2),字典1_56!B:B,0)),LEFT(H846,1)="B",INDEX(字典1_56!D:D,MATCH(MID(F846,7,2),字典1_56!B:B,0)),H846="C_B",INDEX(字典1_56!F:F,MATCH(MID(F846,7,2),字典1_56!B:B,0)),H846="C",INDEX(字典1_56!E:E,MATCH(MID(F846,7,2),字典1_56!B:B,0))),"-")</f>
        <v>-</v>
      </c>
      <c r="O846" s="4" t="str">
        <f>IFERROR(INDEX(字典1_78!C:C,MATCH(RIGHT(F846,2),字典1_78!B:B,0)),"Error")</f>
        <v>主动传感</v>
      </c>
      <c r="P846" s="5">
        <f t="shared" si="52"/>
        <v>0.59299999999999997</v>
      </c>
      <c r="Q846" s="5">
        <f t="shared" si="53"/>
        <v>0.19999999999999996</v>
      </c>
      <c r="R846" s="5" t="str">
        <f>IF(H848="C_B",INDEX(音色一览表!A:A,MATCH(MID(F846,5,2)&amp;MID(F847,5,2)&amp;MID(F848,7,2),音色一览表!H:H,0))&amp;" "&amp;INDEX(音色一览表!G:G,MATCH(MID(F846,5,2)&amp;MID(F847,5,2)&amp;MID(F848,7,2),音色一览表!H:H,0)),"")</f>
        <v/>
      </c>
      <c r="S846" s="17"/>
      <c r="T846" s="17"/>
    </row>
    <row r="847" spans="1:20" ht="18" hidden="1" customHeight="1" x14ac:dyDescent="0.2">
      <c r="A847" s="16">
        <v>845</v>
      </c>
      <c r="B847" s="16">
        <v>3</v>
      </c>
      <c r="C847" s="10"/>
      <c r="D847" s="16" t="s">
        <v>49</v>
      </c>
      <c r="E847" s="16" t="s">
        <v>50</v>
      </c>
      <c r="F847" s="16" t="s">
        <v>59</v>
      </c>
      <c r="G847" s="16" t="s">
        <v>904</v>
      </c>
      <c r="H847" s="34" t="str">
        <f t="shared" si="55"/>
        <v>FE</v>
      </c>
      <c r="I847" s="34" t="str">
        <f>IFERROR(INDEX(数据分类!B:B,MATCH(数据!H847,数据分类!A:A,0)),"Error")</f>
        <v>主动传感</v>
      </c>
      <c r="J847" s="34" t="str">
        <f>IFERROR(_xlfn.IFS(INDEX(数据分类!E:E,MATCH(数据!H847,数据分类!A:A,0))=3456,N847&amp;M847,INDEX(数据分类!E:E,MATCH(数据!H847,数据分类!A:A,0))=34,M847,INDEX(数据分类!E:E,MATCH(数据!H847,数据分类!A:A,0))=56,N847,INDEX(数据分类!E:E,MATCH(数据!H847,数据分类!A:A,0))="-","-"),"Error")</f>
        <v>-</v>
      </c>
      <c r="K847" s="34" t="str">
        <f t="shared" si="54"/>
        <v>-</v>
      </c>
      <c r="L847" s="4" t="str">
        <f>IFERROR(INDEX(字典msg!B:B,MATCH(D847,字典msg!A:A,0)),"Error")</f>
        <v>正常</v>
      </c>
      <c r="M847" s="4" t="str">
        <f>IFERROR(_xlfn.IFS(H847="9",INDEX(字典1_34!C:C,MATCH(MID(F847,5,2),字典1_34!B:B,0)),H847="B00",INDEX(字典1_34!D:D,MATCH(MID(F847,5,2),字典1_34!B:B,0)),H847="B20",INDEX(字典1_34!E:E,MATCH(MID(F847,5,2),字典1_34!B:B,0)),H847="B48",INDEX(字典1_34!G:G,MATCH(MID(F847,5,2),字典1_34!B:B,0)),LEFT(H847,1)="B",INDEX(字典1_34!F:F,MATCH(MID(F847,5,2),字典1_34!B:B,0))),"-")</f>
        <v>-</v>
      </c>
      <c r="N847" s="4" t="str">
        <f>IFERROR(_xlfn.IFS(H847="9",INDEX(字典1_56!C:C,MATCH(MID(F847,7,2),字典1_56!B:B,0)),LEFT(H847,1)="B",INDEX(字典1_56!D:D,MATCH(MID(F847,7,2),字典1_56!B:B,0)),H847="C_B",INDEX(字典1_56!F:F,MATCH(MID(F847,7,2),字典1_56!B:B,0)),H847="C",INDEX(字典1_56!E:E,MATCH(MID(F847,7,2),字典1_56!B:B,0))),"-")</f>
        <v>-</v>
      </c>
      <c r="O847" s="4" t="str">
        <f>IFERROR(INDEX(字典1_78!C:C,MATCH(RIGHT(F847,2),字典1_78!B:B,0)),"Error")</f>
        <v>主动传感</v>
      </c>
      <c r="P847" s="5">
        <f t="shared" si="52"/>
        <v>0.79</v>
      </c>
      <c r="Q847" s="5">
        <f t="shared" si="53"/>
        <v>0.19700000000000006</v>
      </c>
      <c r="R847" s="5" t="str">
        <f>IF(H849="C_B",INDEX(音色一览表!A:A,MATCH(MID(F847,5,2)&amp;MID(F848,5,2)&amp;MID(F849,7,2),音色一览表!H:H,0))&amp;" "&amp;INDEX(音色一览表!G:G,MATCH(MID(F847,5,2)&amp;MID(F848,5,2)&amp;MID(F849,7,2),音色一览表!H:H,0)),"")</f>
        <v/>
      </c>
      <c r="S847" s="17"/>
      <c r="T847" s="17"/>
    </row>
    <row r="848" spans="1:20" ht="18" hidden="1" customHeight="1" x14ac:dyDescent="0.2">
      <c r="A848" s="16">
        <v>846</v>
      </c>
      <c r="B848" s="16">
        <v>3</v>
      </c>
      <c r="C848" s="10"/>
      <c r="D848" s="16" t="s">
        <v>49</v>
      </c>
      <c r="E848" s="16" t="s">
        <v>50</v>
      </c>
      <c r="F848" s="16" t="s">
        <v>59</v>
      </c>
      <c r="G848" s="16" t="s">
        <v>905</v>
      </c>
      <c r="H848" s="34" t="str">
        <f t="shared" si="55"/>
        <v>FE</v>
      </c>
      <c r="I848" s="34" t="str">
        <f>IFERROR(INDEX(数据分类!B:B,MATCH(数据!H848,数据分类!A:A,0)),"Error")</f>
        <v>主动传感</v>
      </c>
      <c r="J848" s="34" t="str">
        <f>IFERROR(_xlfn.IFS(INDEX(数据分类!E:E,MATCH(数据!H848,数据分类!A:A,0))=3456,N848&amp;M848,INDEX(数据分类!E:E,MATCH(数据!H848,数据分类!A:A,0))=34,M848,INDEX(数据分类!E:E,MATCH(数据!H848,数据分类!A:A,0))=56,N848,INDEX(数据分类!E:E,MATCH(数据!H848,数据分类!A:A,0))="-","-"),"Error")</f>
        <v>-</v>
      </c>
      <c r="K848" s="34" t="str">
        <f t="shared" si="54"/>
        <v>-</v>
      </c>
      <c r="L848" s="4" t="str">
        <f>IFERROR(INDEX(字典msg!B:B,MATCH(D848,字典msg!A:A,0)),"Error")</f>
        <v>正常</v>
      </c>
      <c r="M848" s="4" t="str">
        <f>IFERROR(_xlfn.IFS(H848="9",INDEX(字典1_34!C:C,MATCH(MID(F848,5,2),字典1_34!B:B,0)),H848="B00",INDEX(字典1_34!D:D,MATCH(MID(F848,5,2),字典1_34!B:B,0)),H848="B20",INDEX(字典1_34!E:E,MATCH(MID(F848,5,2),字典1_34!B:B,0)),H848="B48",INDEX(字典1_34!G:G,MATCH(MID(F848,5,2),字典1_34!B:B,0)),LEFT(H848,1)="B",INDEX(字典1_34!F:F,MATCH(MID(F848,5,2),字典1_34!B:B,0))),"-")</f>
        <v>-</v>
      </c>
      <c r="N848" s="4" t="str">
        <f>IFERROR(_xlfn.IFS(H848="9",INDEX(字典1_56!C:C,MATCH(MID(F848,7,2),字典1_56!B:B,0)),LEFT(H848,1)="B",INDEX(字典1_56!D:D,MATCH(MID(F848,7,2),字典1_56!B:B,0)),H848="C_B",INDEX(字典1_56!F:F,MATCH(MID(F848,7,2),字典1_56!B:B,0)),H848="C",INDEX(字典1_56!E:E,MATCH(MID(F848,7,2),字典1_56!B:B,0))),"-")</f>
        <v>-</v>
      </c>
      <c r="O848" s="4" t="str">
        <f>IFERROR(INDEX(字典1_78!C:C,MATCH(RIGHT(F848,2),字典1_78!B:B,0)),"Error")</f>
        <v>主动传感</v>
      </c>
      <c r="P848" s="5">
        <f t="shared" si="52"/>
        <v>0.99</v>
      </c>
      <c r="Q848" s="5">
        <f t="shared" si="53"/>
        <v>0.19999999999999996</v>
      </c>
      <c r="R848" s="5" t="str">
        <f>IF(H850="C_B",INDEX(音色一览表!A:A,MATCH(MID(F848,5,2)&amp;MID(F849,5,2)&amp;MID(F850,7,2),音色一览表!H:H,0))&amp;" "&amp;INDEX(音色一览表!G:G,MATCH(MID(F848,5,2)&amp;MID(F849,5,2)&amp;MID(F850,7,2),音色一览表!H:H,0)),"")</f>
        <v/>
      </c>
      <c r="S848" s="17"/>
      <c r="T848" s="17"/>
    </row>
    <row r="849" spans="1:20" ht="18" hidden="1" customHeight="1" x14ac:dyDescent="0.2">
      <c r="A849" s="16">
        <v>847</v>
      </c>
      <c r="B849" s="16">
        <v>3</v>
      </c>
      <c r="C849" s="10"/>
      <c r="D849" s="16" t="s">
        <v>49</v>
      </c>
      <c r="E849" s="16" t="s">
        <v>50</v>
      </c>
      <c r="F849" s="16" t="s">
        <v>59</v>
      </c>
      <c r="G849" s="16" t="s">
        <v>906</v>
      </c>
      <c r="H849" s="34" t="str">
        <f t="shared" si="55"/>
        <v>FE</v>
      </c>
      <c r="I849" s="34" t="str">
        <f>IFERROR(INDEX(数据分类!B:B,MATCH(数据!H849,数据分类!A:A,0)),"Error")</f>
        <v>主动传感</v>
      </c>
      <c r="J849" s="34" t="str">
        <f>IFERROR(_xlfn.IFS(INDEX(数据分类!E:E,MATCH(数据!H849,数据分类!A:A,0))=3456,N849&amp;M849,INDEX(数据分类!E:E,MATCH(数据!H849,数据分类!A:A,0))=34,M849,INDEX(数据分类!E:E,MATCH(数据!H849,数据分类!A:A,0))=56,N849,INDEX(数据分类!E:E,MATCH(数据!H849,数据分类!A:A,0))="-","-"),"Error")</f>
        <v>-</v>
      </c>
      <c r="K849" s="34" t="str">
        <f t="shared" si="54"/>
        <v>-</v>
      </c>
      <c r="L849" s="4" t="str">
        <f>IFERROR(INDEX(字典msg!B:B,MATCH(D849,字典msg!A:A,0)),"Error")</f>
        <v>正常</v>
      </c>
      <c r="M849" s="4" t="str">
        <f>IFERROR(_xlfn.IFS(H849="9",INDEX(字典1_34!C:C,MATCH(MID(F849,5,2),字典1_34!B:B,0)),H849="B00",INDEX(字典1_34!D:D,MATCH(MID(F849,5,2),字典1_34!B:B,0)),H849="B20",INDEX(字典1_34!E:E,MATCH(MID(F849,5,2),字典1_34!B:B,0)),H849="B48",INDEX(字典1_34!G:G,MATCH(MID(F849,5,2),字典1_34!B:B,0)),LEFT(H849,1)="B",INDEX(字典1_34!F:F,MATCH(MID(F849,5,2),字典1_34!B:B,0))),"-")</f>
        <v>-</v>
      </c>
      <c r="N849" s="4" t="str">
        <f>IFERROR(_xlfn.IFS(H849="9",INDEX(字典1_56!C:C,MATCH(MID(F849,7,2),字典1_56!B:B,0)),LEFT(H849,1)="B",INDEX(字典1_56!D:D,MATCH(MID(F849,7,2),字典1_56!B:B,0)),H849="C_B",INDEX(字典1_56!F:F,MATCH(MID(F849,7,2),字典1_56!B:B,0)),H849="C",INDEX(字典1_56!E:E,MATCH(MID(F849,7,2),字典1_56!B:B,0))),"-")</f>
        <v>-</v>
      </c>
      <c r="O849" s="4" t="str">
        <f>IFERROR(INDEX(字典1_78!C:C,MATCH(RIGHT(F849,2),字典1_78!B:B,0)),"Error")</f>
        <v>主动传感</v>
      </c>
      <c r="P849" s="5">
        <f t="shared" si="52"/>
        <v>1.19</v>
      </c>
      <c r="Q849" s="5">
        <f t="shared" si="53"/>
        <v>0.19999999999999996</v>
      </c>
      <c r="R849" s="5" t="str">
        <f>IF(H851="C_B",INDEX(音色一览表!A:A,MATCH(MID(F849,5,2)&amp;MID(F850,5,2)&amp;MID(F851,7,2),音色一览表!H:H,0))&amp;" "&amp;INDEX(音色一览表!G:G,MATCH(MID(F849,5,2)&amp;MID(F850,5,2)&amp;MID(F851,7,2),音色一览表!H:H,0)),"")</f>
        <v/>
      </c>
      <c r="S849" s="17"/>
      <c r="T849" s="17"/>
    </row>
    <row r="850" spans="1:20" ht="18" hidden="1" customHeight="1" x14ac:dyDescent="0.2">
      <c r="A850" s="16">
        <v>848</v>
      </c>
      <c r="B850" s="16">
        <v>3</v>
      </c>
      <c r="C850" s="10"/>
      <c r="D850" s="16" t="s">
        <v>49</v>
      </c>
      <c r="E850" s="16" t="s">
        <v>50</v>
      </c>
      <c r="F850" s="16" t="s">
        <v>59</v>
      </c>
      <c r="G850" s="16" t="s">
        <v>907</v>
      </c>
      <c r="H850" s="34" t="str">
        <f t="shared" si="55"/>
        <v>FE</v>
      </c>
      <c r="I850" s="34" t="str">
        <f>IFERROR(INDEX(数据分类!B:B,MATCH(数据!H850,数据分类!A:A,0)),"Error")</f>
        <v>主动传感</v>
      </c>
      <c r="J850" s="34" t="str">
        <f>IFERROR(_xlfn.IFS(INDEX(数据分类!E:E,MATCH(数据!H850,数据分类!A:A,0))=3456,N850&amp;M850,INDEX(数据分类!E:E,MATCH(数据!H850,数据分类!A:A,0))=34,M850,INDEX(数据分类!E:E,MATCH(数据!H850,数据分类!A:A,0))=56,N850,INDEX(数据分类!E:E,MATCH(数据!H850,数据分类!A:A,0))="-","-"),"Error")</f>
        <v>-</v>
      </c>
      <c r="K850" s="34" t="str">
        <f t="shared" si="54"/>
        <v>-</v>
      </c>
      <c r="L850" s="4" t="str">
        <f>IFERROR(INDEX(字典msg!B:B,MATCH(D850,字典msg!A:A,0)),"Error")</f>
        <v>正常</v>
      </c>
      <c r="M850" s="4" t="str">
        <f>IFERROR(_xlfn.IFS(H850="9",INDEX(字典1_34!C:C,MATCH(MID(F850,5,2),字典1_34!B:B,0)),H850="B00",INDEX(字典1_34!D:D,MATCH(MID(F850,5,2),字典1_34!B:B,0)),H850="B20",INDEX(字典1_34!E:E,MATCH(MID(F850,5,2),字典1_34!B:B,0)),H850="B48",INDEX(字典1_34!G:G,MATCH(MID(F850,5,2),字典1_34!B:B,0)),LEFT(H850,1)="B",INDEX(字典1_34!F:F,MATCH(MID(F850,5,2),字典1_34!B:B,0))),"-")</f>
        <v>-</v>
      </c>
      <c r="N850" s="4" t="str">
        <f>IFERROR(_xlfn.IFS(H850="9",INDEX(字典1_56!C:C,MATCH(MID(F850,7,2),字典1_56!B:B,0)),LEFT(H850,1)="B",INDEX(字典1_56!D:D,MATCH(MID(F850,7,2),字典1_56!B:B,0)),H850="C_B",INDEX(字典1_56!F:F,MATCH(MID(F850,7,2),字典1_56!B:B,0)),H850="C",INDEX(字典1_56!E:E,MATCH(MID(F850,7,2),字典1_56!B:B,0))),"-")</f>
        <v>-</v>
      </c>
      <c r="O850" s="4" t="str">
        <f>IFERROR(INDEX(字典1_78!C:C,MATCH(RIGHT(F850,2),字典1_78!B:B,0)),"Error")</f>
        <v>主动传感</v>
      </c>
      <c r="P850" s="5">
        <f t="shared" si="52"/>
        <v>1.3919999999999999</v>
      </c>
      <c r="Q850" s="5">
        <f t="shared" si="53"/>
        <v>0.20199999999999996</v>
      </c>
      <c r="R850" s="5" t="str">
        <f>IF(H852="C_B",INDEX(音色一览表!A:A,MATCH(MID(F850,5,2)&amp;MID(F851,5,2)&amp;MID(F852,7,2),音色一览表!H:H,0))&amp;" "&amp;INDEX(音色一览表!G:G,MATCH(MID(F850,5,2)&amp;MID(F851,5,2)&amp;MID(F852,7,2),音色一览表!H:H,0)),"")</f>
        <v/>
      </c>
      <c r="S850" s="17"/>
      <c r="T850" s="17"/>
    </row>
    <row r="851" spans="1:20" ht="18" hidden="1" customHeight="1" x14ac:dyDescent="0.2">
      <c r="A851" s="16">
        <v>849</v>
      </c>
      <c r="B851" s="16">
        <v>3</v>
      </c>
      <c r="C851" s="10"/>
      <c r="D851" s="16" t="s">
        <v>49</v>
      </c>
      <c r="E851" s="16" t="s">
        <v>50</v>
      </c>
      <c r="F851" s="16" t="s">
        <v>59</v>
      </c>
      <c r="G851" s="16" t="s">
        <v>908</v>
      </c>
      <c r="H851" s="34" t="str">
        <f t="shared" si="55"/>
        <v>FE</v>
      </c>
      <c r="I851" s="34" t="str">
        <f>IFERROR(INDEX(数据分类!B:B,MATCH(数据!H851,数据分类!A:A,0)),"Error")</f>
        <v>主动传感</v>
      </c>
      <c r="J851" s="34" t="str">
        <f>IFERROR(_xlfn.IFS(INDEX(数据分类!E:E,MATCH(数据!H851,数据分类!A:A,0))=3456,N851&amp;M851,INDEX(数据分类!E:E,MATCH(数据!H851,数据分类!A:A,0))=34,M851,INDEX(数据分类!E:E,MATCH(数据!H851,数据分类!A:A,0))=56,N851,INDEX(数据分类!E:E,MATCH(数据!H851,数据分类!A:A,0))="-","-"),"Error")</f>
        <v>-</v>
      </c>
      <c r="K851" s="34" t="str">
        <f t="shared" si="54"/>
        <v>-</v>
      </c>
      <c r="L851" s="4" t="str">
        <f>IFERROR(INDEX(字典msg!B:B,MATCH(D851,字典msg!A:A,0)),"Error")</f>
        <v>正常</v>
      </c>
      <c r="M851" s="4" t="str">
        <f>IFERROR(_xlfn.IFS(H851="9",INDEX(字典1_34!C:C,MATCH(MID(F851,5,2),字典1_34!B:B,0)),H851="B00",INDEX(字典1_34!D:D,MATCH(MID(F851,5,2),字典1_34!B:B,0)),H851="B20",INDEX(字典1_34!E:E,MATCH(MID(F851,5,2),字典1_34!B:B,0)),H851="B48",INDEX(字典1_34!G:G,MATCH(MID(F851,5,2),字典1_34!B:B,0)),LEFT(H851,1)="B",INDEX(字典1_34!F:F,MATCH(MID(F851,5,2),字典1_34!B:B,0))),"-")</f>
        <v>-</v>
      </c>
      <c r="N851" s="4" t="str">
        <f>IFERROR(_xlfn.IFS(H851="9",INDEX(字典1_56!C:C,MATCH(MID(F851,7,2),字典1_56!B:B,0)),LEFT(H851,1)="B",INDEX(字典1_56!D:D,MATCH(MID(F851,7,2),字典1_56!B:B,0)),H851="C_B",INDEX(字典1_56!F:F,MATCH(MID(F851,7,2),字典1_56!B:B,0)),H851="C",INDEX(字典1_56!E:E,MATCH(MID(F851,7,2),字典1_56!B:B,0))),"-")</f>
        <v>-</v>
      </c>
      <c r="O851" s="4" t="str">
        <f>IFERROR(INDEX(字典1_78!C:C,MATCH(RIGHT(F851,2),字典1_78!B:B,0)),"Error")</f>
        <v>主动传感</v>
      </c>
      <c r="P851" s="5">
        <f t="shared" si="52"/>
        <v>1.589</v>
      </c>
      <c r="Q851" s="5">
        <f t="shared" si="53"/>
        <v>0.19700000000000006</v>
      </c>
      <c r="R851" s="5" t="str">
        <f>IF(H853="C_B",INDEX(音色一览表!A:A,MATCH(MID(F851,5,2)&amp;MID(F852,5,2)&amp;MID(F853,7,2),音色一览表!H:H,0))&amp;" "&amp;INDEX(音色一览表!G:G,MATCH(MID(F851,5,2)&amp;MID(F852,5,2)&amp;MID(F853,7,2),音色一览表!H:H,0)),"")</f>
        <v/>
      </c>
      <c r="S851" s="17"/>
      <c r="T851" s="17"/>
    </row>
    <row r="852" spans="1:20" ht="18" hidden="1" customHeight="1" x14ac:dyDescent="0.2">
      <c r="A852" s="16">
        <v>850</v>
      </c>
      <c r="B852" s="16">
        <v>3</v>
      </c>
      <c r="C852" s="10"/>
      <c r="D852" s="16" t="s">
        <v>49</v>
      </c>
      <c r="E852" s="16" t="s">
        <v>50</v>
      </c>
      <c r="F852" s="16" t="s">
        <v>59</v>
      </c>
      <c r="G852" s="16" t="s">
        <v>909</v>
      </c>
      <c r="H852" s="34" t="str">
        <f t="shared" si="55"/>
        <v>FE</v>
      </c>
      <c r="I852" s="34" t="str">
        <f>IFERROR(INDEX(数据分类!B:B,MATCH(数据!H852,数据分类!A:A,0)),"Error")</f>
        <v>主动传感</v>
      </c>
      <c r="J852" s="34" t="str">
        <f>IFERROR(_xlfn.IFS(INDEX(数据分类!E:E,MATCH(数据!H852,数据分类!A:A,0))=3456,N852&amp;M852,INDEX(数据分类!E:E,MATCH(数据!H852,数据分类!A:A,0))=34,M852,INDEX(数据分类!E:E,MATCH(数据!H852,数据分类!A:A,0))=56,N852,INDEX(数据分类!E:E,MATCH(数据!H852,数据分类!A:A,0))="-","-"),"Error")</f>
        <v>-</v>
      </c>
      <c r="K852" s="34" t="str">
        <f t="shared" si="54"/>
        <v>-</v>
      </c>
      <c r="L852" s="4" t="str">
        <f>IFERROR(INDEX(字典msg!B:B,MATCH(D852,字典msg!A:A,0)),"Error")</f>
        <v>正常</v>
      </c>
      <c r="M852" s="4" t="str">
        <f>IFERROR(_xlfn.IFS(H852="9",INDEX(字典1_34!C:C,MATCH(MID(F852,5,2),字典1_34!B:B,0)),H852="B00",INDEX(字典1_34!D:D,MATCH(MID(F852,5,2),字典1_34!B:B,0)),H852="B20",INDEX(字典1_34!E:E,MATCH(MID(F852,5,2),字典1_34!B:B,0)),H852="B48",INDEX(字典1_34!G:G,MATCH(MID(F852,5,2),字典1_34!B:B,0)),LEFT(H852,1)="B",INDEX(字典1_34!F:F,MATCH(MID(F852,5,2),字典1_34!B:B,0))),"-")</f>
        <v>-</v>
      </c>
      <c r="N852" s="4" t="str">
        <f>IFERROR(_xlfn.IFS(H852="9",INDEX(字典1_56!C:C,MATCH(MID(F852,7,2),字典1_56!B:B,0)),LEFT(H852,1)="B",INDEX(字典1_56!D:D,MATCH(MID(F852,7,2),字典1_56!B:B,0)),H852="C_B",INDEX(字典1_56!F:F,MATCH(MID(F852,7,2),字典1_56!B:B,0)),H852="C",INDEX(字典1_56!E:E,MATCH(MID(F852,7,2),字典1_56!B:B,0))),"-")</f>
        <v>-</v>
      </c>
      <c r="O852" s="4" t="str">
        <f>IFERROR(INDEX(字典1_78!C:C,MATCH(RIGHT(F852,2),字典1_78!B:B,0)),"Error")</f>
        <v>主动传感</v>
      </c>
      <c r="P852" s="5">
        <f t="shared" si="52"/>
        <v>1.7889999999999999</v>
      </c>
      <c r="Q852" s="5">
        <f t="shared" si="53"/>
        <v>0.19999999999999996</v>
      </c>
      <c r="R852" s="5" t="str">
        <f>IF(H854="C_B",INDEX(音色一览表!A:A,MATCH(MID(F852,5,2)&amp;MID(F853,5,2)&amp;MID(F854,7,2),音色一览表!H:H,0))&amp;" "&amp;INDEX(音色一览表!G:G,MATCH(MID(F852,5,2)&amp;MID(F853,5,2)&amp;MID(F854,7,2),音色一览表!H:H,0)),"")</f>
        <v/>
      </c>
      <c r="S852" s="17"/>
      <c r="T852" s="17"/>
    </row>
    <row r="853" spans="1:20" ht="18" hidden="1" customHeight="1" x14ac:dyDescent="0.2">
      <c r="A853" s="16">
        <v>851</v>
      </c>
      <c r="B853" s="16">
        <v>3</v>
      </c>
      <c r="C853" s="10"/>
      <c r="D853" s="16" t="s">
        <v>49</v>
      </c>
      <c r="E853" s="16" t="s">
        <v>50</v>
      </c>
      <c r="F853" s="16" t="s">
        <v>910</v>
      </c>
      <c r="G853" s="16" t="s">
        <v>911</v>
      </c>
      <c r="H853" s="34" t="str">
        <f t="shared" si="55"/>
        <v>9</v>
      </c>
      <c r="I853" s="34" t="str">
        <f>IFERROR(INDEX(数据分类!B:B,MATCH(数据!H853,数据分类!A:A,0)),"Error")</f>
        <v>音符打开</v>
      </c>
      <c r="J853" s="34" t="str">
        <f>IFERROR(_xlfn.IFS(INDEX(数据分类!E:E,MATCH(数据!H853,数据分类!A:A,0))=3456,N853&amp;M853,INDEX(数据分类!E:E,MATCH(数据!H853,数据分类!A:A,0))=34,M853,INDEX(数据分类!E:E,MATCH(数据!H853,数据分类!A:A,0))=56,N853,INDEX(数据分类!E:E,MATCH(数据!H853,数据分类!A:A,0))="-","-"),"Error")</f>
        <v>G1键按下(力度051)</v>
      </c>
      <c r="K853" s="34">
        <f t="shared" si="54"/>
        <v>1</v>
      </c>
      <c r="L853" s="4" t="str">
        <f>IFERROR(INDEX(字典msg!B:B,MATCH(D853,字典msg!A:A,0)),"Error")</f>
        <v>正常</v>
      </c>
      <c r="M853" s="4" t="str">
        <f>IFERROR(_xlfn.IFS(H853="9",INDEX(字典1_34!C:C,MATCH(MID(F853,5,2),字典1_34!B:B,0)),H853="B00",INDEX(字典1_34!D:D,MATCH(MID(F853,5,2),字典1_34!B:B,0)),H853="B20",INDEX(字典1_34!E:E,MATCH(MID(F853,5,2),字典1_34!B:B,0)),H853="B48",INDEX(字典1_34!G:G,MATCH(MID(F853,5,2),字典1_34!B:B,0)),LEFT(H853,1)="B",INDEX(字典1_34!F:F,MATCH(MID(F853,5,2),字典1_34!B:B,0))),"-")</f>
        <v>按下(力度051)</v>
      </c>
      <c r="N853" s="4" t="str">
        <f>IFERROR(_xlfn.IFS(H853="9",INDEX(字典1_56!C:C,MATCH(MID(F853,7,2),字典1_56!B:B,0)),LEFT(H853,1)="B",INDEX(字典1_56!D:D,MATCH(MID(F853,7,2),字典1_56!B:B,0)),H853="C_B",INDEX(字典1_56!F:F,MATCH(MID(F853,7,2),字典1_56!B:B,0)),H853="C",INDEX(字典1_56!E:E,MATCH(MID(F853,7,2),字典1_56!B:B,0))),"-")</f>
        <v>G1键</v>
      </c>
      <c r="O853" s="4" t="str">
        <f>IFERROR(INDEX(字典1_78!C:C,MATCH(RIGHT(F853,2),字典1_78!B:B,0)),"Error")</f>
        <v>音符打开(#01)</v>
      </c>
      <c r="P853" s="5">
        <f t="shared" si="52"/>
        <v>1.9850000000000001</v>
      </c>
      <c r="Q853" s="5">
        <f t="shared" si="53"/>
        <v>0.19600000000000017</v>
      </c>
      <c r="R853" s="5" t="str">
        <f>IF(H855="C_B",INDEX(音色一览表!A:A,MATCH(MID(F853,5,2)&amp;MID(F854,5,2)&amp;MID(F855,7,2),音色一览表!H:H,0))&amp;" "&amp;INDEX(音色一览表!G:G,MATCH(MID(F853,5,2)&amp;MID(F854,5,2)&amp;MID(F855,7,2),音色一览表!H:H,0)),"")</f>
        <v/>
      </c>
      <c r="S853" s="17"/>
      <c r="T853" s="17"/>
    </row>
    <row r="854" spans="1:20" ht="18" hidden="1" customHeight="1" x14ac:dyDescent="0.2">
      <c r="A854" s="16">
        <v>852</v>
      </c>
      <c r="B854" s="16">
        <v>3</v>
      </c>
      <c r="C854" s="10"/>
      <c r="D854" s="16" t="s">
        <v>49</v>
      </c>
      <c r="E854" s="16" t="s">
        <v>50</v>
      </c>
      <c r="F854" s="16" t="s">
        <v>59</v>
      </c>
      <c r="G854" s="16" t="s">
        <v>912</v>
      </c>
      <c r="H854" s="34" t="str">
        <f t="shared" si="55"/>
        <v>FE</v>
      </c>
      <c r="I854" s="34" t="str">
        <f>IFERROR(INDEX(数据分类!B:B,MATCH(数据!H854,数据分类!A:A,0)),"Error")</f>
        <v>主动传感</v>
      </c>
      <c r="J854" s="34" t="str">
        <f>IFERROR(_xlfn.IFS(INDEX(数据分类!E:E,MATCH(数据!H854,数据分类!A:A,0))=3456,N854&amp;M854,INDEX(数据分类!E:E,MATCH(数据!H854,数据分类!A:A,0))=34,M854,INDEX(数据分类!E:E,MATCH(数据!H854,数据分类!A:A,0))=56,N854,INDEX(数据分类!E:E,MATCH(数据!H854,数据分类!A:A,0))="-","-"),"Error")</f>
        <v>-</v>
      </c>
      <c r="K854" s="34" t="str">
        <f t="shared" si="54"/>
        <v>-</v>
      </c>
      <c r="L854" s="4" t="str">
        <f>IFERROR(INDEX(字典msg!B:B,MATCH(D854,字典msg!A:A,0)),"Error")</f>
        <v>正常</v>
      </c>
      <c r="M854" s="4" t="str">
        <f>IFERROR(_xlfn.IFS(H854="9",INDEX(字典1_34!C:C,MATCH(MID(F854,5,2),字典1_34!B:B,0)),H854="B00",INDEX(字典1_34!D:D,MATCH(MID(F854,5,2),字典1_34!B:B,0)),H854="B20",INDEX(字典1_34!E:E,MATCH(MID(F854,5,2),字典1_34!B:B,0)),H854="B48",INDEX(字典1_34!G:G,MATCH(MID(F854,5,2),字典1_34!B:B,0)),LEFT(H854,1)="B",INDEX(字典1_34!F:F,MATCH(MID(F854,5,2),字典1_34!B:B,0))),"-")</f>
        <v>-</v>
      </c>
      <c r="N854" s="4" t="str">
        <f>IFERROR(_xlfn.IFS(H854="9",INDEX(字典1_56!C:C,MATCH(MID(F854,7,2),字典1_56!B:B,0)),LEFT(H854,1)="B",INDEX(字典1_56!D:D,MATCH(MID(F854,7,2),字典1_56!B:B,0)),H854="C_B",INDEX(字典1_56!F:F,MATCH(MID(F854,7,2),字典1_56!B:B,0)),H854="C",INDEX(字典1_56!E:E,MATCH(MID(F854,7,2),字典1_56!B:B,0))),"-")</f>
        <v>-</v>
      </c>
      <c r="O854" s="4" t="str">
        <f>IFERROR(INDEX(字典1_78!C:C,MATCH(RIGHT(F854,2),字典1_78!B:B,0)),"Error")</f>
        <v>主动传感</v>
      </c>
      <c r="P854" s="5">
        <f t="shared" si="52"/>
        <v>1.9950000000000001</v>
      </c>
      <c r="Q854" s="5">
        <f t="shared" si="53"/>
        <v>1.0000000000000009E-2</v>
      </c>
      <c r="R854" s="5" t="str">
        <f>IF(H856="C_B",INDEX(音色一览表!A:A,MATCH(MID(F854,5,2)&amp;MID(F855,5,2)&amp;MID(F856,7,2),音色一览表!H:H,0))&amp;" "&amp;INDEX(音色一览表!G:G,MATCH(MID(F854,5,2)&amp;MID(F855,5,2)&amp;MID(F856,7,2),音色一览表!H:H,0)),"")</f>
        <v/>
      </c>
      <c r="S854" s="17"/>
      <c r="T854" s="17"/>
    </row>
    <row r="855" spans="1:20" ht="18" hidden="1" customHeight="1" x14ac:dyDescent="0.2">
      <c r="A855" s="16">
        <v>853</v>
      </c>
      <c r="B855" s="16">
        <v>3</v>
      </c>
      <c r="C855" s="10"/>
      <c r="D855" s="16" t="s">
        <v>49</v>
      </c>
      <c r="E855" s="16" t="s">
        <v>50</v>
      </c>
      <c r="F855" s="16" t="s">
        <v>59</v>
      </c>
      <c r="G855" s="16" t="s">
        <v>913</v>
      </c>
      <c r="H855" s="34" t="str">
        <f t="shared" si="55"/>
        <v>FE</v>
      </c>
      <c r="I855" s="34" t="str">
        <f>IFERROR(INDEX(数据分类!B:B,MATCH(数据!H855,数据分类!A:A,0)),"Error")</f>
        <v>主动传感</v>
      </c>
      <c r="J855" s="34" t="str">
        <f>IFERROR(_xlfn.IFS(INDEX(数据分类!E:E,MATCH(数据!H855,数据分类!A:A,0))=3456,N855&amp;M855,INDEX(数据分类!E:E,MATCH(数据!H855,数据分类!A:A,0))=34,M855,INDEX(数据分类!E:E,MATCH(数据!H855,数据分类!A:A,0))=56,N855,INDEX(数据分类!E:E,MATCH(数据!H855,数据分类!A:A,0))="-","-"),"Error")</f>
        <v>-</v>
      </c>
      <c r="K855" s="34" t="str">
        <f t="shared" si="54"/>
        <v>-</v>
      </c>
      <c r="L855" s="4" t="str">
        <f>IFERROR(INDEX(字典msg!B:B,MATCH(D855,字典msg!A:A,0)),"Error")</f>
        <v>正常</v>
      </c>
      <c r="M855" s="4" t="str">
        <f>IFERROR(_xlfn.IFS(H855="9",INDEX(字典1_34!C:C,MATCH(MID(F855,5,2),字典1_34!B:B,0)),H855="B00",INDEX(字典1_34!D:D,MATCH(MID(F855,5,2),字典1_34!B:B,0)),H855="B20",INDEX(字典1_34!E:E,MATCH(MID(F855,5,2),字典1_34!B:B,0)),H855="B48",INDEX(字典1_34!G:G,MATCH(MID(F855,5,2),字典1_34!B:B,0)),LEFT(H855,1)="B",INDEX(字典1_34!F:F,MATCH(MID(F855,5,2),字典1_34!B:B,0))),"-")</f>
        <v>-</v>
      </c>
      <c r="N855" s="4" t="str">
        <f>IFERROR(_xlfn.IFS(H855="9",INDEX(字典1_56!C:C,MATCH(MID(F855,7,2),字典1_56!B:B,0)),LEFT(H855,1)="B",INDEX(字典1_56!D:D,MATCH(MID(F855,7,2),字典1_56!B:B,0)),H855="C_B",INDEX(字典1_56!F:F,MATCH(MID(F855,7,2),字典1_56!B:B,0)),H855="C",INDEX(字典1_56!E:E,MATCH(MID(F855,7,2),字典1_56!B:B,0))),"-")</f>
        <v>-</v>
      </c>
      <c r="O855" s="4" t="str">
        <f>IFERROR(INDEX(字典1_78!C:C,MATCH(RIGHT(F855,2),字典1_78!B:B,0)),"Error")</f>
        <v>主动传感</v>
      </c>
      <c r="P855" s="5">
        <f t="shared" si="52"/>
        <v>2.1850000000000001</v>
      </c>
      <c r="Q855" s="5">
        <f t="shared" si="53"/>
        <v>0.18999999999999995</v>
      </c>
      <c r="R855" s="5" t="str">
        <f>IF(H857="C_B",INDEX(音色一览表!A:A,MATCH(MID(F855,5,2)&amp;MID(F856,5,2)&amp;MID(F857,7,2),音色一览表!H:H,0))&amp;" "&amp;INDEX(音色一览表!G:G,MATCH(MID(F855,5,2)&amp;MID(F856,5,2)&amp;MID(F857,7,2),音色一览表!H:H,0)),"")</f>
        <v/>
      </c>
      <c r="S855" s="17"/>
      <c r="T855" s="17"/>
    </row>
    <row r="856" spans="1:20" ht="18" hidden="1" customHeight="1" x14ac:dyDescent="0.2">
      <c r="A856" s="16">
        <v>854</v>
      </c>
      <c r="B856" s="16">
        <v>3</v>
      </c>
      <c r="C856" s="10"/>
      <c r="D856" s="16" t="s">
        <v>49</v>
      </c>
      <c r="E856" s="16" t="s">
        <v>50</v>
      </c>
      <c r="F856" s="16" t="s">
        <v>59</v>
      </c>
      <c r="G856" s="16" t="s">
        <v>914</v>
      </c>
      <c r="H856" s="34" t="str">
        <f t="shared" si="55"/>
        <v>FE</v>
      </c>
      <c r="I856" s="34" t="str">
        <f>IFERROR(INDEX(数据分类!B:B,MATCH(数据!H856,数据分类!A:A,0)),"Error")</f>
        <v>主动传感</v>
      </c>
      <c r="J856" s="34" t="str">
        <f>IFERROR(_xlfn.IFS(INDEX(数据分类!E:E,MATCH(数据!H856,数据分类!A:A,0))=3456,N856&amp;M856,INDEX(数据分类!E:E,MATCH(数据!H856,数据分类!A:A,0))=34,M856,INDEX(数据分类!E:E,MATCH(数据!H856,数据分类!A:A,0))=56,N856,INDEX(数据分类!E:E,MATCH(数据!H856,数据分类!A:A,0))="-","-"),"Error")</f>
        <v>-</v>
      </c>
      <c r="K856" s="34" t="str">
        <f t="shared" si="54"/>
        <v>-</v>
      </c>
      <c r="L856" s="4" t="str">
        <f>IFERROR(INDEX(字典msg!B:B,MATCH(D856,字典msg!A:A,0)),"Error")</f>
        <v>正常</v>
      </c>
      <c r="M856" s="4" t="str">
        <f>IFERROR(_xlfn.IFS(H856="9",INDEX(字典1_34!C:C,MATCH(MID(F856,5,2),字典1_34!B:B,0)),H856="B00",INDEX(字典1_34!D:D,MATCH(MID(F856,5,2),字典1_34!B:B,0)),H856="B20",INDEX(字典1_34!E:E,MATCH(MID(F856,5,2),字典1_34!B:B,0)),H856="B48",INDEX(字典1_34!G:G,MATCH(MID(F856,5,2),字典1_34!B:B,0)),LEFT(H856,1)="B",INDEX(字典1_34!F:F,MATCH(MID(F856,5,2),字典1_34!B:B,0))),"-")</f>
        <v>-</v>
      </c>
      <c r="N856" s="4" t="str">
        <f>IFERROR(_xlfn.IFS(H856="9",INDEX(字典1_56!C:C,MATCH(MID(F856,7,2),字典1_56!B:B,0)),LEFT(H856,1)="B",INDEX(字典1_56!D:D,MATCH(MID(F856,7,2),字典1_56!B:B,0)),H856="C_B",INDEX(字典1_56!F:F,MATCH(MID(F856,7,2),字典1_56!B:B,0)),H856="C",INDEX(字典1_56!E:E,MATCH(MID(F856,7,2),字典1_56!B:B,0))),"-")</f>
        <v>-</v>
      </c>
      <c r="O856" s="4" t="str">
        <f>IFERROR(INDEX(字典1_78!C:C,MATCH(RIGHT(F856,2),字典1_78!B:B,0)),"Error")</f>
        <v>主动传感</v>
      </c>
      <c r="P856" s="5">
        <f t="shared" si="52"/>
        <v>2.3849999999999998</v>
      </c>
      <c r="Q856" s="5">
        <f t="shared" si="53"/>
        <v>0.19999999999999973</v>
      </c>
      <c r="R856" s="5" t="str">
        <f>IF(H858="C_B",INDEX(音色一览表!A:A,MATCH(MID(F856,5,2)&amp;MID(F857,5,2)&amp;MID(F858,7,2),音色一览表!H:H,0))&amp;" "&amp;INDEX(音色一览表!G:G,MATCH(MID(F856,5,2)&amp;MID(F857,5,2)&amp;MID(F858,7,2),音色一览表!H:H,0)),"")</f>
        <v/>
      </c>
      <c r="S856" s="17"/>
      <c r="T856" s="17"/>
    </row>
    <row r="857" spans="1:20" ht="18" hidden="1" customHeight="1" x14ac:dyDescent="0.2">
      <c r="A857" s="16">
        <v>855</v>
      </c>
      <c r="B857" s="16">
        <v>3</v>
      </c>
      <c r="C857" s="10"/>
      <c r="D857" s="16" t="s">
        <v>49</v>
      </c>
      <c r="E857" s="16" t="s">
        <v>50</v>
      </c>
      <c r="F857" s="16" t="s">
        <v>59</v>
      </c>
      <c r="G857" s="16" t="s">
        <v>915</v>
      </c>
      <c r="H857" s="34" t="str">
        <f t="shared" si="55"/>
        <v>FE</v>
      </c>
      <c r="I857" s="34" t="str">
        <f>IFERROR(INDEX(数据分类!B:B,MATCH(数据!H857,数据分类!A:A,0)),"Error")</f>
        <v>主动传感</v>
      </c>
      <c r="J857" s="34" t="str">
        <f>IFERROR(_xlfn.IFS(INDEX(数据分类!E:E,MATCH(数据!H857,数据分类!A:A,0))=3456,N857&amp;M857,INDEX(数据分类!E:E,MATCH(数据!H857,数据分类!A:A,0))=34,M857,INDEX(数据分类!E:E,MATCH(数据!H857,数据分类!A:A,0))=56,N857,INDEX(数据分类!E:E,MATCH(数据!H857,数据分类!A:A,0))="-","-"),"Error")</f>
        <v>-</v>
      </c>
      <c r="K857" s="34" t="str">
        <f t="shared" si="54"/>
        <v>-</v>
      </c>
      <c r="L857" s="4" t="str">
        <f>IFERROR(INDEX(字典msg!B:B,MATCH(D857,字典msg!A:A,0)),"Error")</f>
        <v>正常</v>
      </c>
      <c r="M857" s="4" t="str">
        <f>IFERROR(_xlfn.IFS(H857="9",INDEX(字典1_34!C:C,MATCH(MID(F857,5,2),字典1_34!B:B,0)),H857="B00",INDEX(字典1_34!D:D,MATCH(MID(F857,5,2),字典1_34!B:B,0)),H857="B20",INDEX(字典1_34!E:E,MATCH(MID(F857,5,2),字典1_34!B:B,0)),H857="B48",INDEX(字典1_34!G:G,MATCH(MID(F857,5,2),字典1_34!B:B,0)),LEFT(H857,1)="B",INDEX(字典1_34!F:F,MATCH(MID(F857,5,2),字典1_34!B:B,0))),"-")</f>
        <v>-</v>
      </c>
      <c r="N857" s="4" t="str">
        <f>IFERROR(_xlfn.IFS(H857="9",INDEX(字典1_56!C:C,MATCH(MID(F857,7,2),字典1_56!B:B,0)),LEFT(H857,1)="B",INDEX(字典1_56!D:D,MATCH(MID(F857,7,2),字典1_56!B:B,0)),H857="C_B",INDEX(字典1_56!F:F,MATCH(MID(F857,7,2),字典1_56!B:B,0)),H857="C",INDEX(字典1_56!E:E,MATCH(MID(F857,7,2),字典1_56!B:B,0))),"-")</f>
        <v>-</v>
      </c>
      <c r="O857" s="4" t="str">
        <f>IFERROR(INDEX(字典1_78!C:C,MATCH(RIGHT(F857,2),字典1_78!B:B,0)),"Error")</f>
        <v>主动传感</v>
      </c>
      <c r="P857" s="5">
        <f t="shared" si="52"/>
        <v>2.5859999999999999</v>
      </c>
      <c r="Q857" s="5">
        <f t="shared" si="53"/>
        <v>0.20100000000000007</v>
      </c>
      <c r="R857" s="5" t="str">
        <f>IF(H859="C_B",INDEX(音色一览表!A:A,MATCH(MID(F857,5,2)&amp;MID(F858,5,2)&amp;MID(F859,7,2),音色一览表!H:H,0))&amp;" "&amp;INDEX(音色一览表!G:G,MATCH(MID(F857,5,2)&amp;MID(F858,5,2)&amp;MID(F859,7,2),音色一览表!H:H,0)),"")</f>
        <v/>
      </c>
      <c r="S857" s="17"/>
      <c r="T857" s="17"/>
    </row>
    <row r="858" spans="1:20" ht="18" hidden="1" customHeight="1" x14ac:dyDescent="0.2">
      <c r="A858" s="16">
        <v>856</v>
      </c>
      <c r="B858" s="16">
        <v>3</v>
      </c>
      <c r="C858" s="10"/>
      <c r="D858" s="16" t="s">
        <v>49</v>
      </c>
      <c r="E858" s="16" t="s">
        <v>50</v>
      </c>
      <c r="F858" s="16" t="s">
        <v>916</v>
      </c>
      <c r="G858" s="16" t="s">
        <v>917</v>
      </c>
      <c r="H858" s="34" t="str">
        <f t="shared" si="55"/>
        <v>9</v>
      </c>
      <c r="I858" s="34" t="str">
        <f>IFERROR(INDEX(数据分类!B:B,MATCH(数据!H858,数据分类!A:A,0)),"Error")</f>
        <v>音符打开</v>
      </c>
      <c r="J858" s="34" t="str">
        <f>IFERROR(_xlfn.IFS(INDEX(数据分类!E:E,MATCH(数据!H858,数据分类!A:A,0))=3456,N858&amp;M858,INDEX(数据分类!E:E,MATCH(数据!H858,数据分类!A:A,0))=34,M858,INDEX(数据分类!E:E,MATCH(数据!H858,数据分类!A:A,0))=56,N858,INDEX(数据分类!E:E,MATCH(数据!H858,数据分类!A:A,0))="-","-"),"Error")</f>
        <v>G1键松开</v>
      </c>
      <c r="K858" s="34">
        <f t="shared" si="54"/>
        <v>1</v>
      </c>
      <c r="L858" s="4" t="str">
        <f>IFERROR(INDEX(字典msg!B:B,MATCH(D858,字典msg!A:A,0)),"Error")</f>
        <v>正常</v>
      </c>
      <c r="M858" s="4" t="str">
        <f>IFERROR(_xlfn.IFS(H858="9",INDEX(字典1_34!C:C,MATCH(MID(F858,5,2),字典1_34!B:B,0)),H858="B00",INDEX(字典1_34!D:D,MATCH(MID(F858,5,2),字典1_34!B:B,0)),H858="B20",INDEX(字典1_34!E:E,MATCH(MID(F858,5,2),字典1_34!B:B,0)),H858="B48",INDEX(字典1_34!G:G,MATCH(MID(F858,5,2),字典1_34!B:B,0)),LEFT(H858,1)="B",INDEX(字典1_34!F:F,MATCH(MID(F858,5,2),字典1_34!B:B,0))),"-")</f>
        <v>松开</v>
      </c>
      <c r="N858" s="4" t="str">
        <f>IFERROR(_xlfn.IFS(H858="9",INDEX(字典1_56!C:C,MATCH(MID(F858,7,2),字典1_56!B:B,0)),LEFT(H858,1)="B",INDEX(字典1_56!D:D,MATCH(MID(F858,7,2),字典1_56!B:B,0)),H858="C_B",INDEX(字典1_56!F:F,MATCH(MID(F858,7,2),字典1_56!B:B,0)),H858="C",INDEX(字典1_56!E:E,MATCH(MID(F858,7,2),字典1_56!B:B,0))),"-")</f>
        <v>G1键</v>
      </c>
      <c r="O858" s="4" t="str">
        <f>IFERROR(INDEX(字典1_78!C:C,MATCH(RIGHT(F858,2),字典1_78!B:B,0)),"Error")</f>
        <v>音符打开(#01)</v>
      </c>
      <c r="P858" s="5">
        <f t="shared" si="52"/>
        <v>2.5960000000000001</v>
      </c>
      <c r="Q858" s="5">
        <f t="shared" si="53"/>
        <v>1.0000000000000231E-2</v>
      </c>
      <c r="R858" s="5" t="str">
        <f>IF(H860="C_B",INDEX(音色一览表!A:A,MATCH(MID(F858,5,2)&amp;MID(F859,5,2)&amp;MID(F860,7,2),音色一览表!H:H,0))&amp;" "&amp;INDEX(音色一览表!G:G,MATCH(MID(F858,5,2)&amp;MID(F859,5,2)&amp;MID(F860,7,2),音色一览表!H:H,0)),"")</f>
        <v/>
      </c>
      <c r="S858" s="17"/>
      <c r="T858" s="17"/>
    </row>
    <row r="859" spans="1:20" ht="18" hidden="1" customHeight="1" x14ac:dyDescent="0.2">
      <c r="A859" s="16">
        <v>857</v>
      </c>
      <c r="B859" s="16">
        <v>3</v>
      </c>
      <c r="C859" s="10"/>
      <c r="D859" s="16" t="s">
        <v>49</v>
      </c>
      <c r="E859" s="16" t="s">
        <v>50</v>
      </c>
      <c r="F859" s="16" t="s">
        <v>918</v>
      </c>
      <c r="G859" s="16" t="s">
        <v>919</v>
      </c>
      <c r="H859" s="34" t="str">
        <f t="shared" si="55"/>
        <v>9</v>
      </c>
      <c r="I859" s="34" t="str">
        <f>IFERROR(INDEX(数据分类!B:B,MATCH(数据!H859,数据分类!A:A,0)),"Error")</f>
        <v>音符打开</v>
      </c>
      <c r="J859" s="34" t="str">
        <f>IFERROR(_xlfn.IFS(INDEX(数据分类!E:E,MATCH(数据!H859,数据分类!A:A,0))=3456,N859&amp;M859,INDEX(数据分类!E:E,MATCH(数据!H859,数据分类!A:A,0))=34,M859,INDEX(数据分类!E:E,MATCH(数据!H859,数据分类!A:A,0))=56,N859,INDEX(数据分类!E:E,MATCH(数据!H859,数据分类!A:A,0))="-","-"),"Error")</f>
        <v>A1键按下(力度045)</v>
      </c>
      <c r="K859" s="34">
        <f t="shared" si="54"/>
        <v>1</v>
      </c>
      <c r="L859" s="4" t="str">
        <f>IFERROR(INDEX(字典msg!B:B,MATCH(D859,字典msg!A:A,0)),"Error")</f>
        <v>正常</v>
      </c>
      <c r="M859" s="4" t="str">
        <f>IFERROR(_xlfn.IFS(H859="9",INDEX(字典1_34!C:C,MATCH(MID(F859,5,2),字典1_34!B:B,0)),H859="B00",INDEX(字典1_34!D:D,MATCH(MID(F859,5,2),字典1_34!B:B,0)),H859="B20",INDEX(字典1_34!E:E,MATCH(MID(F859,5,2),字典1_34!B:B,0)),H859="B48",INDEX(字典1_34!G:G,MATCH(MID(F859,5,2),字典1_34!B:B,0)),LEFT(H859,1)="B",INDEX(字典1_34!F:F,MATCH(MID(F859,5,2),字典1_34!B:B,0))),"-")</f>
        <v>按下(力度045)</v>
      </c>
      <c r="N859" s="4" t="str">
        <f>IFERROR(_xlfn.IFS(H859="9",INDEX(字典1_56!C:C,MATCH(MID(F859,7,2),字典1_56!B:B,0)),LEFT(H859,1)="B",INDEX(字典1_56!D:D,MATCH(MID(F859,7,2),字典1_56!B:B,0)),H859="C_B",INDEX(字典1_56!F:F,MATCH(MID(F859,7,2),字典1_56!B:B,0)),H859="C",INDEX(字典1_56!E:E,MATCH(MID(F859,7,2),字典1_56!B:B,0))),"-")</f>
        <v>A1键</v>
      </c>
      <c r="O859" s="4" t="str">
        <f>IFERROR(INDEX(字典1_78!C:C,MATCH(RIGHT(F859,2),字典1_78!B:B,0)),"Error")</f>
        <v>音符打开(#01)</v>
      </c>
      <c r="P859" s="5">
        <f t="shared" si="52"/>
        <v>2.7160000000000002</v>
      </c>
      <c r="Q859" s="5">
        <f t="shared" si="53"/>
        <v>0.12000000000000011</v>
      </c>
      <c r="R859" s="5" t="str">
        <f>IF(H861="C_B",INDEX(音色一览表!A:A,MATCH(MID(F859,5,2)&amp;MID(F860,5,2)&amp;MID(F861,7,2),音色一览表!H:H,0))&amp;" "&amp;INDEX(音色一览表!G:G,MATCH(MID(F859,5,2)&amp;MID(F860,5,2)&amp;MID(F861,7,2),音色一览表!H:H,0)),"")</f>
        <v/>
      </c>
      <c r="S859" s="17"/>
      <c r="T859" s="17"/>
    </row>
    <row r="860" spans="1:20" ht="18" hidden="1" customHeight="1" x14ac:dyDescent="0.2">
      <c r="A860" s="16">
        <v>858</v>
      </c>
      <c r="B860" s="16">
        <v>3</v>
      </c>
      <c r="C860" s="10"/>
      <c r="D860" s="16" t="s">
        <v>49</v>
      </c>
      <c r="E860" s="16" t="s">
        <v>50</v>
      </c>
      <c r="F860" s="16" t="s">
        <v>59</v>
      </c>
      <c r="G860" s="16" t="s">
        <v>920</v>
      </c>
      <c r="H860" s="34" t="str">
        <f t="shared" si="55"/>
        <v>FE</v>
      </c>
      <c r="I860" s="34" t="str">
        <f>IFERROR(INDEX(数据分类!B:B,MATCH(数据!H860,数据分类!A:A,0)),"Error")</f>
        <v>主动传感</v>
      </c>
      <c r="J860" s="34" t="str">
        <f>IFERROR(_xlfn.IFS(INDEX(数据分类!E:E,MATCH(数据!H860,数据分类!A:A,0))=3456,N860&amp;M860,INDEX(数据分类!E:E,MATCH(数据!H860,数据分类!A:A,0))=34,M860,INDEX(数据分类!E:E,MATCH(数据!H860,数据分类!A:A,0))=56,N860,INDEX(数据分类!E:E,MATCH(数据!H860,数据分类!A:A,0))="-","-"),"Error")</f>
        <v>-</v>
      </c>
      <c r="K860" s="34" t="str">
        <f t="shared" si="54"/>
        <v>-</v>
      </c>
      <c r="L860" s="4" t="str">
        <f>IFERROR(INDEX(字典msg!B:B,MATCH(D860,字典msg!A:A,0)),"Error")</f>
        <v>正常</v>
      </c>
      <c r="M860" s="4" t="str">
        <f>IFERROR(_xlfn.IFS(H860="9",INDEX(字典1_34!C:C,MATCH(MID(F860,5,2),字典1_34!B:B,0)),H860="B00",INDEX(字典1_34!D:D,MATCH(MID(F860,5,2),字典1_34!B:B,0)),H860="B20",INDEX(字典1_34!E:E,MATCH(MID(F860,5,2),字典1_34!B:B,0)),H860="B48",INDEX(字典1_34!G:G,MATCH(MID(F860,5,2),字典1_34!B:B,0)),LEFT(H860,1)="B",INDEX(字典1_34!F:F,MATCH(MID(F860,5,2),字典1_34!B:B,0))),"-")</f>
        <v>-</v>
      </c>
      <c r="N860" s="4" t="str">
        <f>IFERROR(_xlfn.IFS(H860="9",INDEX(字典1_56!C:C,MATCH(MID(F860,7,2),字典1_56!B:B,0)),LEFT(H860,1)="B",INDEX(字典1_56!D:D,MATCH(MID(F860,7,2),字典1_56!B:B,0)),H860="C_B",INDEX(字典1_56!F:F,MATCH(MID(F860,7,2),字典1_56!B:B,0)),H860="C",INDEX(字典1_56!E:E,MATCH(MID(F860,7,2),字典1_56!B:B,0))),"-")</f>
        <v>-</v>
      </c>
      <c r="O860" s="4" t="str">
        <f>IFERROR(INDEX(字典1_78!C:C,MATCH(RIGHT(F860,2),字典1_78!B:B,0)),"Error")</f>
        <v>主动传感</v>
      </c>
      <c r="P860" s="5">
        <f t="shared" si="52"/>
        <v>2.786</v>
      </c>
      <c r="Q860" s="5">
        <f t="shared" si="53"/>
        <v>6.999999999999984E-2</v>
      </c>
      <c r="R860" s="5" t="str">
        <f>IF(H862="C_B",INDEX(音色一览表!A:A,MATCH(MID(F860,5,2)&amp;MID(F861,5,2)&amp;MID(F862,7,2),音色一览表!H:H,0))&amp;" "&amp;INDEX(音色一览表!G:G,MATCH(MID(F860,5,2)&amp;MID(F861,5,2)&amp;MID(F862,7,2),音色一览表!H:H,0)),"")</f>
        <v/>
      </c>
      <c r="S860" s="17"/>
      <c r="T860" s="17"/>
    </row>
    <row r="861" spans="1:20" ht="18" hidden="1" customHeight="1" x14ac:dyDescent="0.2">
      <c r="A861" s="16">
        <v>859</v>
      </c>
      <c r="B861" s="16">
        <v>3</v>
      </c>
      <c r="C861" s="10"/>
      <c r="D861" s="16" t="s">
        <v>49</v>
      </c>
      <c r="E861" s="16" t="s">
        <v>50</v>
      </c>
      <c r="F861" s="16" t="s">
        <v>59</v>
      </c>
      <c r="G861" s="16" t="s">
        <v>801</v>
      </c>
      <c r="H861" s="34" t="str">
        <f t="shared" si="55"/>
        <v>FE</v>
      </c>
      <c r="I861" s="34" t="str">
        <f>IFERROR(INDEX(数据分类!B:B,MATCH(数据!H861,数据分类!A:A,0)),"Error")</f>
        <v>主动传感</v>
      </c>
      <c r="J861" s="34" t="str">
        <f>IFERROR(_xlfn.IFS(INDEX(数据分类!E:E,MATCH(数据!H861,数据分类!A:A,0))=3456,N861&amp;M861,INDEX(数据分类!E:E,MATCH(数据!H861,数据分类!A:A,0))=34,M861,INDEX(数据分类!E:E,MATCH(数据!H861,数据分类!A:A,0))=56,N861,INDEX(数据分类!E:E,MATCH(数据!H861,数据分类!A:A,0))="-","-"),"Error")</f>
        <v>-</v>
      </c>
      <c r="K861" s="34" t="str">
        <f t="shared" si="54"/>
        <v>-</v>
      </c>
      <c r="L861" s="4" t="str">
        <f>IFERROR(INDEX(字典msg!B:B,MATCH(D861,字典msg!A:A,0)),"Error")</f>
        <v>正常</v>
      </c>
      <c r="M861" s="4" t="str">
        <f>IFERROR(_xlfn.IFS(H861="9",INDEX(字典1_34!C:C,MATCH(MID(F861,5,2),字典1_34!B:B,0)),H861="B00",INDEX(字典1_34!D:D,MATCH(MID(F861,5,2),字典1_34!B:B,0)),H861="B20",INDEX(字典1_34!E:E,MATCH(MID(F861,5,2),字典1_34!B:B,0)),H861="B48",INDEX(字典1_34!G:G,MATCH(MID(F861,5,2),字典1_34!B:B,0)),LEFT(H861,1)="B",INDEX(字典1_34!F:F,MATCH(MID(F861,5,2),字典1_34!B:B,0))),"-")</f>
        <v>-</v>
      </c>
      <c r="N861" s="4" t="str">
        <f>IFERROR(_xlfn.IFS(H861="9",INDEX(字典1_56!C:C,MATCH(MID(F861,7,2),字典1_56!B:B,0)),LEFT(H861,1)="B",INDEX(字典1_56!D:D,MATCH(MID(F861,7,2),字典1_56!B:B,0)),H861="C_B",INDEX(字典1_56!F:F,MATCH(MID(F861,7,2),字典1_56!B:B,0)),H861="C",INDEX(字典1_56!E:E,MATCH(MID(F861,7,2),字典1_56!B:B,0))),"-")</f>
        <v>-</v>
      </c>
      <c r="O861" s="4" t="str">
        <f>IFERROR(INDEX(字典1_78!C:C,MATCH(RIGHT(F861,2),字典1_78!B:B,0)),"Error")</f>
        <v>主动传感</v>
      </c>
      <c r="P861" s="5">
        <f t="shared" si="52"/>
        <v>2.992</v>
      </c>
      <c r="Q861" s="5">
        <f t="shared" si="53"/>
        <v>0.20599999999999996</v>
      </c>
      <c r="R861" s="5" t="str">
        <f>IF(H863="C_B",INDEX(音色一览表!A:A,MATCH(MID(F861,5,2)&amp;MID(F862,5,2)&amp;MID(F863,7,2),音色一览表!H:H,0))&amp;" "&amp;INDEX(音色一览表!G:G,MATCH(MID(F861,5,2)&amp;MID(F862,5,2)&amp;MID(F863,7,2),音色一览表!H:H,0)),"")</f>
        <v/>
      </c>
      <c r="S861" s="17"/>
      <c r="T861" s="17"/>
    </row>
    <row r="862" spans="1:20" ht="18" hidden="1" customHeight="1" x14ac:dyDescent="0.2">
      <c r="A862" s="16">
        <v>860</v>
      </c>
      <c r="B862" s="16">
        <v>3</v>
      </c>
      <c r="C862" s="10"/>
      <c r="D862" s="16" t="s">
        <v>49</v>
      </c>
      <c r="E862" s="16" t="s">
        <v>50</v>
      </c>
      <c r="F862" s="16" t="s">
        <v>921</v>
      </c>
      <c r="G862" s="16" t="s">
        <v>807</v>
      </c>
      <c r="H862" s="34" t="str">
        <f t="shared" si="55"/>
        <v>9</v>
      </c>
      <c r="I862" s="34" t="str">
        <f>IFERROR(INDEX(数据分类!B:B,MATCH(数据!H862,数据分类!A:A,0)),"Error")</f>
        <v>音符打开</v>
      </c>
      <c r="J862" s="34" t="str">
        <f>IFERROR(_xlfn.IFS(INDEX(数据分类!E:E,MATCH(数据!H862,数据分类!A:A,0))=3456,N862&amp;M862,INDEX(数据分类!E:E,MATCH(数据!H862,数据分类!A:A,0))=34,M862,INDEX(数据分类!E:E,MATCH(数据!H862,数据分类!A:A,0))=56,N862,INDEX(数据分类!E:E,MATCH(数据!H862,数据分类!A:A,0))="-","-"),"Error")</f>
        <v>A1键松开</v>
      </c>
      <c r="K862" s="34">
        <f t="shared" si="54"/>
        <v>1</v>
      </c>
      <c r="L862" s="4" t="str">
        <f>IFERROR(INDEX(字典msg!B:B,MATCH(D862,字典msg!A:A,0)),"Error")</f>
        <v>正常</v>
      </c>
      <c r="M862" s="4" t="str">
        <f>IFERROR(_xlfn.IFS(H862="9",INDEX(字典1_34!C:C,MATCH(MID(F862,5,2),字典1_34!B:B,0)),H862="B00",INDEX(字典1_34!D:D,MATCH(MID(F862,5,2),字典1_34!B:B,0)),H862="B20",INDEX(字典1_34!E:E,MATCH(MID(F862,5,2),字典1_34!B:B,0)),H862="B48",INDEX(字典1_34!G:G,MATCH(MID(F862,5,2),字典1_34!B:B,0)),LEFT(H862,1)="B",INDEX(字典1_34!F:F,MATCH(MID(F862,5,2),字典1_34!B:B,0))),"-")</f>
        <v>松开</v>
      </c>
      <c r="N862" s="4" t="str">
        <f>IFERROR(_xlfn.IFS(H862="9",INDEX(字典1_56!C:C,MATCH(MID(F862,7,2),字典1_56!B:B,0)),LEFT(H862,1)="B",INDEX(字典1_56!D:D,MATCH(MID(F862,7,2),字典1_56!B:B,0)),H862="C_B",INDEX(字典1_56!F:F,MATCH(MID(F862,7,2),字典1_56!B:B,0)),H862="C",INDEX(字典1_56!E:E,MATCH(MID(F862,7,2),字典1_56!B:B,0))),"-")</f>
        <v>A1键</v>
      </c>
      <c r="O862" s="4" t="str">
        <f>IFERROR(INDEX(字典1_78!C:C,MATCH(RIGHT(F862,2),字典1_78!B:B,0)),"Error")</f>
        <v>音符打开(#01)</v>
      </c>
      <c r="P862" s="5">
        <f t="shared" si="52"/>
        <v>3.1720000000000002</v>
      </c>
      <c r="Q862" s="5">
        <f t="shared" si="53"/>
        <v>0.18000000000000016</v>
      </c>
      <c r="R862" s="5" t="str">
        <f>IF(H864="C_B",INDEX(音色一览表!A:A,MATCH(MID(F862,5,2)&amp;MID(F863,5,2)&amp;MID(F864,7,2),音色一览表!H:H,0))&amp;" "&amp;INDEX(音色一览表!G:G,MATCH(MID(F862,5,2)&amp;MID(F863,5,2)&amp;MID(F864,7,2),音色一览表!H:H,0)),"")</f>
        <v/>
      </c>
      <c r="S862" s="17"/>
      <c r="T862" s="17"/>
    </row>
    <row r="863" spans="1:20" ht="18" hidden="1" customHeight="1" x14ac:dyDescent="0.2">
      <c r="A863" s="16">
        <v>861</v>
      </c>
      <c r="B863" s="16">
        <v>3</v>
      </c>
      <c r="C863" s="10"/>
      <c r="D863" s="16" t="s">
        <v>49</v>
      </c>
      <c r="E863" s="16" t="s">
        <v>50</v>
      </c>
      <c r="F863" s="16" t="s">
        <v>59</v>
      </c>
      <c r="G863" s="16" t="s">
        <v>922</v>
      </c>
      <c r="H863" s="34" t="str">
        <f t="shared" si="55"/>
        <v>FE</v>
      </c>
      <c r="I863" s="34" t="str">
        <f>IFERROR(INDEX(数据分类!B:B,MATCH(数据!H863,数据分类!A:A,0)),"Error")</f>
        <v>主动传感</v>
      </c>
      <c r="J863" s="34" t="str">
        <f>IFERROR(_xlfn.IFS(INDEX(数据分类!E:E,MATCH(数据!H863,数据分类!A:A,0))=3456,N863&amp;M863,INDEX(数据分类!E:E,MATCH(数据!H863,数据分类!A:A,0))=34,M863,INDEX(数据分类!E:E,MATCH(数据!H863,数据分类!A:A,0))=56,N863,INDEX(数据分类!E:E,MATCH(数据!H863,数据分类!A:A,0))="-","-"),"Error")</f>
        <v>-</v>
      </c>
      <c r="K863" s="34" t="str">
        <f t="shared" si="54"/>
        <v>-</v>
      </c>
      <c r="L863" s="4" t="str">
        <f>IFERROR(INDEX(字典msg!B:B,MATCH(D863,字典msg!A:A,0)),"Error")</f>
        <v>正常</v>
      </c>
      <c r="M863" s="4" t="str">
        <f>IFERROR(_xlfn.IFS(H863="9",INDEX(字典1_34!C:C,MATCH(MID(F863,5,2),字典1_34!B:B,0)),H863="B00",INDEX(字典1_34!D:D,MATCH(MID(F863,5,2),字典1_34!B:B,0)),H863="B20",INDEX(字典1_34!E:E,MATCH(MID(F863,5,2),字典1_34!B:B,0)),H863="B48",INDEX(字典1_34!G:G,MATCH(MID(F863,5,2),字典1_34!B:B,0)),LEFT(H863,1)="B",INDEX(字典1_34!F:F,MATCH(MID(F863,5,2),字典1_34!B:B,0))),"-")</f>
        <v>-</v>
      </c>
      <c r="N863" s="4" t="str">
        <f>IFERROR(_xlfn.IFS(H863="9",INDEX(字典1_56!C:C,MATCH(MID(F863,7,2),字典1_56!B:B,0)),LEFT(H863,1)="B",INDEX(字典1_56!D:D,MATCH(MID(F863,7,2),字典1_56!B:B,0)),H863="C_B",INDEX(字典1_56!F:F,MATCH(MID(F863,7,2),字典1_56!B:B,0)),H863="C",INDEX(字典1_56!E:E,MATCH(MID(F863,7,2),字典1_56!B:B,0))),"-")</f>
        <v>-</v>
      </c>
      <c r="O863" s="4" t="str">
        <f>IFERROR(INDEX(字典1_78!C:C,MATCH(RIGHT(F863,2),字典1_78!B:B,0)),"Error")</f>
        <v>主动传感</v>
      </c>
      <c r="P863" s="5">
        <f t="shared" si="52"/>
        <v>3.1920000000000002</v>
      </c>
      <c r="Q863" s="5">
        <f t="shared" si="53"/>
        <v>2.0000000000000018E-2</v>
      </c>
      <c r="R863" s="5" t="str">
        <f>IF(H865="C_B",INDEX(音色一览表!A:A,MATCH(MID(F863,5,2)&amp;MID(F864,5,2)&amp;MID(F865,7,2),音色一览表!H:H,0))&amp;" "&amp;INDEX(音色一览表!G:G,MATCH(MID(F863,5,2)&amp;MID(F864,5,2)&amp;MID(F865,7,2),音色一览表!H:H,0)),"")</f>
        <v/>
      </c>
      <c r="S863" s="17"/>
      <c r="T863" s="17"/>
    </row>
    <row r="864" spans="1:20" ht="18" hidden="1" customHeight="1" x14ac:dyDescent="0.2">
      <c r="A864" s="16">
        <v>862</v>
      </c>
      <c r="B864" s="16">
        <v>3</v>
      </c>
      <c r="C864" s="10"/>
      <c r="D864" s="16" t="s">
        <v>49</v>
      </c>
      <c r="E864" s="16" t="s">
        <v>50</v>
      </c>
      <c r="F864" s="16" t="s">
        <v>923</v>
      </c>
      <c r="G864" s="16" t="s">
        <v>924</v>
      </c>
      <c r="H864" s="34" t="str">
        <f t="shared" si="55"/>
        <v>9</v>
      </c>
      <c r="I864" s="34" t="str">
        <f>IFERROR(INDEX(数据分类!B:B,MATCH(数据!H864,数据分类!A:A,0)),"Error")</f>
        <v>音符打开</v>
      </c>
      <c r="J864" s="34" t="str">
        <f>IFERROR(_xlfn.IFS(INDEX(数据分类!E:E,MATCH(数据!H864,数据分类!A:A,0))=3456,N864&amp;M864,INDEX(数据分类!E:E,MATCH(数据!H864,数据分类!A:A,0))=34,M864,INDEX(数据分类!E:E,MATCH(数据!H864,数据分类!A:A,0))=56,N864,INDEX(数据分类!E:E,MATCH(数据!H864,数据分类!A:A,0))="-","-"),"Error")</f>
        <v>B1键按下(力度049)</v>
      </c>
      <c r="K864" s="34">
        <f t="shared" si="54"/>
        <v>1</v>
      </c>
      <c r="L864" s="4" t="str">
        <f>IFERROR(INDEX(字典msg!B:B,MATCH(D864,字典msg!A:A,0)),"Error")</f>
        <v>正常</v>
      </c>
      <c r="M864" s="4" t="str">
        <f>IFERROR(_xlfn.IFS(H864="9",INDEX(字典1_34!C:C,MATCH(MID(F864,5,2),字典1_34!B:B,0)),H864="B00",INDEX(字典1_34!D:D,MATCH(MID(F864,5,2),字典1_34!B:B,0)),H864="B20",INDEX(字典1_34!E:E,MATCH(MID(F864,5,2),字典1_34!B:B,0)),H864="B48",INDEX(字典1_34!G:G,MATCH(MID(F864,5,2),字典1_34!B:B,0)),LEFT(H864,1)="B",INDEX(字典1_34!F:F,MATCH(MID(F864,5,2),字典1_34!B:B,0))),"-")</f>
        <v>按下(力度049)</v>
      </c>
      <c r="N864" s="4" t="str">
        <f>IFERROR(_xlfn.IFS(H864="9",INDEX(字典1_56!C:C,MATCH(MID(F864,7,2),字典1_56!B:B,0)),LEFT(H864,1)="B",INDEX(字典1_56!D:D,MATCH(MID(F864,7,2),字典1_56!B:B,0)),H864="C_B",INDEX(字典1_56!F:F,MATCH(MID(F864,7,2),字典1_56!B:B,0)),H864="C",INDEX(字典1_56!E:E,MATCH(MID(F864,7,2),字典1_56!B:B,0))),"-")</f>
        <v>B1键</v>
      </c>
      <c r="O864" s="4" t="str">
        <f>IFERROR(INDEX(字典1_78!C:C,MATCH(RIGHT(F864,2),字典1_78!B:B,0)),"Error")</f>
        <v>音符打开(#01)</v>
      </c>
      <c r="P864" s="5">
        <f t="shared" si="52"/>
        <v>3.3719999999999999</v>
      </c>
      <c r="Q864" s="5">
        <f t="shared" si="53"/>
        <v>0.17999999999999972</v>
      </c>
      <c r="R864" s="5" t="str">
        <f>IF(H866="C_B",INDEX(音色一览表!A:A,MATCH(MID(F864,5,2)&amp;MID(F865,5,2)&amp;MID(F866,7,2),音色一览表!H:H,0))&amp;" "&amp;INDEX(音色一览表!G:G,MATCH(MID(F864,5,2)&amp;MID(F865,5,2)&amp;MID(F866,7,2),音色一览表!H:H,0)),"")</f>
        <v/>
      </c>
      <c r="S864" s="17"/>
      <c r="T864" s="17"/>
    </row>
    <row r="865" spans="1:20" ht="18" hidden="1" customHeight="1" x14ac:dyDescent="0.2">
      <c r="A865" s="16">
        <v>863</v>
      </c>
      <c r="B865" s="16">
        <v>3</v>
      </c>
      <c r="C865" s="10"/>
      <c r="D865" s="16" t="s">
        <v>49</v>
      </c>
      <c r="E865" s="16" t="s">
        <v>50</v>
      </c>
      <c r="F865" s="16" t="s">
        <v>59</v>
      </c>
      <c r="G865" s="16" t="s">
        <v>813</v>
      </c>
      <c r="H865" s="34" t="str">
        <f t="shared" si="55"/>
        <v>FE</v>
      </c>
      <c r="I865" s="34" t="str">
        <f>IFERROR(INDEX(数据分类!B:B,MATCH(数据!H865,数据分类!A:A,0)),"Error")</f>
        <v>主动传感</v>
      </c>
      <c r="J865" s="34" t="str">
        <f>IFERROR(_xlfn.IFS(INDEX(数据分类!E:E,MATCH(数据!H865,数据分类!A:A,0))=3456,N865&amp;M865,INDEX(数据分类!E:E,MATCH(数据!H865,数据分类!A:A,0))=34,M865,INDEX(数据分类!E:E,MATCH(数据!H865,数据分类!A:A,0))=56,N865,INDEX(数据分类!E:E,MATCH(数据!H865,数据分类!A:A,0))="-","-"),"Error")</f>
        <v>-</v>
      </c>
      <c r="K865" s="34" t="str">
        <f t="shared" si="54"/>
        <v>-</v>
      </c>
      <c r="L865" s="4" t="str">
        <f>IFERROR(INDEX(字典msg!B:B,MATCH(D865,字典msg!A:A,0)),"Error")</f>
        <v>正常</v>
      </c>
      <c r="M865" s="4" t="str">
        <f>IFERROR(_xlfn.IFS(H865="9",INDEX(字典1_34!C:C,MATCH(MID(F865,5,2),字典1_34!B:B,0)),H865="B00",INDEX(字典1_34!D:D,MATCH(MID(F865,5,2),字典1_34!B:B,0)),H865="B20",INDEX(字典1_34!E:E,MATCH(MID(F865,5,2),字典1_34!B:B,0)),H865="B48",INDEX(字典1_34!G:G,MATCH(MID(F865,5,2),字典1_34!B:B,0)),LEFT(H865,1)="B",INDEX(字典1_34!F:F,MATCH(MID(F865,5,2),字典1_34!B:B,0))),"-")</f>
        <v>-</v>
      </c>
      <c r="N865" s="4" t="str">
        <f>IFERROR(_xlfn.IFS(H865="9",INDEX(字典1_56!C:C,MATCH(MID(F865,7,2),字典1_56!B:B,0)),LEFT(H865,1)="B",INDEX(字典1_56!D:D,MATCH(MID(F865,7,2),字典1_56!B:B,0)),H865="C_B",INDEX(字典1_56!F:F,MATCH(MID(F865,7,2),字典1_56!B:B,0)),H865="C",INDEX(字典1_56!E:E,MATCH(MID(F865,7,2),字典1_56!B:B,0))),"-")</f>
        <v>-</v>
      </c>
      <c r="O865" s="4" t="str">
        <f>IFERROR(INDEX(字典1_78!C:C,MATCH(RIGHT(F865,2),字典1_78!B:B,0)),"Error")</f>
        <v>主动传感</v>
      </c>
      <c r="P865" s="5">
        <f t="shared" si="52"/>
        <v>3.3919999999999999</v>
      </c>
      <c r="Q865" s="5">
        <f t="shared" si="53"/>
        <v>2.0000000000000018E-2</v>
      </c>
      <c r="R865" s="5" t="str">
        <f>IF(H867="C_B",INDEX(音色一览表!A:A,MATCH(MID(F865,5,2)&amp;MID(F866,5,2)&amp;MID(F867,7,2),音色一览表!H:H,0))&amp;" "&amp;INDEX(音色一览表!G:G,MATCH(MID(F865,5,2)&amp;MID(F866,5,2)&amp;MID(F867,7,2),音色一览表!H:H,0)),"")</f>
        <v/>
      </c>
      <c r="S865" s="17"/>
      <c r="T865" s="17"/>
    </row>
    <row r="866" spans="1:20" ht="18" hidden="1" customHeight="1" x14ac:dyDescent="0.2">
      <c r="A866" s="16">
        <v>864</v>
      </c>
      <c r="B866" s="16">
        <v>3</v>
      </c>
      <c r="C866" s="10"/>
      <c r="D866" s="16" t="s">
        <v>49</v>
      </c>
      <c r="E866" s="16" t="s">
        <v>50</v>
      </c>
      <c r="F866" s="16" t="s">
        <v>59</v>
      </c>
      <c r="G866" s="16" t="s">
        <v>925</v>
      </c>
      <c r="H866" s="34" t="str">
        <f t="shared" si="55"/>
        <v>FE</v>
      </c>
      <c r="I866" s="34" t="str">
        <f>IFERROR(INDEX(数据分类!B:B,MATCH(数据!H866,数据分类!A:A,0)),"Error")</f>
        <v>主动传感</v>
      </c>
      <c r="J866" s="34" t="str">
        <f>IFERROR(_xlfn.IFS(INDEX(数据分类!E:E,MATCH(数据!H866,数据分类!A:A,0))=3456,N866&amp;M866,INDEX(数据分类!E:E,MATCH(数据!H866,数据分类!A:A,0))=34,M866,INDEX(数据分类!E:E,MATCH(数据!H866,数据分类!A:A,0))=56,N866,INDEX(数据分类!E:E,MATCH(数据!H866,数据分类!A:A,0))="-","-"),"Error")</f>
        <v>-</v>
      </c>
      <c r="K866" s="34" t="str">
        <f t="shared" si="54"/>
        <v>-</v>
      </c>
      <c r="L866" s="4" t="str">
        <f>IFERROR(INDEX(字典msg!B:B,MATCH(D866,字典msg!A:A,0)),"Error")</f>
        <v>正常</v>
      </c>
      <c r="M866" s="4" t="str">
        <f>IFERROR(_xlfn.IFS(H866="9",INDEX(字典1_34!C:C,MATCH(MID(F866,5,2),字典1_34!B:B,0)),H866="B00",INDEX(字典1_34!D:D,MATCH(MID(F866,5,2),字典1_34!B:B,0)),H866="B20",INDEX(字典1_34!E:E,MATCH(MID(F866,5,2),字典1_34!B:B,0)),H866="B48",INDEX(字典1_34!G:G,MATCH(MID(F866,5,2),字典1_34!B:B,0)),LEFT(H866,1)="B",INDEX(字典1_34!F:F,MATCH(MID(F866,5,2),字典1_34!B:B,0))),"-")</f>
        <v>-</v>
      </c>
      <c r="N866" s="4" t="str">
        <f>IFERROR(_xlfn.IFS(H866="9",INDEX(字典1_56!C:C,MATCH(MID(F866,7,2),字典1_56!B:B,0)),LEFT(H866,1)="B",INDEX(字典1_56!D:D,MATCH(MID(F866,7,2),字典1_56!B:B,0)),H866="C_B",INDEX(字典1_56!F:F,MATCH(MID(F866,7,2),字典1_56!B:B,0)),H866="C",INDEX(字典1_56!E:E,MATCH(MID(F866,7,2),字典1_56!B:B,0))),"-")</f>
        <v>-</v>
      </c>
      <c r="O866" s="4" t="str">
        <f>IFERROR(INDEX(字典1_78!C:C,MATCH(RIGHT(F866,2),字典1_78!B:B,0)),"Error")</f>
        <v>主动传感</v>
      </c>
      <c r="P866" s="5">
        <f t="shared" si="52"/>
        <v>3.5920000000000001</v>
      </c>
      <c r="Q866" s="5">
        <f t="shared" si="53"/>
        <v>0.20000000000000018</v>
      </c>
      <c r="R866" s="5" t="str">
        <f>IF(H868="C_B",INDEX(音色一览表!A:A,MATCH(MID(F866,5,2)&amp;MID(F867,5,2)&amp;MID(F868,7,2),音色一览表!H:H,0))&amp;" "&amp;INDEX(音色一览表!G:G,MATCH(MID(F866,5,2)&amp;MID(F867,5,2)&amp;MID(F868,7,2),音色一览表!H:H,0)),"")</f>
        <v/>
      </c>
      <c r="S866" s="17"/>
      <c r="T866" s="17"/>
    </row>
    <row r="867" spans="1:20" ht="18" hidden="1" customHeight="1" x14ac:dyDescent="0.2">
      <c r="A867" s="16">
        <v>865</v>
      </c>
      <c r="B867" s="16">
        <v>3</v>
      </c>
      <c r="C867" s="10"/>
      <c r="D867" s="16" t="s">
        <v>49</v>
      </c>
      <c r="E867" s="16" t="s">
        <v>50</v>
      </c>
      <c r="F867" s="16" t="s">
        <v>59</v>
      </c>
      <c r="G867" s="16" t="s">
        <v>926</v>
      </c>
      <c r="H867" s="34" t="str">
        <f t="shared" si="55"/>
        <v>FE</v>
      </c>
      <c r="I867" s="34" t="str">
        <f>IFERROR(INDEX(数据分类!B:B,MATCH(数据!H867,数据分类!A:A,0)),"Error")</f>
        <v>主动传感</v>
      </c>
      <c r="J867" s="34" t="str">
        <f>IFERROR(_xlfn.IFS(INDEX(数据分类!E:E,MATCH(数据!H867,数据分类!A:A,0))=3456,N867&amp;M867,INDEX(数据分类!E:E,MATCH(数据!H867,数据分类!A:A,0))=34,M867,INDEX(数据分类!E:E,MATCH(数据!H867,数据分类!A:A,0))=56,N867,INDEX(数据分类!E:E,MATCH(数据!H867,数据分类!A:A,0))="-","-"),"Error")</f>
        <v>-</v>
      </c>
      <c r="K867" s="34" t="str">
        <f t="shared" si="54"/>
        <v>-</v>
      </c>
      <c r="L867" s="4" t="str">
        <f>IFERROR(INDEX(字典msg!B:B,MATCH(D867,字典msg!A:A,0)),"Error")</f>
        <v>正常</v>
      </c>
      <c r="M867" s="4" t="str">
        <f>IFERROR(_xlfn.IFS(H867="9",INDEX(字典1_34!C:C,MATCH(MID(F867,5,2),字典1_34!B:B,0)),H867="B00",INDEX(字典1_34!D:D,MATCH(MID(F867,5,2),字典1_34!B:B,0)),H867="B20",INDEX(字典1_34!E:E,MATCH(MID(F867,5,2),字典1_34!B:B,0)),H867="B48",INDEX(字典1_34!G:G,MATCH(MID(F867,5,2),字典1_34!B:B,0)),LEFT(H867,1)="B",INDEX(字典1_34!F:F,MATCH(MID(F867,5,2),字典1_34!B:B,0))),"-")</f>
        <v>-</v>
      </c>
      <c r="N867" s="4" t="str">
        <f>IFERROR(_xlfn.IFS(H867="9",INDEX(字典1_56!C:C,MATCH(MID(F867,7,2),字典1_56!B:B,0)),LEFT(H867,1)="B",INDEX(字典1_56!D:D,MATCH(MID(F867,7,2),字典1_56!B:B,0)),H867="C_B",INDEX(字典1_56!F:F,MATCH(MID(F867,7,2),字典1_56!B:B,0)),H867="C",INDEX(字典1_56!E:E,MATCH(MID(F867,7,2),字典1_56!B:B,0))),"-")</f>
        <v>-</v>
      </c>
      <c r="O867" s="4" t="str">
        <f>IFERROR(INDEX(字典1_78!C:C,MATCH(RIGHT(F867,2),字典1_78!B:B,0)),"Error")</f>
        <v>主动传感</v>
      </c>
      <c r="P867" s="5">
        <f t="shared" si="52"/>
        <v>3.7919999999999998</v>
      </c>
      <c r="Q867" s="5">
        <f t="shared" si="53"/>
        <v>0.19999999999999973</v>
      </c>
      <c r="R867" s="5" t="str">
        <f>IF(H869="C_B",INDEX(音色一览表!A:A,MATCH(MID(F867,5,2)&amp;MID(F868,5,2)&amp;MID(F869,7,2),音色一览表!H:H,0))&amp;" "&amp;INDEX(音色一览表!G:G,MATCH(MID(F867,5,2)&amp;MID(F868,5,2)&amp;MID(F869,7,2),音色一览表!H:H,0)),"")</f>
        <v/>
      </c>
      <c r="S867" s="17"/>
      <c r="T867" s="17"/>
    </row>
    <row r="868" spans="1:20" ht="18" hidden="1" customHeight="1" x14ac:dyDescent="0.2">
      <c r="A868" s="16">
        <v>866</v>
      </c>
      <c r="B868" s="16">
        <v>3</v>
      </c>
      <c r="C868" s="10"/>
      <c r="D868" s="16" t="s">
        <v>49</v>
      </c>
      <c r="E868" s="16" t="s">
        <v>50</v>
      </c>
      <c r="F868" s="16" t="s">
        <v>57</v>
      </c>
      <c r="G868" s="16" t="s">
        <v>927</v>
      </c>
      <c r="H868" s="34" t="str">
        <f t="shared" si="55"/>
        <v>9</v>
      </c>
      <c r="I868" s="34" t="str">
        <f>IFERROR(INDEX(数据分类!B:B,MATCH(数据!H868,数据分类!A:A,0)),"Error")</f>
        <v>音符打开</v>
      </c>
      <c r="J868" s="34" t="str">
        <f>IFERROR(_xlfn.IFS(INDEX(数据分类!E:E,MATCH(数据!H868,数据分类!A:A,0))=3456,N868&amp;M868,INDEX(数据分类!E:E,MATCH(数据!H868,数据分类!A:A,0))=34,M868,INDEX(数据分类!E:E,MATCH(数据!H868,数据分类!A:A,0))=56,N868,INDEX(数据分类!E:E,MATCH(数据!H868,数据分类!A:A,0))="-","-"),"Error")</f>
        <v>B1键松开</v>
      </c>
      <c r="K868" s="34">
        <f t="shared" si="54"/>
        <v>1</v>
      </c>
      <c r="L868" s="4" t="str">
        <f>IFERROR(INDEX(字典msg!B:B,MATCH(D868,字典msg!A:A,0)),"Error")</f>
        <v>正常</v>
      </c>
      <c r="M868" s="4" t="str">
        <f>IFERROR(_xlfn.IFS(H868="9",INDEX(字典1_34!C:C,MATCH(MID(F868,5,2),字典1_34!B:B,0)),H868="B00",INDEX(字典1_34!D:D,MATCH(MID(F868,5,2),字典1_34!B:B,0)),H868="B20",INDEX(字典1_34!E:E,MATCH(MID(F868,5,2),字典1_34!B:B,0)),H868="B48",INDEX(字典1_34!G:G,MATCH(MID(F868,5,2),字典1_34!B:B,0)),LEFT(H868,1)="B",INDEX(字典1_34!F:F,MATCH(MID(F868,5,2),字典1_34!B:B,0))),"-")</f>
        <v>松开</v>
      </c>
      <c r="N868" s="4" t="str">
        <f>IFERROR(_xlfn.IFS(H868="9",INDEX(字典1_56!C:C,MATCH(MID(F868,7,2),字典1_56!B:B,0)),LEFT(H868,1)="B",INDEX(字典1_56!D:D,MATCH(MID(F868,7,2),字典1_56!B:B,0)),H868="C_B",INDEX(字典1_56!F:F,MATCH(MID(F868,7,2),字典1_56!B:B,0)),H868="C",INDEX(字典1_56!E:E,MATCH(MID(F868,7,2),字典1_56!B:B,0))),"-")</f>
        <v>B1键</v>
      </c>
      <c r="O868" s="4" t="str">
        <f>IFERROR(INDEX(字典1_78!C:C,MATCH(RIGHT(F868,2),字典1_78!B:B,0)),"Error")</f>
        <v>音符打开(#01)</v>
      </c>
      <c r="P868" s="5">
        <f t="shared" si="52"/>
        <v>3.915</v>
      </c>
      <c r="Q868" s="5">
        <f t="shared" si="53"/>
        <v>0.12300000000000022</v>
      </c>
      <c r="R868" s="5" t="str">
        <f>IF(H870="C_B",INDEX(音色一览表!A:A,MATCH(MID(F868,5,2)&amp;MID(F869,5,2)&amp;MID(F870,7,2),音色一览表!H:H,0))&amp;" "&amp;INDEX(音色一览表!G:G,MATCH(MID(F868,5,2)&amp;MID(F869,5,2)&amp;MID(F870,7,2),音色一览表!H:H,0)),"")</f>
        <v/>
      </c>
      <c r="S868" s="17"/>
      <c r="T868" s="17"/>
    </row>
    <row r="869" spans="1:20" ht="18" hidden="1" customHeight="1" x14ac:dyDescent="0.2">
      <c r="A869" s="16">
        <v>867</v>
      </c>
      <c r="B869" s="16">
        <v>3</v>
      </c>
      <c r="C869" s="10"/>
      <c r="D869" s="16" t="s">
        <v>49</v>
      </c>
      <c r="E869" s="16" t="s">
        <v>50</v>
      </c>
      <c r="F869" s="16" t="s">
        <v>59</v>
      </c>
      <c r="G869" s="16" t="s">
        <v>928</v>
      </c>
      <c r="H869" s="34" t="str">
        <f t="shared" si="55"/>
        <v>FE</v>
      </c>
      <c r="I869" s="34" t="str">
        <f>IFERROR(INDEX(数据分类!B:B,MATCH(数据!H869,数据分类!A:A,0)),"Error")</f>
        <v>主动传感</v>
      </c>
      <c r="J869" s="34" t="str">
        <f>IFERROR(_xlfn.IFS(INDEX(数据分类!E:E,MATCH(数据!H869,数据分类!A:A,0))=3456,N869&amp;M869,INDEX(数据分类!E:E,MATCH(数据!H869,数据分类!A:A,0))=34,M869,INDEX(数据分类!E:E,MATCH(数据!H869,数据分类!A:A,0))=56,N869,INDEX(数据分类!E:E,MATCH(数据!H869,数据分类!A:A,0))="-","-"),"Error")</f>
        <v>-</v>
      </c>
      <c r="K869" s="34" t="str">
        <f t="shared" si="54"/>
        <v>-</v>
      </c>
      <c r="L869" s="4" t="str">
        <f>IFERROR(INDEX(字典msg!B:B,MATCH(D869,字典msg!A:A,0)),"Error")</f>
        <v>正常</v>
      </c>
      <c r="M869" s="4" t="str">
        <f>IFERROR(_xlfn.IFS(H869="9",INDEX(字典1_34!C:C,MATCH(MID(F869,5,2),字典1_34!B:B,0)),H869="B00",INDEX(字典1_34!D:D,MATCH(MID(F869,5,2),字典1_34!B:B,0)),H869="B20",INDEX(字典1_34!E:E,MATCH(MID(F869,5,2),字典1_34!B:B,0)),H869="B48",INDEX(字典1_34!G:G,MATCH(MID(F869,5,2),字典1_34!B:B,0)),LEFT(H869,1)="B",INDEX(字典1_34!F:F,MATCH(MID(F869,5,2),字典1_34!B:B,0))),"-")</f>
        <v>-</v>
      </c>
      <c r="N869" s="4" t="str">
        <f>IFERROR(_xlfn.IFS(H869="9",INDEX(字典1_56!C:C,MATCH(MID(F869,7,2),字典1_56!B:B,0)),LEFT(H869,1)="B",INDEX(字典1_56!D:D,MATCH(MID(F869,7,2),字典1_56!B:B,0)),H869="C_B",INDEX(字典1_56!F:F,MATCH(MID(F869,7,2),字典1_56!B:B,0)),H869="C",INDEX(字典1_56!E:E,MATCH(MID(F869,7,2),字典1_56!B:B,0))),"-")</f>
        <v>-</v>
      </c>
      <c r="O869" s="4" t="str">
        <f>IFERROR(INDEX(字典1_78!C:C,MATCH(RIGHT(F869,2),字典1_78!B:B,0)),"Error")</f>
        <v>主动传感</v>
      </c>
      <c r="P869" s="5">
        <f t="shared" si="52"/>
        <v>3.992</v>
      </c>
      <c r="Q869" s="5">
        <f t="shared" si="53"/>
        <v>7.6999999999999957E-2</v>
      </c>
      <c r="R869" s="5" t="str">
        <f>IF(H871="C_B",INDEX(音色一览表!A:A,MATCH(MID(F869,5,2)&amp;MID(F870,5,2)&amp;MID(F871,7,2),音色一览表!H:H,0))&amp;" "&amp;INDEX(音色一览表!G:G,MATCH(MID(F869,5,2)&amp;MID(F870,5,2)&amp;MID(F871,7,2),音色一览表!H:H,0)),"")</f>
        <v/>
      </c>
      <c r="S869" s="17"/>
      <c r="T869" s="17"/>
    </row>
    <row r="870" spans="1:20" ht="18" hidden="1" customHeight="1" x14ac:dyDescent="0.2">
      <c r="A870" s="16">
        <v>868</v>
      </c>
      <c r="B870" s="16">
        <v>3</v>
      </c>
      <c r="C870" s="10"/>
      <c r="D870" s="16" t="s">
        <v>49</v>
      </c>
      <c r="E870" s="16" t="s">
        <v>50</v>
      </c>
      <c r="F870" s="16" t="s">
        <v>929</v>
      </c>
      <c r="G870" s="16" t="s">
        <v>930</v>
      </c>
      <c r="H870" s="34" t="str">
        <f t="shared" si="55"/>
        <v>9</v>
      </c>
      <c r="I870" s="34" t="str">
        <f>IFERROR(INDEX(数据分类!B:B,MATCH(数据!H870,数据分类!A:A,0)),"Error")</f>
        <v>音符打开</v>
      </c>
      <c r="J870" s="34" t="str">
        <f>IFERROR(_xlfn.IFS(INDEX(数据分类!E:E,MATCH(数据!H870,数据分类!A:A,0))=3456,N870&amp;M870,INDEX(数据分类!E:E,MATCH(数据!H870,数据分类!A:A,0))=34,M870,INDEX(数据分类!E:E,MATCH(数据!H870,数据分类!A:A,0))=56,N870,INDEX(数据分类!E:E,MATCH(数据!H870,数据分类!A:A,0))="-","-"),"Error")</f>
        <v>C2键按下(力度048)</v>
      </c>
      <c r="K870" s="34">
        <f t="shared" si="54"/>
        <v>1</v>
      </c>
      <c r="L870" s="4" t="str">
        <f>IFERROR(INDEX(字典msg!B:B,MATCH(D870,字典msg!A:A,0)),"Error")</f>
        <v>正常</v>
      </c>
      <c r="M870" s="4" t="str">
        <f>IFERROR(_xlfn.IFS(H870="9",INDEX(字典1_34!C:C,MATCH(MID(F870,5,2),字典1_34!B:B,0)),H870="B00",INDEX(字典1_34!D:D,MATCH(MID(F870,5,2),字典1_34!B:B,0)),H870="B20",INDEX(字典1_34!E:E,MATCH(MID(F870,5,2),字典1_34!B:B,0)),H870="B48",INDEX(字典1_34!G:G,MATCH(MID(F870,5,2),字典1_34!B:B,0)),LEFT(H870,1)="B",INDEX(字典1_34!F:F,MATCH(MID(F870,5,2),字典1_34!B:B,0))),"-")</f>
        <v>按下(力度048)</v>
      </c>
      <c r="N870" s="4" t="str">
        <f>IFERROR(_xlfn.IFS(H870="9",INDEX(字典1_56!C:C,MATCH(MID(F870,7,2),字典1_56!B:B,0)),LEFT(H870,1)="B",INDEX(字典1_56!D:D,MATCH(MID(F870,7,2),字典1_56!B:B,0)),H870="C_B",INDEX(字典1_56!F:F,MATCH(MID(F870,7,2),字典1_56!B:B,0)),H870="C",INDEX(字典1_56!E:E,MATCH(MID(F870,7,2),字典1_56!B:B,0))),"-")</f>
        <v>C2键</v>
      </c>
      <c r="O870" s="4" t="str">
        <f>IFERROR(INDEX(字典1_78!C:C,MATCH(RIGHT(F870,2),字典1_78!B:B,0)),"Error")</f>
        <v>音符打开(#01)</v>
      </c>
      <c r="P870" s="5">
        <f t="shared" si="52"/>
        <v>4.0720000000000001</v>
      </c>
      <c r="Q870" s="5">
        <f t="shared" si="53"/>
        <v>8.0000000000000071E-2</v>
      </c>
      <c r="R870" s="5" t="str">
        <f>IF(H872="C_B",INDEX(音色一览表!A:A,MATCH(MID(F870,5,2)&amp;MID(F871,5,2)&amp;MID(F872,7,2),音色一览表!H:H,0))&amp;" "&amp;INDEX(音色一览表!G:G,MATCH(MID(F870,5,2)&amp;MID(F871,5,2)&amp;MID(F872,7,2),音色一览表!H:H,0)),"")</f>
        <v/>
      </c>
      <c r="S870" s="17"/>
      <c r="T870" s="17"/>
    </row>
    <row r="871" spans="1:20" ht="18" hidden="1" customHeight="1" x14ac:dyDescent="0.2">
      <c r="A871" s="16">
        <v>869</v>
      </c>
      <c r="B871" s="16">
        <v>3</v>
      </c>
      <c r="C871" s="10"/>
      <c r="D871" s="16" t="s">
        <v>49</v>
      </c>
      <c r="E871" s="16" t="s">
        <v>50</v>
      </c>
      <c r="F871" s="16" t="s">
        <v>59</v>
      </c>
      <c r="G871" s="16" t="s">
        <v>931</v>
      </c>
      <c r="H871" s="34" t="str">
        <f t="shared" si="55"/>
        <v>FE</v>
      </c>
      <c r="I871" s="34" t="str">
        <f>IFERROR(INDEX(数据分类!B:B,MATCH(数据!H871,数据分类!A:A,0)),"Error")</f>
        <v>主动传感</v>
      </c>
      <c r="J871" s="34" t="str">
        <f>IFERROR(_xlfn.IFS(INDEX(数据分类!E:E,MATCH(数据!H871,数据分类!A:A,0))=3456,N871&amp;M871,INDEX(数据分类!E:E,MATCH(数据!H871,数据分类!A:A,0))=34,M871,INDEX(数据分类!E:E,MATCH(数据!H871,数据分类!A:A,0))=56,N871,INDEX(数据分类!E:E,MATCH(数据!H871,数据分类!A:A,0))="-","-"),"Error")</f>
        <v>-</v>
      </c>
      <c r="K871" s="34" t="str">
        <f t="shared" si="54"/>
        <v>-</v>
      </c>
      <c r="L871" s="4" t="str">
        <f>IFERROR(INDEX(字典msg!B:B,MATCH(D871,字典msg!A:A,0)),"Error")</f>
        <v>正常</v>
      </c>
      <c r="M871" s="4" t="str">
        <f>IFERROR(_xlfn.IFS(H871="9",INDEX(字典1_34!C:C,MATCH(MID(F871,5,2),字典1_34!B:B,0)),H871="B00",INDEX(字典1_34!D:D,MATCH(MID(F871,5,2),字典1_34!B:B,0)),H871="B20",INDEX(字典1_34!E:E,MATCH(MID(F871,5,2),字典1_34!B:B,0)),H871="B48",INDEX(字典1_34!G:G,MATCH(MID(F871,5,2),字典1_34!B:B,0)),LEFT(H871,1)="B",INDEX(字典1_34!F:F,MATCH(MID(F871,5,2),字典1_34!B:B,0))),"-")</f>
        <v>-</v>
      </c>
      <c r="N871" s="4" t="str">
        <f>IFERROR(_xlfn.IFS(H871="9",INDEX(字典1_56!C:C,MATCH(MID(F871,7,2),字典1_56!B:B,0)),LEFT(H871,1)="B",INDEX(字典1_56!D:D,MATCH(MID(F871,7,2),字典1_56!B:B,0)),H871="C_B",INDEX(字典1_56!F:F,MATCH(MID(F871,7,2),字典1_56!B:B,0)),H871="C",INDEX(字典1_56!E:E,MATCH(MID(F871,7,2),字典1_56!B:B,0))),"-")</f>
        <v>-</v>
      </c>
      <c r="O871" s="4" t="str">
        <f>IFERROR(INDEX(字典1_78!C:C,MATCH(RIGHT(F871,2),字典1_78!B:B,0)),"Error")</f>
        <v>主动传感</v>
      </c>
      <c r="P871" s="5">
        <f t="shared" si="52"/>
        <v>4.1920000000000002</v>
      </c>
      <c r="Q871" s="5">
        <f t="shared" si="53"/>
        <v>0.12000000000000011</v>
      </c>
      <c r="R871" s="5" t="str">
        <f>IF(H873="C_B",INDEX(音色一览表!A:A,MATCH(MID(F871,5,2)&amp;MID(F872,5,2)&amp;MID(F873,7,2),音色一览表!H:H,0))&amp;" "&amp;INDEX(音色一览表!G:G,MATCH(MID(F871,5,2)&amp;MID(F872,5,2)&amp;MID(F873,7,2),音色一览表!H:H,0)),"")</f>
        <v/>
      </c>
      <c r="S871" s="17"/>
      <c r="T871" s="17"/>
    </row>
    <row r="872" spans="1:20" ht="18" hidden="1" customHeight="1" x14ac:dyDescent="0.2">
      <c r="A872" s="16">
        <v>870</v>
      </c>
      <c r="B872" s="16">
        <v>3</v>
      </c>
      <c r="C872" s="10"/>
      <c r="D872" s="16" t="s">
        <v>49</v>
      </c>
      <c r="E872" s="16" t="s">
        <v>50</v>
      </c>
      <c r="F872" s="16" t="s">
        <v>59</v>
      </c>
      <c r="G872" s="16" t="s">
        <v>932</v>
      </c>
      <c r="H872" s="34" t="str">
        <f t="shared" si="55"/>
        <v>FE</v>
      </c>
      <c r="I872" s="34" t="str">
        <f>IFERROR(INDEX(数据分类!B:B,MATCH(数据!H872,数据分类!A:A,0)),"Error")</f>
        <v>主动传感</v>
      </c>
      <c r="J872" s="34" t="str">
        <f>IFERROR(_xlfn.IFS(INDEX(数据分类!E:E,MATCH(数据!H872,数据分类!A:A,0))=3456,N872&amp;M872,INDEX(数据分类!E:E,MATCH(数据!H872,数据分类!A:A,0))=34,M872,INDEX(数据分类!E:E,MATCH(数据!H872,数据分类!A:A,0))=56,N872,INDEX(数据分类!E:E,MATCH(数据!H872,数据分类!A:A,0))="-","-"),"Error")</f>
        <v>-</v>
      </c>
      <c r="K872" s="34" t="str">
        <f t="shared" si="54"/>
        <v>-</v>
      </c>
      <c r="L872" s="4" t="str">
        <f>IFERROR(INDEX(字典msg!B:B,MATCH(D872,字典msg!A:A,0)),"Error")</f>
        <v>正常</v>
      </c>
      <c r="M872" s="4" t="str">
        <f>IFERROR(_xlfn.IFS(H872="9",INDEX(字典1_34!C:C,MATCH(MID(F872,5,2),字典1_34!B:B,0)),H872="B00",INDEX(字典1_34!D:D,MATCH(MID(F872,5,2),字典1_34!B:B,0)),H872="B20",INDEX(字典1_34!E:E,MATCH(MID(F872,5,2),字典1_34!B:B,0)),H872="B48",INDEX(字典1_34!G:G,MATCH(MID(F872,5,2),字典1_34!B:B,0)),LEFT(H872,1)="B",INDEX(字典1_34!F:F,MATCH(MID(F872,5,2),字典1_34!B:B,0))),"-")</f>
        <v>-</v>
      </c>
      <c r="N872" s="4" t="str">
        <f>IFERROR(_xlfn.IFS(H872="9",INDEX(字典1_56!C:C,MATCH(MID(F872,7,2),字典1_56!B:B,0)),LEFT(H872,1)="B",INDEX(字典1_56!D:D,MATCH(MID(F872,7,2),字典1_56!B:B,0)),H872="C_B",INDEX(字典1_56!F:F,MATCH(MID(F872,7,2),字典1_56!B:B,0)),H872="C",INDEX(字典1_56!E:E,MATCH(MID(F872,7,2),字典1_56!B:B,0))),"-")</f>
        <v>-</v>
      </c>
      <c r="O872" s="4" t="str">
        <f>IFERROR(INDEX(字典1_78!C:C,MATCH(RIGHT(F872,2),字典1_78!B:B,0)),"Error")</f>
        <v>主动传感</v>
      </c>
      <c r="P872" s="5">
        <f t="shared" si="52"/>
        <v>4.3920000000000003</v>
      </c>
      <c r="Q872" s="5">
        <f t="shared" si="53"/>
        <v>0.20000000000000018</v>
      </c>
      <c r="R872" s="5" t="str">
        <f>IF(H874="C_B",INDEX(音色一览表!A:A,MATCH(MID(F872,5,2)&amp;MID(F873,5,2)&amp;MID(F874,7,2),音色一览表!H:H,0))&amp;" "&amp;INDEX(音色一览表!G:G,MATCH(MID(F872,5,2)&amp;MID(F873,5,2)&amp;MID(F874,7,2),音色一览表!H:H,0)),"")</f>
        <v/>
      </c>
      <c r="S872" s="17"/>
      <c r="T872" s="17"/>
    </row>
    <row r="873" spans="1:20" ht="18" hidden="1" customHeight="1" x14ac:dyDescent="0.2">
      <c r="A873" s="16">
        <v>871</v>
      </c>
      <c r="B873" s="16">
        <v>3</v>
      </c>
      <c r="C873" s="10"/>
      <c r="D873" s="16" t="s">
        <v>49</v>
      </c>
      <c r="E873" s="16" t="s">
        <v>50</v>
      </c>
      <c r="F873" s="16" t="s">
        <v>3</v>
      </c>
      <c r="G873" s="16" t="s">
        <v>933</v>
      </c>
      <c r="H873" s="34" t="str">
        <f t="shared" si="55"/>
        <v>9</v>
      </c>
      <c r="I873" s="34" t="str">
        <f>IFERROR(INDEX(数据分类!B:B,MATCH(数据!H873,数据分类!A:A,0)),"Error")</f>
        <v>音符打开</v>
      </c>
      <c r="J873" s="34" t="str">
        <f>IFERROR(_xlfn.IFS(INDEX(数据分类!E:E,MATCH(数据!H873,数据分类!A:A,0))=3456,N873&amp;M873,INDEX(数据分类!E:E,MATCH(数据!H873,数据分类!A:A,0))=34,M873,INDEX(数据分类!E:E,MATCH(数据!H873,数据分类!A:A,0))=56,N873,INDEX(数据分类!E:E,MATCH(数据!H873,数据分类!A:A,0))="-","-"),"Error")</f>
        <v>C2键松开</v>
      </c>
      <c r="K873" s="34">
        <f t="shared" si="54"/>
        <v>1</v>
      </c>
      <c r="L873" s="4" t="str">
        <f>IFERROR(INDEX(字典msg!B:B,MATCH(D873,字典msg!A:A,0)),"Error")</f>
        <v>正常</v>
      </c>
      <c r="M873" s="4" t="str">
        <f>IFERROR(_xlfn.IFS(H873="9",INDEX(字典1_34!C:C,MATCH(MID(F873,5,2),字典1_34!B:B,0)),H873="B00",INDEX(字典1_34!D:D,MATCH(MID(F873,5,2),字典1_34!B:B,0)),H873="B20",INDEX(字典1_34!E:E,MATCH(MID(F873,5,2),字典1_34!B:B,0)),H873="B48",INDEX(字典1_34!G:G,MATCH(MID(F873,5,2),字典1_34!B:B,0)),LEFT(H873,1)="B",INDEX(字典1_34!F:F,MATCH(MID(F873,5,2),字典1_34!B:B,0))),"-")</f>
        <v>松开</v>
      </c>
      <c r="N873" s="4" t="str">
        <f>IFERROR(_xlfn.IFS(H873="9",INDEX(字典1_56!C:C,MATCH(MID(F873,7,2),字典1_56!B:B,0)),LEFT(H873,1)="B",INDEX(字典1_56!D:D,MATCH(MID(F873,7,2),字典1_56!B:B,0)),H873="C_B",INDEX(字典1_56!F:F,MATCH(MID(F873,7,2),字典1_56!B:B,0)),H873="C",INDEX(字典1_56!E:E,MATCH(MID(F873,7,2),字典1_56!B:B,0))),"-")</f>
        <v>C2键</v>
      </c>
      <c r="O873" s="4" t="str">
        <f>IFERROR(INDEX(字典1_78!C:C,MATCH(RIGHT(F873,2),字典1_78!B:B,0)),"Error")</f>
        <v>音符打开(#01)</v>
      </c>
      <c r="P873" s="5">
        <f t="shared" si="52"/>
        <v>4.5119999999999996</v>
      </c>
      <c r="Q873" s="5">
        <f t="shared" si="53"/>
        <v>0.11999999999999922</v>
      </c>
      <c r="R873" s="5" t="str">
        <f>IF(H875="C_B",INDEX(音色一览表!A:A,MATCH(MID(F873,5,2)&amp;MID(F874,5,2)&amp;MID(F875,7,2),音色一览表!H:H,0))&amp;" "&amp;INDEX(音色一览表!G:G,MATCH(MID(F873,5,2)&amp;MID(F874,5,2)&amp;MID(F875,7,2),音色一览表!H:H,0)),"")</f>
        <v/>
      </c>
      <c r="S873" s="17"/>
      <c r="T873" s="17"/>
    </row>
    <row r="874" spans="1:20" ht="18" hidden="1" customHeight="1" x14ac:dyDescent="0.2">
      <c r="A874" s="16">
        <v>872</v>
      </c>
      <c r="B874" s="16">
        <v>3</v>
      </c>
      <c r="C874" s="10"/>
      <c r="D874" s="16" t="s">
        <v>49</v>
      </c>
      <c r="E874" s="16" t="s">
        <v>50</v>
      </c>
      <c r="F874" s="16" t="s">
        <v>59</v>
      </c>
      <c r="G874" s="16" t="s">
        <v>934</v>
      </c>
      <c r="H874" s="34" t="str">
        <f t="shared" si="55"/>
        <v>FE</v>
      </c>
      <c r="I874" s="34" t="str">
        <f>IFERROR(INDEX(数据分类!B:B,MATCH(数据!H874,数据分类!A:A,0)),"Error")</f>
        <v>主动传感</v>
      </c>
      <c r="J874" s="34" t="str">
        <f>IFERROR(_xlfn.IFS(INDEX(数据分类!E:E,MATCH(数据!H874,数据分类!A:A,0))=3456,N874&amp;M874,INDEX(数据分类!E:E,MATCH(数据!H874,数据分类!A:A,0))=34,M874,INDEX(数据分类!E:E,MATCH(数据!H874,数据分类!A:A,0))=56,N874,INDEX(数据分类!E:E,MATCH(数据!H874,数据分类!A:A,0))="-","-"),"Error")</f>
        <v>-</v>
      </c>
      <c r="K874" s="34" t="str">
        <f t="shared" si="54"/>
        <v>-</v>
      </c>
      <c r="L874" s="4" t="str">
        <f>IFERROR(INDEX(字典msg!B:B,MATCH(D874,字典msg!A:A,0)),"Error")</f>
        <v>正常</v>
      </c>
      <c r="M874" s="4" t="str">
        <f>IFERROR(_xlfn.IFS(H874="9",INDEX(字典1_34!C:C,MATCH(MID(F874,5,2),字典1_34!B:B,0)),H874="B00",INDEX(字典1_34!D:D,MATCH(MID(F874,5,2),字典1_34!B:B,0)),H874="B20",INDEX(字典1_34!E:E,MATCH(MID(F874,5,2),字典1_34!B:B,0)),H874="B48",INDEX(字典1_34!G:G,MATCH(MID(F874,5,2),字典1_34!B:B,0)),LEFT(H874,1)="B",INDEX(字典1_34!F:F,MATCH(MID(F874,5,2),字典1_34!B:B,0))),"-")</f>
        <v>-</v>
      </c>
      <c r="N874" s="4" t="str">
        <f>IFERROR(_xlfn.IFS(H874="9",INDEX(字典1_56!C:C,MATCH(MID(F874,7,2),字典1_56!B:B,0)),LEFT(H874,1)="B",INDEX(字典1_56!D:D,MATCH(MID(F874,7,2),字典1_56!B:B,0)),H874="C_B",INDEX(字典1_56!F:F,MATCH(MID(F874,7,2),字典1_56!B:B,0)),H874="C",INDEX(字典1_56!E:E,MATCH(MID(F874,7,2),字典1_56!B:B,0))),"-")</f>
        <v>-</v>
      </c>
      <c r="O874" s="4" t="str">
        <f>IFERROR(INDEX(字典1_78!C:C,MATCH(RIGHT(F874,2),字典1_78!B:B,0)),"Error")</f>
        <v>主动传感</v>
      </c>
      <c r="P874" s="5">
        <f t="shared" si="52"/>
        <v>4.5819999999999999</v>
      </c>
      <c r="Q874" s="5">
        <f t="shared" si="53"/>
        <v>7.0000000000000284E-2</v>
      </c>
      <c r="R874" s="5" t="str">
        <f>IF(H876="C_B",INDEX(音色一览表!A:A,MATCH(MID(F874,5,2)&amp;MID(F875,5,2)&amp;MID(F876,7,2),音色一览表!H:H,0))&amp;" "&amp;INDEX(音色一览表!G:G,MATCH(MID(F874,5,2)&amp;MID(F875,5,2)&amp;MID(F876,7,2),音色一览表!H:H,0)),"")</f>
        <v/>
      </c>
      <c r="S874" s="17"/>
      <c r="T874" s="17"/>
    </row>
    <row r="875" spans="1:20" ht="18" hidden="1" customHeight="1" x14ac:dyDescent="0.2">
      <c r="A875" s="16">
        <v>873</v>
      </c>
      <c r="B875" s="16">
        <v>3</v>
      </c>
      <c r="C875" s="10"/>
      <c r="D875" s="16" t="s">
        <v>49</v>
      </c>
      <c r="E875" s="16" t="s">
        <v>50</v>
      </c>
      <c r="F875" s="16" t="s">
        <v>935</v>
      </c>
      <c r="G875" s="16" t="s">
        <v>936</v>
      </c>
      <c r="H875" s="34" t="str">
        <f t="shared" si="55"/>
        <v>9</v>
      </c>
      <c r="I875" s="34" t="str">
        <f>IFERROR(INDEX(数据分类!B:B,MATCH(数据!H875,数据分类!A:A,0)),"Error")</f>
        <v>音符打开</v>
      </c>
      <c r="J875" s="34" t="str">
        <f>IFERROR(_xlfn.IFS(INDEX(数据分类!E:E,MATCH(数据!H875,数据分类!A:A,0))=3456,N875&amp;M875,INDEX(数据分类!E:E,MATCH(数据!H875,数据分类!A:A,0))=34,M875,INDEX(数据分类!E:E,MATCH(数据!H875,数据分类!A:A,0))=56,N875,INDEX(数据分类!E:E,MATCH(数据!H875,数据分类!A:A,0))="-","-"),"Error")</f>
        <v>D2键按下(力度041)</v>
      </c>
      <c r="K875" s="34">
        <f t="shared" si="54"/>
        <v>1</v>
      </c>
      <c r="L875" s="4" t="str">
        <f>IFERROR(INDEX(字典msg!B:B,MATCH(D875,字典msg!A:A,0)),"Error")</f>
        <v>正常</v>
      </c>
      <c r="M875" s="4" t="str">
        <f>IFERROR(_xlfn.IFS(H875="9",INDEX(字典1_34!C:C,MATCH(MID(F875,5,2),字典1_34!B:B,0)),H875="B00",INDEX(字典1_34!D:D,MATCH(MID(F875,5,2),字典1_34!B:B,0)),H875="B20",INDEX(字典1_34!E:E,MATCH(MID(F875,5,2),字典1_34!B:B,0)),H875="B48",INDEX(字典1_34!G:G,MATCH(MID(F875,5,2),字典1_34!B:B,0)),LEFT(H875,1)="B",INDEX(字典1_34!F:F,MATCH(MID(F875,5,2),字典1_34!B:B,0))),"-")</f>
        <v>按下(力度041)</v>
      </c>
      <c r="N875" s="4" t="str">
        <f>IFERROR(_xlfn.IFS(H875="9",INDEX(字典1_56!C:C,MATCH(MID(F875,7,2),字典1_56!B:B,0)),LEFT(H875,1)="B",INDEX(字典1_56!D:D,MATCH(MID(F875,7,2),字典1_56!B:B,0)),H875="C_B",INDEX(字典1_56!F:F,MATCH(MID(F875,7,2),字典1_56!B:B,0)),H875="C",INDEX(字典1_56!E:E,MATCH(MID(F875,7,2),字典1_56!B:B,0))),"-")</f>
        <v>D2键</v>
      </c>
      <c r="O875" s="4" t="str">
        <f>IFERROR(INDEX(字典1_78!C:C,MATCH(RIGHT(F875,2),字典1_78!B:B,0)),"Error")</f>
        <v>音符打开(#01)</v>
      </c>
      <c r="P875" s="5">
        <f t="shared" si="52"/>
        <v>4.742</v>
      </c>
      <c r="Q875" s="5">
        <f t="shared" si="53"/>
        <v>0.16000000000000014</v>
      </c>
      <c r="R875" s="5" t="str">
        <f>IF(H877="C_B",INDEX(音色一览表!A:A,MATCH(MID(F875,5,2)&amp;MID(F876,5,2)&amp;MID(F877,7,2),音色一览表!H:H,0))&amp;" "&amp;INDEX(音色一览表!G:G,MATCH(MID(F875,5,2)&amp;MID(F876,5,2)&amp;MID(F877,7,2),音色一览表!H:H,0)),"")</f>
        <v/>
      </c>
      <c r="S875" s="17"/>
      <c r="T875" s="17"/>
    </row>
    <row r="876" spans="1:20" ht="18" hidden="1" customHeight="1" x14ac:dyDescent="0.2">
      <c r="A876" s="16">
        <v>874</v>
      </c>
      <c r="B876" s="16">
        <v>3</v>
      </c>
      <c r="C876" s="10"/>
      <c r="D876" s="16" t="s">
        <v>49</v>
      </c>
      <c r="E876" s="16" t="s">
        <v>50</v>
      </c>
      <c r="F876" s="16" t="s">
        <v>59</v>
      </c>
      <c r="G876" s="16" t="s">
        <v>937</v>
      </c>
      <c r="H876" s="34" t="str">
        <f t="shared" si="55"/>
        <v>FE</v>
      </c>
      <c r="I876" s="34" t="str">
        <f>IFERROR(INDEX(数据分类!B:B,MATCH(数据!H876,数据分类!A:A,0)),"Error")</f>
        <v>主动传感</v>
      </c>
      <c r="J876" s="34" t="str">
        <f>IFERROR(_xlfn.IFS(INDEX(数据分类!E:E,MATCH(数据!H876,数据分类!A:A,0))=3456,N876&amp;M876,INDEX(数据分类!E:E,MATCH(数据!H876,数据分类!A:A,0))=34,M876,INDEX(数据分类!E:E,MATCH(数据!H876,数据分类!A:A,0))=56,N876,INDEX(数据分类!E:E,MATCH(数据!H876,数据分类!A:A,0))="-","-"),"Error")</f>
        <v>-</v>
      </c>
      <c r="K876" s="34" t="str">
        <f t="shared" si="54"/>
        <v>-</v>
      </c>
      <c r="L876" s="4" t="str">
        <f>IFERROR(INDEX(字典msg!B:B,MATCH(D876,字典msg!A:A,0)),"Error")</f>
        <v>正常</v>
      </c>
      <c r="M876" s="4" t="str">
        <f>IFERROR(_xlfn.IFS(H876="9",INDEX(字典1_34!C:C,MATCH(MID(F876,5,2),字典1_34!B:B,0)),H876="B00",INDEX(字典1_34!D:D,MATCH(MID(F876,5,2),字典1_34!B:B,0)),H876="B20",INDEX(字典1_34!E:E,MATCH(MID(F876,5,2),字典1_34!B:B,0)),H876="B48",INDEX(字典1_34!G:G,MATCH(MID(F876,5,2),字典1_34!B:B,0)),LEFT(H876,1)="B",INDEX(字典1_34!F:F,MATCH(MID(F876,5,2),字典1_34!B:B,0))),"-")</f>
        <v>-</v>
      </c>
      <c r="N876" s="4" t="str">
        <f>IFERROR(_xlfn.IFS(H876="9",INDEX(字典1_56!C:C,MATCH(MID(F876,7,2),字典1_56!B:B,0)),LEFT(H876,1)="B",INDEX(字典1_56!D:D,MATCH(MID(F876,7,2),字典1_56!B:B,0)),H876="C_B",INDEX(字典1_56!F:F,MATCH(MID(F876,7,2),字典1_56!B:B,0)),H876="C",INDEX(字典1_56!E:E,MATCH(MID(F876,7,2),字典1_56!B:B,0))),"-")</f>
        <v>-</v>
      </c>
      <c r="O876" s="4" t="str">
        <f>IFERROR(INDEX(字典1_78!C:C,MATCH(RIGHT(F876,2),字典1_78!B:B,0)),"Error")</f>
        <v>主动传感</v>
      </c>
      <c r="P876" s="5">
        <f t="shared" si="52"/>
        <v>4.7919999999999998</v>
      </c>
      <c r="Q876" s="5">
        <f t="shared" si="53"/>
        <v>4.9999999999999822E-2</v>
      </c>
      <c r="R876" s="5" t="str">
        <f>IF(H878="C_B",INDEX(音色一览表!A:A,MATCH(MID(F876,5,2)&amp;MID(F877,5,2)&amp;MID(F878,7,2),音色一览表!H:H,0))&amp;" "&amp;INDEX(音色一览表!G:G,MATCH(MID(F876,5,2)&amp;MID(F877,5,2)&amp;MID(F878,7,2),音色一览表!H:H,0)),"")</f>
        <v/>
      </c>
      <c r="S876" s="17"/>
      <c r="T876" s="17"/>
    </row>
    <row r="877" spans="1:20" ht="18" hidden="1" customHeight="1" x14ac:dyDescent="0.2">
      <c r="A877" s="16">
        <v>875</v>
      </c>
      <c r="B877" s="16">
        <v>3</v>
      </c>
      <c r="C877" s="10"/>
      <c r="D877" s="16" t="s">
        <v>49</v>
      </c>
      <c r="E877" s="16" t="s">
        <v>50</v>
      </c>
      <c r="F877" s="16" t="s">
        <v>59</v>
      </c>
      <c r="G877" s="16" t="s">
        <v>938</v>
      </c>
      <c r="H877" s="34" t="str">
        <f t="shared" si="55"/>
        <v>FE</v>
      </c>
      <c r="I877" s="34" t="str">
        <f>IFERROR(INDEX(数据分类!B:B,MATCH(数据!H877,数据分类!A:A,0)),"Error")</f>
        <v>主动传感</v>
      </c>
      <c r="J877" s="34" t="str">
        <f>IFERROR(_xlfn.IFS(INDEX(数据分类!E:E,MATCH(数据!H877,数据分类!A:A,0))=3456,N877&amp;M877,INDEX(数据分类!E:E,MATCH(数据!H877,数据分类!A:A,0))=34,M877,INDEX(数据分类!E:E,MATCH(数据!H877,数据分类!A:A,0))=56,N877,INDEX(数据分类!E:E,MATCH(数据!H877,数据分类!A:A,0))="-","-"),"Error")</f>
        <v>-</v>
      </c>
      <c r="K877" s="34" t="str">
        <f t="shared" si="54"/>
        <v>-</v>
      </c>
      <c r="L877" s="4" t="str">
        <f>IFERROR(INDEX(字典msg!B:B,MATCH(D877,字典msg!A:A,0)),"Error")</f>
        <v>正常</v>
      </c>
      <c r="M877" s="4" t="str">
        <f>IFERROR(_xlfn.IFS(H877="9",INDEX(字典1_34!C:C,MATCH(MID(F877,5,2),字典1_34!B:B,0)),H877="B00",INDEX(字典1_34!D:D,MATCH(MID(F877,5,2),字典1_34!B:B,0)),H877="B20",INDEX(字典1_34!E:E,MATCH(MID(F877,5,2),字典1_34!B:B,0)),H877="B48",INDEX(字典1_34!G:G,MATCH(MID(F877,5,2),字典1_34!B:B,0)),LEFT(H877,1)="B",INDEX(字典1_34!F:F,MATCH(MID(F877,5,2),字典1_34!B:B,0))),"-")</f>
        <v>-</v>
      </c>
      <c r="N877" s="4" t="str">
        <f>IFERROR(_xlfn.IFS(H877="9",INDEX(字典1_56!C:C,MATCH(MID(F877,7,2),字典1_56!B:B,0)),LEFT(H877,1)="B",INDEX(字典1_56!D:D,MATCH(MID(F877,7,2),字典1_56!B:B,0)),H877="C_B",INDEX(字典1_56!F:F,MATCH(MID(F877,7,2),字典1_56!B:B,0)),H877="C",INDEX(字典1_56!E:E,MATCH(MID(F877,7,2),字典1_56!B:B,0))),"-")</f>
        <v>-</v>
      </c>
      <c r="O877" s="4" t="str">
        <f>IFERROR(INDEX(字典1_78!C:C,MATCH(RIGHT(F877,2),字典1_78!B:B,0)),"Error")</f>
        <v>主动传感</v>
      </c>
      <c r="P877" s="5">
        <f t="shared" si="52"/>
        <v>4.992</v>
      </c>
      <c r="Q877" s="5">
        <f t="shared" si="53"/>
        <v>0.20000000000000018</v>
      </c>
      <c r="R877" s="5" t="str">
        <f>IF(H879="C_B",INDEX(音色一览表!A:A,MATCH(MID(F877,5,2)&amp;MID(F878,5,2)&amp;MID(F879,7,2),音色一览表!H:H,0))&amp;" "&amp;INDEX(音色一览表!G:G,MATCH(MID(F877,5,2)&amp;MID(F878,5,2)&amp;MID(F879,7,2),音色一览表!H:H,0)),"")</f>
        <v/>
      </c>
      <c r="S877" s="17"/>
      <c r="T877" s="17"/>
    </row>
    <row r="878" spans="1:20" ht="18" hidden="1" customHeight="1" x14ac:dyDescent="0.2">
      <c r="A878" s="16">
        <v>876</v>
      </c>
      <c r="B878" s="16">
        <v>3</v>
      </c>
      <c r="C878" s="10"/>
      <c r="D878" s="16" t="s">
        <v>49</v>
      </c>
      <c r="E878" s="16" t="s">
        <v>50</v>
      </c>
      <c r="F878" s="16" t="s">
        <v>7</v>
      </c>
      <c r="G878" s="16" t="s">
        <v>939</v>
      </c>
      <c r="H878" s="34" t="str">
        <f t="shared" si="55"/>
        <v>9</v>
      </c>
      <c r="I878" s="34" t="str">
        <f>IFERROR(INDEX(数据分类!B:B,MATCH(数据!H878,数据分类!A:A,0)),"Error")</f>
        <v>音符打开</v>
      </c>
      <c r="J878" s="34" t="str">
        <f>IFERROR(_xlfn.IFS(INDEX(数据分类!E:E,MATCH(数据!H878,数据分类!A:A,0))=3456,N878&amp;M878,INDEX(数据分类!E:E,MATCH(数据!H878,数据分类!A:A,0))=34,M878,INDEX(数据分类!E:E,MATCH(数据!H878,数据分类!A:A,0))=56,N878,INDEX(数据分类!E:E,MATCH(数据!H878,数据分类!A:A,0))="-","-"),"Error")</f>
        <v>D2键松开</v>
      </c>
      <c r="K878" s="34">
        <f t="shared" si="54"/>
        <v>1</v>
      </c>
      <c r="L878" s="4" t="str">
        <f>IFERROR(INDEX(字典msg!B:B,MATCH(D878,字典msg!A:A,0)),"Error")</f>
        <v>正常</v>
      </c>
      <c r="M878" s="4" t="str">
        <f>IFERROR(_xlfn.IFS(H878="9",INDEX(字典1_34!C:C,MATCH(MID(F878,5,2),字典1_34!B:B,0)),H878="B00",INDEX(字典1_34!D:D,MATCH(MID(F878,5,2),字典1_34!B:B,0)),H878="B20",INDEX(字典1_34!E:E,MATCH(MID(F878,5,2),字典1_34!B:B,0)),H878="B48",INDEX(字典1_34!G:G,MATCH(MID(F878,5,2),字典1_34!B:B,0)),LEFT(H878,1)="B",INDEX(字典1_34!F:F,MATCH(MID(F878,5,2),字典1_34!B:B,0))),"-")</f>
        <v>松开</v>
      </c>
      <c r="N878" s="4" t="str">
        <f>IFERROR(_xlfn.IFS(H878="9",INDEX(字典1_56!C:C,MATCH(MID(F878,7,2),字典1_56!B:B,0)),LEFT(H878,1)="B",INDEX(字典1_56!D:D,MATCH(MID(F878,7,2),字典1_56!B:B,0)),H878="C_B",INDEX(字典1_56!F:F,MATCH(MID(F878,7,2),字典1_56!B:B,0)),H878="C",INDEX(字典1_56!E:E,MATCH(MID(F878,7,2),字典1_56!B:B,0))),"-")</f>
        <v>D2键</v>
      </c>
      <c r="O878" s="4" t="str">
        <f>IFERROR(INDEX(字典1_78!C:C,MATCH(RIGHT(F878,2),字典1_78!B:B,0)),"Error")</f>
        <v>音符打开(#01)</v>
      </c>
      <c r="P878" s="5">
        <f t="shared" si="52"/>
        <v>5.1920000000000002</v>
      </c>
      <c r="Q878" s="5">
        <f t="shared" si="53"/>
        <v>0.20000000000000018</v>
      </c>
      <c r="R878" s="5" t="str">
        <f>IF(H880="C_B",INDEX(音色一览表!A:A,MATCH(MID(F878,5,2)&amp;MID(F879,5,2)&amp;MID(F880,7,2),音色一览表!H:H,0))&amp;" "&amp;INDEX(音色一览表!G:G,MATCH(MID(F878,5,2)&amp;MID(F879,5,2)&amp;MID(F880,7,2),音色一览表!H:H,0)),"")</f>
        <v/>
      </c>
      <c r="S878" s="17"/>
      <c r="T878" s="17"/>
    </row>
    <row r="879" spans="1:20" ht="18" hidden="1" customHeight="1" x14ac:dyDescent="0.2">
      <c r="A879" s="16">
        <v>877</v>
      </c>
      <c r="B879" s="16">
        <v>3</v>
      </c>
      <c r="C879" s="10"/>
      <c r="D879" s="16" t="s">
        <v>49</v>
      </c>
      <c r="E879" s="16" t="s">
        <v>50</v>
      </c>
      <c r="F879" s="16" t="s">
        <v>59</v>
      </c>
      <c r="G879" s="16" t="s">
        <v>940</v>
      </c>
      <c r="H879" s="34" t="str">
        <f t="shared" si="55"/>
        <v>FE</v>
      </c>
      <c r="I879" s="34" t="str">
        <f>IFERROR(INDEX(数据分类!B:B,MATCH(数据!H879,数据分类!A:A,0)),"Error")</f>
        <v>主动传感</v>
      </c>
      <c r="J879" s="34" t="str">
        <f>IFERROR(_xlfn.IFS(INDEX(数据分类!E:E,MATCH(数据!H879,数据分类!A:A,0))=3456,N879&amp;M879,INDEX(数据分类!E:E,MATCH(数据!H879,数据分类!A:A,0))=34,M879,INDEX(数据分类!E:E,MATCH(数据!H879,数据分类!A:A,0))=56,N879,INDEX(数据分类!E:E,MATCH(数据!H879,数据分类!A:A,0))="-","-"),"Error")</f>
        <v>-</v>
      </c>
      <c r="K879" s="34" t="str">
        <f t="shared" si="54"/>
        <v>-</v>
      </c>
      <c r="L879" s="4" t="str">
        <f>IFERROR(INDEX(字典msg!B:B,MATCH(D879,字典msg!A:A,0)),"Error")</f>
        <v>正常</v>
      </c>
      <c r="M879" s="4" t="str">
        <f>IFERROR(_xlfn.IFS(H879="9",INDEX(字典1_34!C:C,MATCH(MID(F879,5,2),字典1_34!B:B,0)),H879="B00",INDEX(字典1_34!D:D,MATCH(MID(F879,5,2),字典1_34!B:B,0)),H879="B20",INDEX(字典1_34!E:E,MATCH(MID(F879,5,2),字典1_34!B:B,0)),H879="B48",INDEX(字典1_34!G:G,MATCH(MID(F879,5,2),字典1_34!B:B,0)),LEFT(H879,1)="B",INDEX(字典1_34!F:F,MATCH(MID(F879,5,2),字典1_34!B:B,0))),"-")</f>
        <v>-</v>
      </c>
      <c r="N879" s="4" t="str">
        <f>IFERROR(_xlfn.IFS(H879="9",INDEX(字典1_56!C:C,MATCH(MID(F879,7,2),字典1_56!B:B,0)),LEFT(H879,1)="B",INDEX(字典1_56!D:D,MATCH(MID(F879,7,2),字典1_56!B:B,0)),H879="C_B",INDEX(字典1_56!F:F,MATCH(MID(F879,7,2),字典1_56!B:B,0)),H879="C",INDEX(字典1_56!E:E,MATCH(MID(F879,7,2),字典1_56!B:B,0))),"-")</f>
        <v>-</v>
      </c>
      <c r="O879" s="4" t="str">
        <f>IFERROR(INDEX(字典1_78!C:C,MATCH(RIGHT(F879,2),字典1_78!B:B,0)),"Error")</f>
        <v>主动传感</v>
      </c>
      <c r="P879" s="5">
        <f t="shared" si="52"/>
        <v>5.202</v>
      </c>
      <c r="Q879" s="5">
        <f t="shared" si="53"/>
        <v>9.9999999999997868E-3</v>
      </c>
      <c r="R879" s="5" t="str">
        <f>IF(H881="C_B",INDEX(音色一览表!A:A,MATCH(MID(F879,5,2)&amp;MID(F880,5,2)&amp;MID(F881,7,2),音色一览表!H:H,0))&amp;" "&amp;INDEX(音色一览表!G:G,MATCH(MID(F879,5,2)&amp;MID(F880,5,2)&amp;MID(F881,7,2),音色一览表!H:H,0)),"")</f>
        <v/>
      </c>
      <c r="S879" s="17"/>
      <c r="T879" s="17"/>
    </row>
    <row r="880" spans="1:20" ht="18" hidden="1" customHeight="1" x14ac:dyDescent="0.2">
      <c r="A880" s="16">
        <v>878</v>
      </c>
      <c r="B880" s="16">
        <v>3</v>
      </c>
      <c r="C880" s="10"/>
      <c r="D880" s="16" t="s">
        <v>49</v>
      </c>
      <c r="E880" s="16" t="s">
        <v>50</v>
      </c>
      <c r="F880" s="16" t="s">
        <v>59</v>
      </c>
      <c r="G880" s="16" t="s">
        <v>941</v>
      </c>
      <c r="H880" s="34" t="str">
        <f t="shared" si="55"/>
        <v>FE</v>
      </c>
      <c r="I880" s="34" t="str">
        <f>IFERROR(INDEX(数据分类!B:B,MATCH(数据!H880,数据分类!A:A,0)),"Error")</f>
        <v>主动传感</v>
      </c>
      <c r="J880" s="34" t="str">
        <f>IFERROR(_xlfn.IFS(INDEX(数据分类!E:E,MATCH(数据!H880,数据分类!A:A,0))=3456,N880&amp;M880,INDEX(数据分类!E:E,MATCH(数据!H880,数据分类!A:A,0))=34,M880,INDEX(数据分类!E:E,MATCH(数据!H880,数据分类!A:A,0))=56,N880,INDEX(数据分类!E:E,MATCH(数据!H880,数据分类!A:A,0))="-","-"),"Error")</f>
        <v>-</v>
      </c>
      <c r="K880" s="34" t="str">
        <f t="shared" si="54"/>
        <v>-</v>
      </c>
      <c r="L880" s="4" t="str">
        <f>IFERROR(INDEX(字典msg!B:B,MATCH(D880,字典msg!A:A,0)),"Error")</f>
        <v>正常</v>
      </c>
      <c r="M880" s="4" t="str">
        <f>IFERROR(_xlfn.IFS(H880="9",INDEX(字典1_34!C:C,MATCH(MID(F880,5,2),字典1_34!B:B,0)),H880="B00",INDEX(字典1_34!D:D,MATCH(MID(F880,5,2),字典1_34!B:B,0)),H880="B20",INDEX(字典1_34!E:E,MATCH(MID(F880,5,2),字典1_34!B:B,0)),H880="B48",INDEX(字典1_34!G:G,MATCH(MID(F880,5,2),字典1_34!B:B,0)),LEFT(H880,1)="B",INDEX(字典1_34!F:F,MATCH(MID(F880,5,2),字典1_34!B:B,0))),"-")</f>
        <v>-</v>
      </c>
      <c r="N880" s="4" t="str">
        <f>IFERROR(_xlfn.IFS(H880="9",INDEX(字典1_56!C:C,MATCH(MID(F880,7,2),字典1_56!B:B,0)),LEFT(H880,1)="B",INDEX(字典1_56!D:D,MATCH(MID(F880,7,2),字典1_56!B:B,0)),H880="C_B",INDEX(字典1_56!F:F,MATCH(MID(F880,7,2),字典1_56!B:B,0)),H880="C",INDEX(字典1_56!E:E,MATCH(MID(F880,7,2),字典1_56!B:B,0))),"-")</f>
        <v>-</v>
      </c>
      <c r="O880" s="4" t="str">
        <f>IFERROR(INDEX(字典1_78!C:C,MATCH(RIGHT(F880,2),字典1_78!B:B,0)),"Error")</f>
        <v>主动传感</v>
      </c>
      <c r="P880" s="5">
        <f t="shared" si="52"/>
        <v>5.3920000000000003</v>
      </c>
      <c r="Q880" s="5">
        <f t="shared" si="53"/>
        <v>0.19000000000000039</v>
      </c>
      <c r="R880" s="5" t="str">
        <f>IF(H882="C_B",INDEX(音色一览表!A:A,MATCH(MID(F880,5,2)&amp;MID(F881,5,2)&amp;MID(F882,7,2),音色一览表!H:H,0))&amp;" "&amp;INDEX(音色一览表!G:G,MATCH(MID(F880,5,2)&amp;MID(F881,5,2)&amp;MID(F882,7,2),音色一览表!H:H,0)),"")</f>
        <v/>
      </c>
      <c r="S880" s="17"/>
      <c r="T880" s="17"/>
    </row>
    <row r="881" spans="1:20" ht="18" hidden="1" customHeight="1" x14ac:dyDescent="0.2">
      <c r="A881" s="16">
        <v>879</v>
      </c>
      <c r="B881" s="16">
        <v>3</v>
      </c>
      <c r="C881" s="10"/>
      <c r="D881" s="16" t="s">
        <v>49</v>
      </c>
      <c r="E881" s="16" t="s">
        <v>50</v>
      </c>
      <c r="F881" s="16" t="s">
        <v>942</v>
      </c>
      <c r="G881" s="16" t="s">
        <v>943</v>
      </c>
      <c r="H881" s="34" t="str">
        <f t="shared" si="55"/>
        <v>9</v>
      </c>
      <c r="I881" s="34" t="str">
        <f>IFERROR(INDEX(数据分类!B:B,MATCH(数据!H881,数据分类!A:A,0)),"Error")</f>
        <v>音符打开</v>
      </c>
      <c r="J881" s="34" t="str">
        <f>IFERROR(_xlfn.IFS(INDEX(数据分类!E:E,MATCH(数据!H881,数据分类!A:A,0))=3456,N881&amp;M881,INDEX(数据分类!E:E,MATCH(数据!H881,数据分类!A:A,0))=34,M881,INDEX(数据分类!E:E,MATCH(数据!H881,数据分类!A:A,0))=56,N881,INDEX(数据分类!E:E,MATCH(数据!H881,数据分类!A:A,0))="-","-"),"Error")</f>
        <v>E2键按下(力度037)</v>
      </c>
      <c r="K881" s="34">
        <f t="shared" si="54"/>
        <v>1</v>
      </c>
      <c r="L881" s="4" t="str">
        <f>IFERROR(INDEX(字典msg!B:B,MATCH(D881,字典msg!A:A,0)),"Error")</f>
        <v>正常</v>
      </c>
      <c r="M881" s="4" t="str">
        <f>IFERROR(_xlfn.IFS(H881="9",INDEX(字典1_34!C:C,MATCH(MID(F881,5,2),字典1_34!B:B,0)),H881="B00",INDEX(字典1_34!D:D,MATCH(MID(F881,5,2),字典1_34!B:B,0)),H881="B20",INDEX(字典1_34!E:E,MATCH(MID(F881,5,2),字典1_34!B:B,0)),H881="B48",INDEX(字典1_34!G:G,MATCH(MID(F881,5,2),字典1_34!B:B,0)),LEFT(H881,1)="B",INDEX(字典1_34!F:F,MATCH(MID(F881,5,2),字典1_34!B:B,0))),"-")</f>
        <v>按下(力度037)</v>
      </c>
      <c r="N881" s="4" t="str">
        <f>IFERROR(_xlfn.IFS(H881="9",INDEX(字典1_56!C:C,MATCH(MID(F881,7,2),字典1_56!B:B,0)),LEFT(H881,1)="B",INDEX(字典1_56!D:D,MATCH(MID(F881,7,2),字典1_56!B:B,0)),H881="C_B",INDEX(字典1_56!F:F,MATCH(MID(F881,7,2),字典1_56!B:B,0)),H881="C",INDEX(字典1_56!E:E,MATCH(MID(F881,7,2),字典1_56!B:B,0))),"-")</f>
        <v>E2键</v>
      </c>
      <c r="O881" s="4" t="str">
        <f>IFERROR(INDEX(字典1_78!C:C,MATCH(RIGHT(F881,2),字典1_78!B:B,0)),"Error")</f>
        <v>音符打开(#01)</v>
      </c>
      <c r="P881" s="5">
        <f t="shared" si="52"/>
        <v>5.4379999999999997</v>
      </c>
      <c r="Q881" s="5">
        <f t="shared" si="53"/>
        <v>4.5999999999999375E-2</v>
      </c>
      <c r="R881" s="5" t="str">
        <f>IF(H883="C_B",INDEX(音色一览表!A:A,MATCH(MID(F881,5,2)&amp;MID(F882,5,2)&amp;MID(F883,7,2),音色一览表!H:H,0))&amp;" "&amp;INDEX(音色一览表!G:G,MATCH(MID(F881,5,2)&amp;MID(F882,5,2)&amp;MID(F883,7,2),音色一览表!H:H,0)),"")</f>
        <v/>
      </c>
      <c r="S881" s="17"/>
      <c r="T881" s="17"/>
    </row>
    <row r="882" spans="1:20" ht="18" hidden="1" customHeight="1" x14ac:dyDescent="0.2">
      <c r="A882" s="16">
        <v>880</v>
      </c>
      <c r="B882" s="16">
        <v>3</v>
      </c>
      <c r="C882" s="10"/>
      <c r="D882" s="16" t="s">
        <v>49</v>
      </c>
      <c r="E882" s="16" t="s">
        <v>50</v>
      </c>
      <c r="F882" s="16" t="s">
        <v>944</v>
      </c>
      <c r="G882" s="16" t="s">
        <v>945</v>
      </c>
      <c r="H882" s="34" t="str">
        <f t="shared" si="55"/>
        <v>9</v>
      </c>
      <c r="I882" s="34" t="str">
        <f>IFERROR(INDEX(数据分类!B:B,MATCH(数据!H882,数据分类!A:A,0)),"Error")</f>
        <v>音符打开</v>
      </c>
      <c r="J882" s="34" t="str">
        <f>IFERROR(_xlfn.IFS(INDEX(数据分类!E:E,MATCH(数据!H882,数据分类!A:A,0))=3456,N882&amp;M882,INDEX(数据分类!E:E,MATCH(数据!H882,数据分类!A:A,0))=34,M882,INDEX(数据分类!E:E,MATCH(数据!H882,数据分类!A:A,0))=56,N882,INDEX(数据分类!E:E,MATCH(数据!H882,数据分类!A:A,0))="-","-"),"Error")</f>
        <v>F2键按下(力度037)</v>
      </c>
      <c r="K882" s="34">
        <f t="shared" si="54"/>
        <v>1</v>
      </c>
      <c r="L882" s="4" t="str">
        <f>IFERROR(INDEX(字典msg!B:B,MATCH(D882,字典msg!A:A,0)),"Error")</f>
        <v>正常</v>
      </c>
      <c r="M882" s="4" t="str">
        <f>IFERROR(_xlfn.IFS(H882="9",INDEX(字典1_34!C:C,MATCH(MID(F882,5,2),字典1_34!B:B,0)),H882="B00",INDEX(字典1_34!D:D,MATCH(MID(F882,5,2),字典1_34!B:B,0)),H882="B20",INDEX(字典1_34!E:E,MATCH(MID(F882,5,2),字典1_34!B:B,0)),H882="B48",INDEX(字典1_34!G:G,MATCH(MID(F882,5,2),字典1_34!B:B,0)),LEFT(H882,1)="B",INDEX(字典1_34!F:F,MATCH(MID(F882,5,2),字典1_34!B:B,0))),"-")</f>
        <v>按下(力度037)</v>
      </c>
      <c r="N882" s="4" t="str">
        <f>IFERROR(_xlfn.IFS(H882="9",INDEX(字典1_56!C:C,MATCH(MID(F882,7,2),字典1_56!B:B,0)),LEFT(H882,1)="B",INDEX(字典1_56!D:D,MATCH(MID(F882,7,2),字典1_56!B:B,0)),H882="C_B",INDEX(字典1_56!F:F,MATCH(MID(F882,7,2),字典1_56!B:B,0)),H882="C",INDEX(字典1_56!E:E,MATCH(MID(F882,7,2),字典1_56!B:B,0))),"-")</f>
        <v>F2键</v>
      </c>
      <c r="O882" s="4" t="str">
        <f>IFERROR(INDEX(字典1_78!C:C,MATCH(RIGHT(F882,2),字典1_78!B:B,0)),"Error")</f>
        <v>音符打开(#01)</v>
      </c>
      <c r="P882" s="5">
        <f t="shared" si="52"/>
        <v>5.4470000000000001</v>
      </c>
      <c r="Q882" s="5">
        <f t="shared" si="53"/>
        <v>9.0000000000003411E-3</v>
      </c>
      <c r="R882" s="5" t="str">
        <f>IF(H884="C_B",INDEX(音色一览表!A:A,MATCH(MID(F882,5,2)&amp;MID(F883,5,2)&amp;MID(F884,7,2),音色一览表!H:H,0))&amp;" "&amp;INDEX(音色一览表!G:G,MATCH(MID(F882,5,2)&amp;MID(F883,5,2)&amp;MID(F884,7,2),音色一览表!H:H,0)),"")</f>
        <v/>
      </c>
      <c r="S882" s="17"/>
      <c r="T882" s="17"/>
    </row>
    <row r="883" spans="1:20" ht="18" hidden="1" customHeight="1" x14ac:dyDescent="0.2">
      <c r="A883" s="16">
        <v>881</v>
      </c>
      <c r="B883" s="16">
        <v>3</v>
      </c>
      <c r="C883" s="10"/>
      <c r="D883" s="16" t="s">
        <v>49</v>
      </c>
      <c r="E883" s="16" t="s">
        <v>50</v>
      </c>
      <c r="F883" s="16" t="s">
        <v>15</v>
      </c>
      <c r="G883" s="16" t="s">
        <v>946</v>
      </c>
      <c r="H883" s="34" t="str">
        <f t="shared" si="55"/>
        <v>9</v>
      </c>
      <c r="I883" s="34" t="str">
        <f>IFERROR(INDEX(数据分类!B:B,MATCH(数据!H883,数据分类!A:A,0)),"Error")</f>
        <v>音符打开</v>
      </c>
      <c r="J883" s="34" t="str">
        <f>IFERROR(_xlfn.IFS(INDEX(数据分类!E:E,MATCH(数据!H883,数据分类!A:A,0))=3456,N883&amp;M883,INDEX(数据分类!E:E,MATCH(数据!H883,数据分类!A:A,0))=34,M883,INDEX(数据分类!E:E,MATCH(数据!H883,数据分类!A:A,0))=56,N883,INDEX(数据分类!E:E,MATCH(数据!H883,数据分类!A:A,0))="-","-"),"Error")</f>
        <v>F2键松开</v>
      </c>
      <c r="K883" s="34">
        <f t="shared" si="54"/>
        <v>1</v>
      </c>
      <c r="L883" s="4" t="str">
        <f>IFERROR(INDEX(字典msg!B:B,MATCH(D883,字典msg!A:A,0)),"Error")</f>
        <v>正常</v>
      </c>
      <c r="M883" s="4" t="str">
        <f>IFERROR(_xlfn.IFS(H883="9",INDEX(字典1_34!C:C,MATCH(MID(F883,5,2),字典1_34!B:B,0)),H883="B00",INDEX(字典1_34!D:D,MATCH(MID(F883,5,2),字典1_34!B:B,0)),H883="B20",INDEX(字典1_34!E:E,MATCH(MID(F883,5,2),字典1_34!B:B,0)),H883="B48",INDEX(字典1_34!G:G,MATCH(MID(F883,5,2),字典1_34!B:B,0)),LEFT(H883,1)="B",INDEX(字典1_34!F:F,MATCH(MID(F883,5,2),字典1_34!B:B,0))),"-")</f>
        <v>松开</v>
      </c>
      <c r="N883" s="4" t="str">
        <f>IFERROR(_xlfn.IFS(H883="9",INDEX(字典1_56!C:C,MATCH(MID(F883,7,2),字典1_56!B:B,0)),LEFT(H883,1)="B",INDEX(字典1_56!D:D,MATCH(MID(F883,7,2),字典1_56!B:B,0)),H883="C_B",INDEX(字典1_56!F:F,MATCH(MID(F883,7,2),字典1_56!B:B,0)),H883="C",INDEX(字典1_56!E:E,MATCH(MID(F883,7,2),字典1_56!B:B,0))),"-")</f>
        <v>F2键</v>
      </c>
      <c r="O883" s="4" t="str">
        <f>IFERROR(INDEX(字典1_78!C:C,MATCH(RIGHT(F883,2),字典1_78!B:B,0)),"Error")</f>
        <v>音符打开(#01)</v>
      </c>
      <c r="P883" s="5">
        <f t="shared" si="52"/>
        <v>5.548</v>
      </c>
      <c r="Q883" s="5">
        <f t="shared" si="53"/>
        <v>0.10099999999999998</v>
      </c>
      <c r="R883" s="5" t="str">
        <f>IF(H885="C_B",INDEX(音色一览表!A:A,MATCH(MID(F883,5,2)&amp;MID(F884,5,2)&amp;MID(F885,7,2),音色一览表!H:H,0))&amp;" "&amp;INDEX(音色一览表!G:G,MATCH(MID(F883,5,2)&amp;MID(F884,5,2)&amp;MID(F885,7,2),音色一览表!H:H,0)),"")</f>
        <v/>
      </c>
      <c r="S883" s="17"/>
      <c r="T883" s="17"/>
    </row>
    <row r="884" spans="1:20" ht="18" hidden="1" customHeight="1" x14ac:dyDescent="0.2">
      <c r="A884" s="16">
        <v>882</v>
      </c>
      <c r="B884" s="16">
        <v>3</v>
      </c>
      <c r="C884" s="10"/>
      <c r="D884" s="16" t="s">
        <v>49</v>
      </c>
      <c r="E884" s="16" t="s">
        <v>50</v>
      </c>
      <c r="F884" s="16" t="s">
        <v>59</v>
      </c>
      <c r="G884" s="16" t="s">
        <v>947</v>
      </c>
      <c r="H884" s="34" t="str">
        <f t="shared" si="55"/>
        <v>FE</v>
      </c>
      <c r="I884" s="34" t="str">
        <f>IFERROR(INDEX(数据分类!B:B,MATCH(数据!H884,数据分类!A:A,0)),"Error")</f>
        <v>主动传感</v>
      </c>
      <c r="J884" s="34" t="str">
        <f>IFERROR(_xlfn.IFS(INDEX(数据分类!E:E,MATCH(数据!H884,数据分类!A:A,0))=3456,N884&amp;M884,INDEX(数据分类!E:E,MATCH(数据!H884,数据分类!A:A,0))=34,M884,INDEX(数据分类!E:E,MATCH(数据!H884,数据分类!A:A,0))=56,N884,INDEX(数据分类!E:E,MATCH(数据!H884,数据分类!A:A,0))="-","-"),"Error")</f>
        <v>-</v>
      </c>
      <c r="K884" s="34" t="str">
        <f t="shared" si="54"/>
        <v>-</v>
      </c>
      <c r="L884" s="4" t="str">
        <f>IFERROR(INDEX(字典msg!B:B,MATCH(D884,字典msg!A:A,0)),"Error")</f>
        <v>正常</v>
      </c>
      <c r="M884" s="4" t="str">
        <f>IFERROR(_xlfn.IFS(H884="9",INDEX(字典1_34!C:C,MATCH(MID(F884,5,2),字典1_34!B:B,0)),H884="B00",INDEX(字典1_34!D:D,MATCH(MID(F884,5,2),字典1_34!B:B,0)),H884="B20",INDEX(字典1_34!E:E,MATCH(MID(F884,5,2),字典1_34!B:B,0)),H884="B48",INDEX(字典1_34!G:G,MATCH(MID(F884,5,2),字典1_34!B:B,0)),LEFT(H884,1)="B",INDEX(字典1_34!F:F,MATCH(MID(F884,5,2),字典1_34!B:B,0))),"-")</f>
        <v>-</v>
      </c>
      <c r="N884" s="4" t="str">
        <f>IFERROR(_xlfn.IFS(H884="9",INDEX(字典1_56!C:C,MATCH(MID(F884,7,2),字典1_56!B:B,0)),LEFT(H884,1)="B",INDEX(字典1_56!D:D,MATCH(MID(F884,7,2),字典1_56!B:B,0)),H884="C_B",INDEX(字典1_56!F:F,MATCH(MID(F884,7,2),字典1_56!B:B,0)),H884="C",INDEX(字典1_56!E:E,MATCH(MID(F884,7,2),字典1_56!B:B,0))),"-")</f>
        <v>-</v>
      </c>
      <c r="O884" s="4" t="str">
        <f>IFERROR(INDEX(字典1_78!C:C,MATCH(RIGHT(F884,2),字典1_78!B:B,0)),"Error")</f>
        <v>主动传感</v>
      </c>
      <c r="P884" s="5">
        <f t="shared" si="52"/>
        <v>5.5880000000000001</v>
      </c>
      <c r="Q884" s="5">
        <f t="shared" si="53"/>
        <v>4.0000000000000036E-2</v>
      </c>
      <c r="R884" s="5" t="str">
        <f>IF(H886="C_B",INDEX(音色一览表!A:A,MATCH(MID(F884,5,2)&amp;MID(F885,5,2)&amp;MID(F886,7,2),音色一览表!H:H,0))&amp;" "&amp;INDEX(音色一览表!G:G,MATCH(MID(F884,5,2)&amp;MID(F885,5,2)&amp;MID(F886,7,2),音色一览表!H:H,0)),"")</f>
        <v/>
      </c>
      <c r="S884" s="17"/>
      <c r="T884" s="17"/>
    </row>
    <row r="885" spans="1:20" ht="18" hidden="1" customHeight="1" x14ac:dyDescent="0.2">
      <c r="A885" s="16">
        <v>883</v>
      </c>
      <c r="B885" s="16">
        <v>3</v>
      </c>
      <c r="C885" s="10"/>
      <c r="D885" s="16" t="s">
        <v>49</v>
      </c>
      <c r="E885" s="16" t="s">
        <v>50</v>
      </c>
      <c r="F885" s="16" t="s">
        <v>59</v>
      </c>
      <c r="G885" s="16" t="s">
        <v>948</v>
      </c>
      <c r="H885" s="34" t="str">
        <f t="shared" si="55"/>
        <v>FE</v>
      </c>
      <c r="I885" s="34" t="str">
        <f>IFERROR(INDEX(数据分类!B:B,MATCH(数据!H885,数据分类!A:A,0)),"Error")</f>
        <v>主动传感</v>
      </c>
      <c r="J885" s="34" t="str">
        <f>IFERROR(_xlfn.IFS(INDEX(数据分类!E:E,MATCH(数据!H885,数据分类!A:A,0))=3456,N885&amp;M885,INDEX(数据分类!E:E,MATCH(数据!H885,数据分类!A:A,0))=34,M885,INDEX(数据分类!E:E,MATCH(数据!H885,数据分类!A:A,0))=56,N885,INDEX(数据分类!E:E,MATCH(数据!H885,数据分类!A:A,0))="-","-"),"Error")</f>
        <v>-</v>
      </c>
      <c r="K885" s="34" t="str">
        <f t="shared" si="54"/>
        <v>-</v>
      </c>
      <c r="L885" s="4" t="str">
        <f>IFERROR(INDEX(字典msg!B:B,MATCH(D885,字典msg!A:A,0)),"Error")</f>
        <v>正常</v>
      </c>
      <c r="M885" s="4" t="str">
        <f>IFERROR(_xlfn.IFS(H885="9",INDEX(字典1_34!C:C,MATCH(MID(F885,5,2),字典1_34!B:B,0)),H885="B00",INDEX(字典1_34!D:D,MATCH(MID(F885,5,2),字典1_34!B:B,0)),H885="B20",INDEX(字典1_34!E:E,MATCH(MID(F885,5,2),字典1_34!B:B,0)),H885="B48",INDEX(字典1_34!G:G,MATCH(MID(F885,5,2),字典1_34!B:B,0)),LEFT(H885,1)="B",INDEX(字典1_34!F:F,MATCH(MID(F885,5,2),字典1_34!B:B,0))),"-")</f>
        <v>-</v>
      </c>
      <c r="N885" s="4" t="str">
        <f>IFERROR(_xlfn.IFS(H885="9",INDEX(字典1_56!C:C,MATCH(MID(F885,7,2),字典1_56!B:B,0)),LEFT(H885,1)="B",INDEX(字典1_56!D:D,MATCH(MID(F885,7,2),字典1_56!B:B,0)),H885="C_B",INDEX(字典1_56!F:F,MATCH(MID(F885,7,2),字典1_56!B:B,0)),H885="C",INDEX(字典1_56!E:E,MATCH(MID(F885,7,2),字典1_56!B:B,0))),"-")</f>
        <v>-</v>
      </c>
      <c r="O885" s="4" t="str">
        <f>IFERROR(INDEX(字典1_78!C:C,MATCH(RIGHT(F885,2),字典1_78!B:B,0)),"Error")</f>
        <v>主动传感</v>
      </c>
      <c r="P885" s="5">
        <f t="shared" si="52"/>
        <v>5.7880000000000003</v>
      </c>
      <c r="Q885" s="5">
        <f t="shared" si="53"/>
        <v>0.20000000000000018</v>
      </c>
      <c r="R885" s="5" t="str">
        <f>IF(H887="C_B",INDEX(音色一览表!A:A,MATCH(MID(F885,5,2)&amp;MID(F886,5,2)&amp;MID(F887,7,2),音色一览表!H:H,0))&amp;" "&amp;INDEX(音色一览表!G:G,MATCH(MID(F885,5,2)&amp;MID(F886,5,2)&amp;MID(F887,7,2),音色一览表!H:H,0)),"")</f>
        <v/>
      </c>
      <c r="S885" s="17"/>
      <c r="T885" s="17"/>
    </row>
    <row r="886" spans="1:20" ht="18" hidden="1" customHeight="1" x14ac:dyDescent="0.2">
      <c r="A886" s="16">
        <v>884</v>
      </c>
      <c r="B886" s="16">
        <v>3</v>
      </c>
      <c r="C886" s="10"/>
      <c r="D886" s="16" t="s">
        <v>49</v>
      </c>
      <c r="E886" s="16" t="s">
        <v>50</v>
      </c>
      <c r="F886" s="16" t="s">
        <v>11</v>
      </c>
      <c r="G886" s="16" t="s">
        <v>949</v>
      </c>
      <c r="H886" s="34" t="str">
        <f t="shared" si="55"/>
        <v>9</v>
      </c>
      <c r="I886" s="34" t="str">
        <f>IFERROR(INDEX(数据分类!B:B,MATCH(数据!H886,数据分类!A:A,0)),"Error")</f>
        <v>音符打开</v>
      </c>
      <c r="J886" s="34" t="str">
        <f>IFERROR(_xlfn.IFS(INDEX(数据分类!E:E,MATCH(数据!H886,数据分类!A:A,0))=3456,N886&amp;M886,INDEX(数据分类!E:E,MATCH(数据!H886,数据分类!A:A,0))=34,M886,INDEX(数据分类!E:E,MATCH(数据!H886,数据分类!A:A,0))=56,N886,INDEX(数据分类!E:E,MATCH(数据!H886,数据分类!A:A,0))="-","-"),"Error")</f>
        <v>E2键松开</v>
      </c>
      <c r="K886" s="34">
        <f t="shared" si="54"/>
        <v>1</v>
      </c>
      <c r="L886" s="4" t="str">
        <f>IFERROR(INDEX(字典msg!B:B,MATCH(D886,字典msg!A:A,0)),"Error")</f>
        <v>正常</v>
      </c>
      <c r="M886" s="4" t="str">
        <f>IFERROR(_xlfn.IFS(H886="9",INDEX(字典1_34!C:C,MATCH(MID(F886,5,2),字典1_34!B:B,0)),H886="B00",INDEX(字典1_34!D:D,MATCH(MID(F886,5,2),字典1_34!B:B,0)),H886="B20",INDEX(字典1_34!E:E,MATCH(MID(F886,5,2),字典1_34!B:B,0)),H886="B48",INDEX(字典1_34!G:G,MATCH(MID(F886,5,2),字典1_34!B:B,0)),LEFT(H886,1)="B",INDEX(字典1_34!F:F,MATCH(MID(F886,5,2),字典1_34!B:B,0))),"-")</f>
        <v>松开</v>
      </c>
      <c r="N886" s="4" t="str">
        <f>IFERROR(_xlfn.IFS(H886="9",INDEX(字典1_56!C:C,MATCH(MID(F886,7,2),字典1_56!B:B,0)),LEFT(H886,1)="B",INDEX(字典1_56!D:D,MATCH(MID(F886,7,2),字典1_56!B:B,0)),H886="C_B",INDEX(字典1_56!F:F,MATCH(MID(F886,7,2),字典1_56!B:B,0)),H886="C",INDEX(字典1_56!E:E,MATCH(MID(F886,7,2),字典1_56!B:B,0))),"-")</f>
        <v>E2键</v>
      </c>
      <c r="O886" s="4" t="str">
        <f>IFERROR(INDEX(字典1_78!C:C,MATCH(RIGHT(F886,2),字典1_78!B:B,0)),"Error")</f>
        <v>音符打开(#01)</v>
      </c>
      <c r="P886" s="5">
        <f t="shared" si="52"/>
        <v>5.8380000000000001</v>
      </c>
      <c r="Q886" s="5">
        <f t="shared" si="53"/>
        <v>4.9999999999999822E-2</v>
      </c>
      <c r="R886" s="5" t="str">
        <f>IF(H888="C_B",INDEX(音色一览表!A:A,MATCH(MID(F886,5,2)&amp;MID(F887,5,2)&amp;MID(F888,7,2),音色一览表!H:H,0))&amp;" "&amp;INDEX(音色一览表!G:G,MATCH(MID(F886,5,2)&amp;MID(F887,5,2)&amp;MID(F888,7,2),音色一览表!H:H,0)),"")</f>
        <v/>
      </c>
      <c r="S886" s="17"/>
      <c r="T886" s="17"/>
    </row>
    <row r="887" spans="1:20" ht="18" hidden="1" customHeight="1" x14ac:dyDescent="0.2">
      <c r="A887" s="16">
        <v>885</v>
      </c>
      <c r="B887" s="16">
        <v>3</v>
      </c>
      <c r="C887" s="10"/>
      <c r="D887" s="16" t="s">
        <v>49</v>
      </c>
      <c r="E887" s="16" t="s">
        <v>50</v>
      </c>
      <c r="F887" s="16" t="s">
        <v>59</v>
      </c>
      <c r="G887" s="16" t="s">
        <v>950</v>
      </c>
      <c r="H887" s="34" t="str">
        <f t="shared" si="55"/>
        <v>FE</v>
      </c>
      <c r="I887" s="34" t="str">
        <f>IFERROR(INDEX(数据分类!B:B,MATCH(数据!H887,数据分类!A:A,0)),"Error")</f>
        <v>主动传感</v>
      </c>
      <c r="J887" s="34" t="str">
        <f>IFERROR(_xlfn.IFS(INDEX(数据分类!E:E,MATCH(数据!H887,数据分类!A:A,0))=3456,N887&amp;M887,INDEX(数据分类!E:E,MATCH(数据!H887,数据分类!A:A,0))=34,M887,INDEX(数据分类!E:E,MATCH(数据!H887,数据分类!A:A,0))=56,N887,INDEX(数据分类!E:E,MATCH(数据!H887,数据分类!A:A,0))="-","-"),"Error")</f>
        <v>-</v>
      </c>
      <c r="K887" s="34" t="str">
        <f t="shared" si="54"/>
        <v>-</v>
      </c>
      <c r="L887" s="4" t="str">
        <f>IFERROR(INDEX(字典msg!B:B,MATCH(D887,字典msg!A:A,0)),"Error")</f>
        <v>正常</v>
      </c>
      <c r="M887" s="4" t="str">
        <f>IFERROR(_xlfn.IFS(H887="9",INDEX(字典1_34!C:C,MATCH(MID(F887,5,2),字典1_34!B:B,0)),H887="B00",INDEX(字典1_34!D:D,MATCH(MID(F887,5,2),字典1_34!B:B,0)),H887="B20",INDEX(字典1_34!E:E,MATCH(MID(F887,5,2),字典1_34!B:B,0)),H887="B48",INDEX(字典1_34!G:G,MATCH(MID(F887,5,2),字典1_34!B:B,0)),LEFT(H887,1)="B",INDEX(字典1_34!F:F,MATCH(MID(F887,5,2),字典1_34!B:B,0))),"-")</f>
        <v>-</v>
      </c>
      <c r="N887" s="4" t="str">
        <f>IFERROR(_xlfn.IFS(H887="9",INDEX(字典1_56!C:C,MATCH(MID(F887,7,2),字典1_56!B:B,0)),LEFT(H887,1)="B",INDEX(字典1_56!D:D,MATCH(MID(F887,7,2),字典1_56!B:B,0)),H887="C_B",INDEX(字典1_56!F:F,MATCH(MID(F887,7,2),字典1_56!B:B,0)),H887="C",INDEX(字典1_56!E:E,MATCH(MID(F887,7,2),字典1_56!B:B,0))),"-")</f>
        <v>-</v>
      </c>
      <c r="O887" s="4" t="str">
        <f>IFERROR(INDEX(字典1_78!C:C,MATCH(RIGHT(F887,2),字典1_78!B:B,0)),"Error")</f>
        <v>主动传感</v>
      </c>
      <c r="P887" s="5">
        <f t="shared" si="52"/>
        <v>5.9880000000000004</v>
      </c>
      <c r="Q887" s="5">
        <f t="shared" si="53"/>
        <v>0.15000000000000036</v>
      </c>
      <c r="R887" s="5" t="str">
        <f>IF(H889="C_B",INDEX(音色一览表!A:A,MATCH(MID(F887,5,2)&amp;MID(F888,5,2)&amp;MID(F889,7,2),音色一览表!H:H,0))&amp;" "&amp;INDEX(音色一览表!G:G,MATCH(MID(F887,5,2)&amp;MID(F888,5,2)&amp;MID(F889,7,2),音色一览表!H:H,0)),"")</f>
        <v/>
      </c>
      <c r="S887" s="17"/>
      <c r="T887" s="17"/>
    </row>
    <row r="888" spans="1:20" ht="18" hidden="1" customHeight="1" x14ac:dyDescent="0.2">
      <c r="A888" s="16">
        <v>886</v>
      </c>
      <c r="B888" s="16">
        <v>3</v>
      </c>
      <c r="C888" s="10"/>
      <c r="D888" s="16" t="s">
        <v>49</v>
      </c>
      <c r="E888" s="16" t="s">
        <v>50</v>
      </c>
      <c r="F888" s="16" t="s">
        <v>951</v>
      </c>
      <c r="G888" s="16" t="s">
        <v>952</v>
      </c>
      <c r="H888" s="34" t="str">
        <f t="shared" si="55"/>
        <v>9</v>
      </c>
      <c r="I888" s="34" t="str">
        <f>IFERROR(INDEX(数据分类!B:B,MATCH(数据!H888,数据分类!A:A,0)),"Error")</f>
        <v>音符打开</v>
      </c>
      <c r="J888" s="34" t="str">
        <f>IFERROR(_xlfn.IFS(INDEX(数据分类!E:E,MATCH(数据!H888,数据分类!A:A,0))=3456,N888&amp;M888,INDEX(数据分类!E:E,MATCH(数据!H888,数据分类!A:A,0))=34,M888,INDEX(数据分类!E:E,MATCH(数据!H888,数据分类!A:A,0))=56,N888,INDEX(数据分类!E:E,MATCH(数据!H888,数据分类!A:A,0))="-","-"),"Error")</f>
        <v>F2键按下(力度047)</v>
      </c>
      <c r="K888" s="34">
        <f t="shared" si="54"/>
        <v>1</v>
      </c>
      <c r="L888" s="4" t="str">
        <f>IFERROR(INDEX(字典msg!B:B,MATCH(D888,字典msg!A:A,0)),"Error")</f>
        <v>正常</v>
      </c>
      <c r="M888" s="4" t="str">
        <f>IFERROR(_xlfn.IFS(H888="9",INDEX(字典1_34!C:C,MATCH(MID(F888,5,2),字典1_34!B:B,0)),H888="B00",INDEX(字典1_34!D:D,MATCH(MID(F888,5,2),字典1_34!B:B,0)),H888="B20",INDEX(字典1_34!E:E,MATCH(MID(F888,5,2),字典1_34!B:B,0)),H888="B48",INDEX(字典1_34!G:G,MATCH(MID(F888,5,2),字典1_34!B:B,0)),LEFT(H888,1)="B",INDEX(字典1_34!F:F,MATCH(MID(F888,5,2),字典1_34!B:B,0))),"-")</f>
        <v>按下(力度047)</v>
      </c>
      <c r="N888" s="4" t="str">
        <f>IFERROR(_xlfn.IFS(H888="9",INDEX(字典1_56!C:C,MATCH(MID(F888,7,2),字典1_56!B:B,0)),LEFT(H888,1)="B",INDEX(字典1_56!D:D,MATCH(MID(F888,7,2),字典1_56!B:B,0)),H888="C_B",INDEX(字典1_56!F:F,MATCH(MID(F888,7,2),字典1_56!B:B,0)),H888="C",INDEX(字典1_56!E:E,MATCH(MID(F888,7,2),字典1_56!B:B,0))),"-")</f>
        <v>F2键</v>
      </c>
      <c r="O888" s="4" t="str">
        <f>IFERROR(INDEX(字典1_78!C:C,MATCH(RIGHT(F888,2),字典1_78!B:B,0)),"Error")</f>
        <v>音符打开(#01)</v>
      </c>
      <c r="P888" s="5">
        <f t="shared" si="52"/>
        <v>6.0780000000000003</v>
      </c>
      <c r="Q888" s="5">
        <f t="shared" si="53"/>
        <v>8.9999999999999858E-2</v>
      </c>
      <c r="R888" s="5" t="str">
        <f>IF(H890="C_B",INDEX(音色一览表!A:A,MATCH(MID(F888,5,2)&amp;MID(F889,5,2)&amp;MID(F890,7,2),音色一览表!H:H,0))&amp;" "&amp;INDEX(音色一览表!G:G,MATCH(MID(F888,5,2)&amp;MID(F889,5,2)&amp;MID(F890,7,2),音色一览表!H:H,0)),"")</f>
        <v/>
      </c>
      <c r="S888" s="17"/>
      <c r="T888" s="17"/>
    </row>
    <row r="889" spans="1:20" ht="18" hidden="1" customHeight="1" x14ac:dyDescent="0.2">
      <c r="A889" s="16">
        <v>887</v>
      </c>
      <c r="B889" s="16">
        <v>3</v>
      </c>
      <c r="C889" s="10"/>
      <c r="D889" s="16" t="s">
        <v>49</v>
      </c>
      <c r="E889" s="16" t="s">
        <v>50</v>
      </c>
      <c r="F889" s="16" t="s">
        <v>59</v>
      </c>
      <c r="G889" s="16" t="s">
        <v>953</v>
      </c>
      <c r="H889" s="34" t="str">
        <f t="shared" si="55"/>
        <v>FE</v>
      </c>
      <c r="I889" s="34" t="str">
        <f>IFERROR(INDEX(数据分类!B:B,MATCH(数据!H889,数据分类!A:A,0)),"Error")</f>
        <v>主动传感</v>
      </c>
      <c r="J889" s="34" t="str">
        <f>IFERROR(_xlfn.IFS(INDEX(数据分类!E:E,MATCH(数据!H889,数据分类!A:A,0))=3456,N889&amp;M889,INDEX(数据分类!E:E,MATCH(数据!H889,数据分类!A:A,0))=34,M889,INDEX(数据分类!E:E,MATCH(数据!H889,数据分类!A:A,0))=56,N889,INDEX(数据分类!E:E,MATCH(数据!H889,数据分类!A:A,0))="-","-"),"Error")</f>
        <v>-</v>
      </c>
      <c r="K889" s="34" t="str">
        <f t="shared" si="54"/>
        <v>-</v>
      </c>
      <c r="L889" s="4" t="str">
        <f>IFERROR(INDEX(字典msg!B:B,MATCH(D889,字典msg!A:A,0)),"Error")</f>
        <v>正常</v>
      </c>
      <c r="M889" s="4" t="str">
        <f>IFERROR(_xlfn.IFS(H889="9",INDEX(字典1_34!C:C,MATCH(MID(F889,5,2),字典1_34!B:B,0)),H889="B00",INDEX(字典1_34!D:D,MATCH(MID(F889,5,2),字典1_34!B:B,0)),H889="B20",INDEX(字典1_34!E:E,MATCH(MID(F889,5,2),字典1_34!B:B,0)),H889="B48",INDEX(字典1_34!G:G,MATCH(MID(F889,5,2),字典1_34!B:B,0)),LEFT(H889,1)="B",INDEX(字典1_34!F:F,MATCH(MID(F889,5,2),字典1_34!B:B,0))),"-")</f>
        <v>-</v>
      </c>
      <c r="N889" s="4" t="str">
        <f>IFERROR(_xlfn.IFS(H889="9",INDEX(字典1_56!C:C,MATCH(MID(F889,7,2),字典1_56!B:B,0)),LEFT(H889,1)="B",INDEX(字典1_56!D:D,MATCH(MID(F889,7,2),字典1_56!B:B,0)),H889="C_B",INDEX(字典1_56!F:F,MATCH(MID(F889,7,2),字典1_56!B:B,0)),H889="C",INDEX(字典1_56!E:E,MATCH(MID(F889,7,2),字典1_56!B:B,0))),"-")</f>
        <v>-</v>
      </c>
      <c r="O889" s="4" t="str">
        <f>IFERROR(INDEX(字典1_78!C:C,MATCH(RIGHT(F889,2),字典1_78!B:B,0)),"Error")</f>
        <v>主动传感</v>
      </c>
      <c r="P889" s="5">
        <f t="shared" si="52"/>
        <v>6.1890000000000001</v>
      </c>
      <c r="Q889" s="5">
        <f t="shared" si="53"/>
        <v>0.11099999999999977</v>
      </c>
      <c r="R889" s="5" t="str">
        <f>IF(H891="C_B",INDEX(音色一览表!A:A,MATCH(MID(F889,5,2)&amp;MID(F890,5,2)&amp;MID(F891,7,2),音色一览表!H:H,0))&amp;" "&amp;INDEX(音色一览表!G:G,MATCH(MID(F889,5,2)&amp;MID(F890,5,2)&amp;MID(F891,7,2),音色一览表!H:H,0)),"")</f>
        <v/>
      </c>
      <c r="S889" s="17"/>
      <c r="T889" s="17"/>
    </row>
    <row r="890" spans="1:20" ht="18" hidden="1" customHeight="1" x14ac:dyDescent="0.2">
      <c r="A890" s="16">
        <v>888</v>
      </c>
      <c r="B890" s="16">
        <v>3</v>
      </c>
      <c r="C890" s="10"/>
      <c r="D890" s="16" t="s">
        <v>49</v>
      </c>
      <c r="E890" s="16" t="s">
        <v>50</v>
      </c>
      <c r="F890" s="16" t="s">
        <v>59</v>
      </c>
      <c r="G890" s="16" t="s">
        <v>954</v>
      </c>
      <c r="H890" s="34" t="str">
        <f t="shared" si="55"/>
        <v>FE</v>
      </c>
      <c r="I890" s="34" t="str">
        <f>IFERROR(INDEX(数据分类!B:B,MATCH(数据!H890,数据分类!A:A,0)),"Error")</f>
        <v>主动传感</v>
      </c>
      <c r="J890" s="34" t="str">
        <f>IFERROR(_xlfn.IFS(INDEX(数据分类!E:E,MATCH(数据!H890,数据分类!A:A,0))=3456,N890&amp;M890,INDEX(数据分类!E:E,MATCH(数据!H890,数据分类!A:A,0))=34,M890,INDEX(数据分类!E:E,MATCH(数据!H890,数据分类!A:A,0))=56,N890,INDEX(数据分类!E:E,MATCH(数据!H890,数据分类!A:A,0))="-","-"),"Error")</f>
        <v>-</v>
      </c>
      <c r="K890" s="34" t="str">
        <f t="shared" si="54"/>
        <v>-</v>
      </c>
      <c r="L890" s="4" t="str">
        <f>IFERROR(INDEX(字典msg!B:B,MATCH(D890,字典msg!A:A,0)),"Error")</f>
        <v>正常</v>
      </c>
      <c r="M890" s="4" t="str">
        <f>IFERROR(_xlfn.IFS(H890="9",INDEX(字典1_34!C:C,MATCH(MID(F890,5,2),字典1_34!B:B,0)),H890="B00",INDEX(字典1_34!D:D,MATCH(MID(F890,5,2),字典1_34!B:B,0)),H890="B20",INDEX(字典1_34!E:E,MATCH(MID(F890,5,2),字典1_34!B:B,0)),H890="B48",INDEX(字典1_34!G:G,MATCH(MID(F890,5,2),字典1_34!B:B,0)),LEFT(H890,1)="B",INDEX(字典1_34!F:F,MATCH(MID(F890,5,2),字典1_34!B:B,0))),"-")</f>
        <v>-</v>
      </c>
      <c r="N890" s="4" t="str">
        <f>IFERROR(_xlfn.IFS(H890="9",INDEX(字典1_56!C:C,MATCH(MID(F890,7,2),字典1_56!B:B,0)),LEFT(H890,1)="B",INDEX(字典1_56!D:D,MATCH(MID(F890,7,2),字典1_56!B:B,0)),H890="C_B",INDEX(字典1_56!F:F,MATCH(MID(F890,7,2),字典1_56!B:B,0)),H890="C",INDEX(字典1_56!E:E,MATCH(MID(F890,7,2),字典1_56!B:B,0))),"-")</f>
        <v>-</v>
      </c>
      <c r="O890" s="4" t="str">
        <f>IFERROR(INDEX(字典1_78!C:C,MATCH(RIGHT(F890,2),字典1_78!B:B,0)),"Error")</f>
        <v>主动传感</v>
      </c>
      <c r="P890" s="5">
        <f t="shared" si="52"/>
        <v>6.3890000000000002</v>
      </c>
      <c r="Q890" s="5">
        <f t="shared" si="53"/>
        <v>0.20000000000000018</v>
      </c>
      <c r="R890" s="5" t="str">
        <f>IF(H892="C_B",INDEX(音色一览表!A:A,MATCH(MID(F890,5,2)&amp;MID(F891,5,2)&amp;MID(F892,7,2),音色一览表!H:H,0))&amp;" "&amp;INDEX(音色一览表!G:G,MATCH(MID(F890,5,2)&amp;MID(F891,5,2)&amp;MID(F892,7,2),音色一览表!H:H,0)),"")</f>
        <v/>
      </c>
      <c r="S890" s="17"/>
      <c r="T890" s="17"/>
    </row>
    <row r="891" spans="1:20" ht="18" hidden="1" customHeight="1" x14ac:dyDescent="0.2">
      <c r="A891" s="16">
        <v>889</v>
      </c>
      <c r="B891" s="16">
        <v>3</v>
      </c>
      <c r="C891" s="10"/>
      <c r="D891" s="16" t="s">
        <v>49</v>
      </c>
      <c r="E891" s="16" t="s">
        <v>50</v>
      </c>
      <c r="F891" s="16" t="s">
        <v>15</v>
      </c>
      <c r="G891" s="16" t="s">
        <v>955</v>
      </c>
      <c r="H891" s="34" t="str">
        <f t="shared" si="55"/>
        <v>9</v>
      </c>
      <c r="I891" s="34" t="str">
        <f>IFERROR(INDEX(数据分类!B:B,MATCH(数据!H891,数据分类!A:A,0)),"Error")</f>
        <v>音符打开</v>
      </c>
      <c r="J891" s="34" t="str">
        <f>IFERROR(_xlfn.IFS(INDEX(数据分类!E:E,MATCH(数据!H891,数据分类!A:A,0))=3456,N891&amp;M891,INDEX(数据分类!E:E,MATCH(数据!H891,数据分类!A:A,0))=34,M891,INDEX(数据分类!E:E,MATCH(数据!H891,数据分类!A:A,0))=56,N891,INDEX(数据分类!E:E,MATCH(数据!H891,数据分类!A:A,0))="-","-"),"Error")</f>
        <v>F2键松开</v>
      </c>
      <c r="K891" s="34">
        <f t="shared" si="54"/>
        <v>1</v>
      </c>
      <c r="L891" s="4" t="str">
        <f>IFERROR(INDEX(字典msg!B:B,MATCH(D891,字典msg!A:A,0)),"Error")</f>
        <v>正常</v>
      </c>
      <c r="M891" s="4" t="str">
        <f>IFERROR(_xlfn.IFS(H891="9",INDEX(字典1_34!C:C,MATCH(MID(F891,5,2),字典1_34!B:B,0)),H891="B00",INDEX(字典1_34!D:D,MATCH(MID(F891,5,2),字典1_34!B:B,0)),H891="B20",INDEX(字典1_34!E:E,MATCH(MID(F891,5,2),字典1_34!B:B,0)),H891="B48",INDEX(字典1_34!G:G,MATCH(MID(F891,5,2),字典1_34!B:B,0)),LEFT(H891,1)="B",INDEX(字典1_34!F:F,MATCH(MID(F891,5,2),字典1_34!B:B,0))),"-")</f>
        <v>松开</v>
      </c>
      <c r="N891" s="4" t="str">
        <f>IFERROR(_xlfn.IFS(H891="9",INDEX(字典1_56!C:C,MATCH(MID(F891,7,2),字典1_56!B:B,0)),LEFT(H891,1)="B",INDEX(字典1_56!D:D,MATCH(MID(F891,7,2),字典1_56!B:B,0)),H891="C_B",INDEX(字典1_56!F:F,MATCH(MID(F891,7,2),字典1_56!B:B,0)),H891="C",INDEX(字典1_56!E:E,MATCH(MID(F891,7,2),字典1_56!B:B,0))),"-")</f>
        <v>F2键</v>
      </c>
      <c r="O891" s="4" t="str">
        <f>IFERROR(INDEX(字典1_78!C:C,MATCH(RIGHT(F891,2),字典1_78!B:B,0)),"Error")</f>
        <v>音符打开(#01)</v>
      </c>
      <c r="P891" s="5">
        <f t="shared" si="52"/>
        <v>6.4889999999999999</v>
      </c>
      <c r="Q891" s="5">
        <f t="shared" si="53"/>
        <v>9.9999999999999645E-2</v>
      </c>
      <c r="R891" s="5" t="str">
        <f>IF(H893="C_B",INDEX(音色一览表!A:A,MATCH(MID(F891,5,2)&amp;MID(F892,5,2)&amp;MID(F893,7,2),音色一览表!H:H,0))&amp;" "&amp;INDEX(音色一览表!G:G,MATCH(MID(F891,5,2)&amp;MID(F892,5,2)&amp;MID(F893,7,2),音色一览表!H:H,0)),"")</f>
        <v/>
      </c>
      <c r="S891" s="17"/>
      <c r="T891" s="17"/>
    </row>
    <row r="892" spans="1:20" ht="18" hidden="1" customHeight="1" x14ac:dyDescent="0.2">
      <c r="A892" s="16">
        <v>890</v>
      </c>
      <c r="B892" s="16">
        <v>3</v>
      </c>
      <c r="C892" s="10"/>
      <c r="D892" s="16" t="s">
        <v>49</v>
      </c>
      <c r="E892" s="16" t="s">
        <v>50</v>
      </c>
      <c r="F892" s="16" t="s">
        <v>59</v>
      </c>
      <c r="G892" s="16" t="s">
        <v>956</v>
      </c>
      <c r="H892" s="34" t="str">
        <f t="shared" si="55"/>
        <v>FE</v>
      </c>
      <c r="I892" s="34" t="str">
        <f>IFERROR(INDEX(数据分类!B:B,MATCH(数据!H892,数据分类!A:A,0)),"Error")</f>
        <v>主动传感</v>
      </c>
      <c r="J892" s="34" t="str">
        <f>IFERROR(_xlfn.IFS(INDEX(数据分类!E:E,MATCH(数据!H892,数据分类!A:A,0))=3456,N892&amp;M892,INDEX(数据分类!E:E,MATCH(数据!H892,数据分类!A:A,0))=34,M892,INDEX(数据分类!E:E,MATCH(数据!H892,数据分类!A:A,0))=56,N892,INDEX(数据分类!E:E,MATCH(数据!H892,数据分类!A:A,0))="-","-"),"Error")</f>
        <v>-</v>
      </c>
      <c r="K892" s="34" t="str">
        <f t="shared" si="54"/>
        <v>-</v>
      </c>
      <c r="L892" s="4" t="str">
        <f>IFERROR(INDEX(字典msg!B:B,MATCH(D892,字典msg!A:A,0)),"Error")</f>
        <v>正常</v>
      </c>
      <c r="M892" s="4" t="str">
        <f>IFERROR(_xlfn.IFS(H892="9",INDEX(字典1_34!C:C,MATCH(MID(F892,5,2),字典1_34!B:B,0)),H892="B00",INDEX(字典1_34!D:D,MATCH(MID(F892,5,2),字典1_34!B:B,0)),H892="B20",INDEX(字典1_34!E:E,MATCH(MID(F892,5,2),字典1_34!B:B,0)),H892="B48",INDEX(字典1_34!G:G,MATCH(MID(F892,5,2),字典1_34!B:B,0)),LEFT(H892,1)="B",INDEX(字典1_34!F:F,MATCH(MID(F892,5,2),字典1_34!B:B,0))),"-")</f>
        <v>-</v>
      </c>
      <c r="N892" s="4" t="str">
        <f>IFERROR(_xlfn.IFS(H892="9",INDEX(字典1_56!C:C,MATCH(MID(F892,7,2),字典1_56!B:B,0)),LEFT(H892,1)="B",INDEX(字典1_56!D:D,MATCH(MID(F892,7,2),字典1_56!B:B,0)),H892="C_B",INDEX(字典1_56!F:F,MATCH(MID(F892,7,2),字典1_56!B:B,0)),H892="C",INDEX(字典1_56!E:E,MATCH(MID(F892,7,2),字典1_56!B:B,0))),"-")</f>
        <v>-</v>
      </c>
      <c r="O892" s="4" t="str">
        <f>IFERROR(INDEX(字典1_78!C:C,MATCH(RIGHT(F892,2),字典1_78!B:B,0)),"Error")</f>
        <v>主动传感</v>
      </c>
      <c r="P892" s="5">
        <f t="shared" si="52"/>
        <v>6.5890000000000004</v>
      </c>
      <c r="Q892" s="5">
        <f t="shared" si="53"/>
        <v>0.10000000000000053</v>
      </c>
      <c r="R892" s="5" t="str">
        <f>IF(H894="C_B",INDEX(音色一览表!A:A,MATCH(MID(F892,5,2)&amp;MID(F893,5,2)&amp;MID(F894,7,2),音色一览表!H:H,0))&amp;" "&amp;INDEX(音色一览表!G:G,MATCH(MID(F892,5,2)&amp;MID(F893,5,2)&amp;MID(F894,7,2),音色一览表!H:H,0)),"")</f>
        <v/>
      </c>
      <c r="S892" s="17"/>
      <c r="T892" s="17"/>
    </row>
    <row r="893" spans="1:20" ht="18" hidden="1" customHeight="1" x14ac:dyDescent="0.2">
      <c r="A893" s="16">
        <v>891</v>
      </c>
      <c r="B893" s="16">
        <v>3</v>
      </c>
      <c r="C893" s="10"/>
      <c r="D893" s="16" t="s">
        <v>49</v>
      </c>
      <c r="E893" s="16" t="s">
        <v>50</v>
      </c>
      <c r="F893" s="16" t="s">
        <v>957</v>
      </c>
      <c r="G893" s="16" t="s">
        <v>958</v>
      </c>
      <c r="H893" s="34" t="str">
        <f t="shared" si="55"/>
        <v>9</v>
      </c>
      <c r="I893" s="34" t="str">
        <f>IFERROR(INDEX(数据分类!B:B,MATCH(数据!H893,数据分类!A:A,0)),"Error")</f>
        <v>音符打开</v>
      </c>
      <c r="J893" s="34" t="str">
        <f>IFERROR(_xlfn.IFS(INDEX(数据分类!E:E,MATCH(数据!H893,数据分类!A:A,0))=3456,N893&amp;M893,INDEX(数据分类!E:E,MATCH(数据!H893,数据分类!A:A,0))=34,M893,INDEX(数据分类!E:E,MATCH(数据!H893,数据分类!A:A,0))=56,N893,INDEX(数据分类!E:E,MATCH(数据!H893,数据分类!A:A,0))="-","-"),"Error")</f>
        <v>G2键按下(力度058)</v>
      </c>
      <c r="K893" s="34">
        <f t="shared" si="54"/>
        <v>1</v>
      </c>
      <c r="L893" s="4" t="str">
        <f>IFERROR(INDEX(字典msg!B:B,MATCH(D893,字典msg!A:A,0)),"Error")</f>
        <v>正常</v>
      </c>
      <c r="M893" s="4" t="str">
        <f>IFERROR(_xlfn.IFS(H893="9",INDEX(字典1_34!C:C,MATCH(MID(F893,5,2),字典1_34!B:B,0)),H893="B00",INDEX(字典1_34!D:D,MATCH(MID(F893,5,2),字典1_34!B:B,0)),H893="B20",INDEX(字典1_34!E:E,MATCH(MID(F893,5,2),字典1_34!B:B,0)),H893="B48",INDEX(字典1_34!G:G,MATCH(MID(F893,5,2),字典1_34!B:B,0)),LEFT(H893,1)="B",INDEX(字典1_34!F:F,MATCH(MID(F893,5,2),字典1_34!B:B,0))),"-")</f>
        <v>按下(力度058)</v>
      </c>
      <c r="N893" s="4" t="str">
        <f>IFERROR(_xlfn.IFS(H893="9",INDEX(字典1_56!C:C,MATCH(MID(F893,7,2),字典1_56!B:B,0)),LEFT(H893,1)="B",INDEX(字典1_56!D:D,MATCH(MID(F893,7,2),字典1_56!B:B,0)),H893="C_B",INDEX(字典1_56!F:F,MATCH(MID(F893,7,2),字典1_56!B:B,0)),H893="C",INDEX(字典1_56!E:E,MATCH(MID(F893,7,2),字典1_56!B:B,0))),"-")</f>
        <v>G2键</v>
      </c>
      <c r="O893" s="4" t="str">
        <f>IFERROR(INDEX(字典1_78!C:C,MATCH(RIGHT(F893,2),字典1_78!B:B,0)),"Error")</f>
        <v>音符打开(#01)</v>
      </c>
      <c r="P893" s="5">
        <f t="shared" si="52"/>
        <v>6.6689999999999996</v>
      </c>
      <c r="Q893" s="5">
        <f t="shared" si="53"/>
        <v>7.9999999999999183E-2</v>
      </c>
      <c r="R893" s="5" t="str">
        <f>IF(H895="C_B",INDEX(音色一览表!A:A,MATCH(MID(F893,5,2)&amp;MID(F894,5,2)&amp;MID(F895,7,2),音色一览表!H:H,0))&amp;" "&amp;INDEX(音色一览表!G:G,MATCH(MID(F893,5,2)&amp;MID(F894,5,2)&amp;MID(F895,7,2),音色一览表!H:H,0)),"")</f>
        <v/>
      </c>
      <c r="S893" s="17"/>
      <c r="T893" s="17"/>
    </row>
    <row r="894" spans="1:20" ht="18" hidden="1" customHeight="1" x14ac:dyDescent="0.2">
      <c r="A894" s="16">
        <v>892</v>
      </c>
      <c r="B894" s="16">
        <v>3</v>
      </c>
      <c r="C894" s="10"/>
      <c r="D894" s="16" t="s">
        <v>49</v>
      </c>
      <c r="E894" s="16" t="s">
        <v>50</v>
      </c>
      <c r="F894" s="16" t="s">
        <v>59</v>
      </c>
      <c r="G894" s="16" t="s">
        <v>959</v>
      </c>
      <c r="H894" s="34" t="str">
        <f t="shared" si="55"/>
        <v>FE</v>
      </c>
      <c r="I894" s="34" t="str">
        <f>IFERROR(INDEX(数据分类!B:B,MATCH(数据!H894,数据分类!A:A,0)),"Error")</f>
        <v>主动传感</v>
      </c>
      <c r="J894" s="34" t="str">
        <f>IFERROR(_xlfn.IFS(INDEX(数据分类!E:E,MATCH(数据!H894,数据分类!A:A,0))=3456,N894&amp;M894,INDEX(数据分类!E:E,MATCH(数据!H894,数据分类!A:A,0))=34,M894,INDEX(数据分类!E:E,MATCH(数据!H894,数据分类!A:A,0))=56,N894,INDEX(数据分类!E:E,MATCH(数据!H894,数据分类!A:A,0))="-","-"),"Error")</f>
        <v>-</v>
      </c>
      <c r="K894" s="34" t="str">
        <f t="shared" si="54"/>
        <v>-</v>
      </c>
      <c r="L894" s="4" t="str">
        <f>IFERROR(INDEX(字典msg!B:B,MATCH(D894,字典msg!A:A,0)),"Error")</f>
        <v>正常</v>
      </c>
      <c r="M894" s="4" t="str">
        <f>IFERROR(_xlfn.IFS(H894="9",INDEX(字典1_34!C:C,MATCH(MID(F894,5,2),字典1_34!B:B,0)),H894="B00",INDEX(字典1_34!D:D,MATCH(MID(F894,5,2),字典1_34!B:B,0)),H894="B20",INDEX(字典1_34!E:E,MATCH(MID(F894,5,2),字典1_34!B:B,0)),H894="B48",INDEX(字典1_34!G:G,MATCH(MID(F894,5,2),字典1_34!B:B,0)),LEFT(H894,1)="B",INDEX(字典1_34!F:F,MATCH(MID(F894,5,2),字典1_34!B:B,0))),"-")</f>
        <v>-</v>
      </c>
      <c r="N894" s="4" t="str">
        <f>IFERROR(_xlfn.IFS(H894="9",INDEX(字典1_56!C:C,MATCH(MID(F894,7,2),字典1_56!B:B,0)),LEFT(H894,1)="B",INDEX(字典1_56!D:D,MATCH(MID(F894,7,2),字典1_56!B:B,0)),H894="C_B",INDEX(字典1_56!F:F,MATCH(MID(F894,7,2),字典1_56!B:B,0)),H894="C",INDEX(字典1_56!E:E,MATCH(MID(F894,7,2),字典1_56!B:B,0))),"-")</f>
        <v>-</v>
      </c>
      <c r="O894" s="4" t="str">
        <f>IFERROR(INDEX(字典1_78!C:C,MATCH(RIGHT(F894,2),字典1_78!B:B,0)),"Error")</f>
        <v>主动传感</v>
      </c>
      <c r="P894" s="5">
        <f t="shared" si="52"/>
        <v>6.7889999999999997</v>
      </c>
      <c r="Q894" s="5">
        <f t="shared" si="53"/>
        <v>0.12000000000000011</v>
      </c>
      <c r="R894" s="5" t="str">
        <f>IF(H896="C_B",INDEX(音色一览表!A:A,MATCH(MID(F894,5,2)&amp;MID(F895,5,2)&amp;MID(F896,7,2),音色一览表!H:H,0))&amp;" "&amp;INDEX(音色一览表!G:G,MATCH(MID(F894,5,2)&amp;MID(F895,5,2)&amp;MID(F896,7,2),音色一览表!H:H,0)),"")</f>
        <v/>
      </c>
      <c r="S894" s="17"/>
      <c r="T894" s="17"/>
    </row>
    <row r="895" spans="1:20" ht="18" hidden="1" customHeight="1" x14ac:dyDescent="0.2">
      <c r="A895" s="16">
        <v>893</v>
      </c>
      <c r="B895" s="16">
        <v>3</v>
      </c>
      <c r="C895" s="10"/>
      <c r="D895" s="16" t="s">
        <v>49</v>
      </c>
      <c r="E895" s="16" t="s">
        <v>50</v>
      </c>
      <c r="F895" s="16" t="s">
        <v>59</v>
      </c>
      <c r="G895" s="16" t="s">
        <v>960</v>
      </c>
      <c r="H895" s="34" t="str">
        <f t="shared" si="55"/>
        <v>FE</v>
      </c>
      <c r="I895" s="34" t="str">
        <f>IFERROR(INDEX(数据分类!B:B,MATCH(数据!H895,数据分类!A:A,0)),"Error")</f>
        <v>主动传感</v>
      </c>
      <c r="J895" s="34" t="str">
        <f>IFERROR(_xlfn.IFS(INDEX(数据分类!E:E,MATCH(数据!H895,数据分类!A:A,0))=3456,N895&amp;M895,INDEX(数据分类!E:E,MATCH(数据!H895,数据分类!A:A,0))=34,M895,INDEX(数据分类!E:E,MATCH(数据!H895,数据分类!A:A,0))=56,N895,INDEX(数据分类!E:E,MATCH(数据!H895,数据分类!A:A,0))="-","-"),"Error")</f>
        <v>-</v>
      </c>
      <c r="K895" s="34" t="str">
        <f t="shared" si="54"/>
        <v>-</v>
      </c>
      <c r="L895" s="4" t="str">
        <f>IFERROR(INDEX(字典msg!B:B,MATCH(D895,字典msg!A:A,0)),"Error")</f>
        <v>正常</v>
      </c>
      <c r="M895" s="4" t="str">
        <f>IFERROR(_xlfn.IFS(H895="9",INDEX(字典1_34!C:C,MATCH(MID(F895,5,2),字典1_34!B:B,0)),H895="B00",INDEX(字典1_34!D:D,MATCH(MID(F895,5,2),字典1_34!B:B,0)),H895="B20",INDEX(字典1_34!E:E,MATCH(MID(F895,5,2),字典1_34!B:B,0)),H895="B48",INDEX(字典1_34!G:G,MATCH(MID(F895,5,2),字典1_34!B:B,0)),LEFT(H895,1)="B",INDEX(字典1_34!F:F,MATCH(MID(F895,5,2),字典1_34!B:B,0))),"-")</f>
        <v>-</v>
      </c>
      <c r="N895" s="4" t="str">
        <f>IFERROR(_xlfn.IFS(H895="9",INDEX(字典1_56!C:C,MATCH(MID(F895,7,2),字典1_56!B:B,0)),LEFT(H895,1)="B",INDEX(字典1_56!D:D,MATCH(MID(F895,7,2),字典1_56!B:B,0)),H895="C_B",INDEX(字典1_56!F:F,MATCH(MID(F895,7,2),字典1_56!B:B,0)),H895="C",INDEX(字典1_56!E:E,MATCH(MID(F895,7,2),字典1_56!B:B,0))),"-")</f>
        <v>-</v>
      </c>
      <c r="O895" s="4" t="str">
        <f>IFERROR(INDEX(字典1_78!C:C,MATCH(RIGHT(F895,2),字典1_78!B:B,0)),"Error")</f>
        <v>主动传感</v>
      </c>
      <c r="P895" s="5">
        <f t="shared" si="52"/>
        <v>6.9880000000000004</v>
      </c>
      <c r="Q895" s="5">
        <f t="shared" si="53"/>
        <v>0.19900000000000073</v>
      </c>
      <c r="R895" s="5" t="str">
        <f>IF(H897="C_B",INDEX(音色一览表!A:A,MATCH(MID(F895,5,2)&amp;MID(F896,5,2)&amp;MID(F897,7,2),音色一览表!H:H,0))&amp;" "&amp;INDEX(音色一览表!G:G,MATCH(MID(F895,5,2)&amp;MID(F896,5,2)&amp;MID(F897,7,2),音色一览表!H:H,0)),"")</f>
        <v/>
      </c>
      <c r="S895" s="17"/>
      <c r="T895" s="17"/>
    </row>
    <row r="896" spans="1:20" ht="18" hidden="1" customHeight="1" x14ac:dyDescent="0.2">
      <c r="A896" s="16">
        <v>894</v>
      </c>
      <c r="B896" s="16">
        <v>3</v>
      </c>
      <c r="C896" s="10"/>
      <c r="D896" s="16" t="s">
        <v>49</v>
      </c>
      <c r="E896" s="16" t="s">
        <v>50</v>
      </c>
      <c r="F896" s="16" t="s">
        <v>59</v>
      </c>
      <c r="G896" s="16" t="s">
        <v>961</v>
      </c>
      <c r="H896" s="34" t="str">
        <f t="shared" si="55"/>
        <v>FE</v>
      </c>
      <c r="I896" s="34" t="str">
        <f>IFERROR(INDEX(数据分类!B:B,MATCH(数据!H896,数据分类!A:A,0)),"Error")</f>
        <v>主动传感</v>
      </c>
      <c r="J896" s="34" t="str">
        <f>IFERROR(_xlfn.IFS(INDEX(数据分类!E:E,MATCH(数据!H896,数据分类!A:A,0))=3456,N896&amp;M896,INDEX(数据分类!E:E,MATCH(数据!H896,数据分类!A:A,0))=34,M896,INDEX(数据分类!E:E,MATCH(数据!H896,数据分类!A:A,0))=56,N896,INDEX(数据分类!E:E,MATCH(数据!H896,数据分类!A:A,0))="-","-"),"Error")</f>
        <v>-</v>
      </c>
      <c r="K896" s="34" t="str">
        <f t="shared" si="54"/>
        <v>-</v>
      </c>
      <c r="L896" s="4" t="str">
        <f>IFERROR(INDEX(字典msg!B:B,MATCH(D896,字典msg!A:A,0)),"Error")</f>
        <v>正常</v>
      </c>
      <c r="M896" s="4" t="str">
        <f>IFERROR(_xlfn.IFS(H896="9",INDEX(字典1_34!C:C,MATCH(MID(F896,5,2),字典1_34!B:B,0)),H896="B00",INDEX(字典1_34!D:D,MATCH(MID(F896,5,2),字典1_34!B:B,0)),H896="B20",INDEX(字典1_34!E:E,MATCH(MID(F896,5,2),字典1_34!B:B,0)),H896="B48",INDEX(字典1_34!G:G,MATCH(MID(F896,5,2),字典1_34!B:B,0)),LEFT(H896,1)="B",INDEX(字典1_34!F:F,MATCH(MID(F896,5,2),字典1_34!B:B,0))),"-")</f>
        <v>-</v>
      </c>
      <c r="N896" s="4" t="str">
        <f>IFERROR(_xlfn.IFS(H896="9",INDEX(字典1_56!C:C,MATCH(MID(F896,7,2),字典1_56!B:B,0)),LEFT(H896,1)="B",INDEX(字典1_56!D:D,MATCH(MID(F896,7,2),字典1_56!B:B,0)),H896="C_B",INDEX(字典1_56!F:F,MATCH(MID(F896,7,2),字典1_56!B:B,0)),H896="C",INDEX(字典1_56!E:E,MATCH(MID(F896,7,2),字典1_56!B:B,0))),"-")</f>
        <v>-</v>
      </c>
      <c r="O896" s="4" t="str">
        <f>IFERROR(INDEX(字典1_78!C:C,MATCH(RIGHT(F896,2),字典1_78!B:B,0)),"Error")</f>
        <v>主动传感</v>
      </c>
      <c r="P896" s="5">
        <f t="shared" si="52"/>
        <v>7.1879999999999997</v>
      </c>
      <c r="Q896" s="5">
        <f t="shared" si="53"/>
        <v>0.19999999999999929</v>
      </c>
      <c r="R896" s="5" t="str">
        <f>IF(H898="C_B",INDEX(音色一览表!A:A,MATCH(MID(F896,5,2)&amp;MID(F897,5,2)&amp;MID(F898,7,2),音色一览表!H:H,0))&amp;" "&amp;INDEX(音色一览表!G:G,MATCH(MID(F896,5,2)&amp;MID(F897,5,2)&amp;MID(F898,7,2),音色一览表!H:H,0)),"")</f>
        <v/>
      </c>
      <c r="S896" s="17"/>
      <c r="T896" s="17"/>
    </row>
    <row r="897" spans="1:20" ht="18" hidden="1" customHeight="1" x14ac:dyDescent="0.2">
      <c r="A897" s="16">
        <v>895</v>
      </c>
      <c r="B897" s="16">
        <v>3</v>
      </c>
      <c r="C897" s="10"/>
      <c r="D897" s="16" t="s">
        <v>49</v>
      </c>
      <c r="E897" s="16" t="s">
        <v>50</v>
      </c>
      <c r="F897" s="16" t="s">
        <v>59</v>
      </c>
      <c r="G897" s="16" t="s">
        <v>962</v>
      </c>
      <c r="H897" s="34" t="str">
        <f t="shared" si="55"/>
        <v>FE</v>
      </c>
      <c r="I897" s="34" t="str">
        <f>IFERROR(INDEX(数据分类!B:B,MATCH(数据!H897,数据分类!A:A,0)),"Error")</f>
        <v>主动传感</v>
      </c>
      <c r="J897" s="34" t="str">
        <f>IFERROR(_xlfn.IFS(INDEX(数据分类!E:E,MATCH(数据!H897,数据分类!A:A,0))=3456,N897&amp;M897,INDEX(数据分类!E:E,MATCH(数据!H897,数据分类!A:A,0))=34,M897,INDEX(数据分类!E:E,MATCH(数据!H897,数据分类!A:A,0))=56,N897,INDEX(数据分类!E:E,MATCH(数据!H897,数据分类!A:A,0))="-","-"),"Error")</f>
        <v>-</v>
      </c>
      <c r="K897" s="34" t="str">
        <f t="shared" si="54"/>
        <v>-</v>
      </c>
      <c r="L897" s="4" t="str">
        <f>IFERROR(INDEX(字典msg!B:B,MATCH(D897,字典msg!A:A,0)),"Error")</f>
        <v>正常</v>
      </c>
      <c r="M897" s="4" t="str">
        <f>IFERROR(_xlfn.IFS(H897="9",INDEX(字典1_34!C:C,MATCH(MID(F897,5,2),字典1_34!B:B,0)),H897="B00",INDEX(字典1_34!D:D,MATCH(MID(F897,5,2),字典1_34!B:B,0)),H897="B20",INDEX(字典1_34!E:E,MATCH(MID(F897,5,2),字典1_34!B:B,0)),H897="B48",INDEX(字典1_34!G:G,MATCH(MID(F897,5,2),字典1_34!B:B,0)),LEFT(H897,1)="B",INDEX(字典1_34!F:F,MATCH(MID(F897,5,2),字典1_34!B:B,0))),"-")</f>
        <v>-</v>
      </c>
      <c r="N897" s="4" t="str">
        <f>IFERROR(_xlfn.IFS(H897="9",INDEX(字典1_56!C:C,MATCH(MID(F897,7,2),字典1_56!B:B,0)),LEFT(H897,1)="B",INDEX(字典1_56!D:D,MATCH(MID(F897,7,2),字典1_56!B:B,0)),H897="C_B",INDEX(字典1_56!F:F,MATCH(MID(F897,7,2),字典1_56!B:B,0)),H897="C",INDEX(字典1_56!E:E,MATCH(MID(F897,7,2),字典1_56!B:B,0))),"-")</f>
        <v>-</v>
      </c>
      <c r="O897" s="4" t="str">
        <f>IFERROR(INDEX(字典1_78!C:C,MATCH(RIGHT(F897,2),字典1_78!B:B,0)),"Error")</f>
        <v>主动传感</v>
      </c>
      <c r="P897" s="5">
        <f t="shared" si="52"/>
        <v>7.3879999999999999</v>
      </c>
      <c r="Q897" s="5">
        <f t="shared" si="53"/>
        <v>0.20000000000000018</v>
      </c>
      <c r="R897" s="5" t="str">
        <f>IF(H899="C_B",INDEX(音色一览表!A:A,MATCH(MID(F897,5,2)&amp;MID(F898,5,2)&amp;MID(F899,7,2),音色一览表!H:H,0))&amp;" "&amp;INDEX(音色一览表!G:G,MATCH(MID(F897,5,2)&amp;MID(F898,5,2)&amp;MID(F899,7,2),音色一览表!H:H,0)),"")</f>
        <v/>
      </c>
      <c r="S897" s="17"/>
      <c r="T897" s="17"/>
    </row>
    <row r="898" spans="1:20" ht="18" hidden="1" customHeight="1" x14ac:dyDescent="0.2">
      <c r="A898" s="16">
        <v>896</v>
      </c>
      <c r="B898" s="16">
        <v>3</v>
      </c>
      <c r="C898" s="10"/>
      <c r="D898" s="16" t="s">
        <v>49</v>
      </c>
      <c r="E898" s="16" t="s">
        <v>50</v>
      </c>
      <c r="F898" s="16" t="s">
        <v>19</v>
      </c>
      <c r="G898" s="16" t="s">
        <v>963</v>
      </c>
      <c r="H898" s="34" t="str">
        <f t="shared" si="55"/>
        <v>9</v>
      </c>
      <c r="I898" s="34" t="str">
        <f>IFERROR(INDEX(数据分类!B:B,MATCH(数据!H898,数据分类!A:A,0)),"Error")</f>
        <v>音符打开</v>
      </c>
      <c r="J898" s="34" t="str">
        <f>IFERROR(_xlfn.IFS(INDEX(数据分类!E:E,MATCH(数据!H898,数据分类!A:A,0))=3456,N898&amp;M898,INDEX(数据分类!E:E,MATCH(数据!H898,数据分类!A:A,0))=34,M898,INDEX(数据分类!E:E,MATCH(数据!H898,数据分类!A:A,0))=56,N898,INDEX(数据分类!E:E,MATCH(数据!H898,数据分类!A:A,0))="-","-"),"Error")</f>
        <v>G2键松开</v>
      </c>
      <c r="K898" s="34">
        <f t="shared" si="54"/>
        <v>1</v>
      </c>
      <c r="L898" s="4" t="str">
        <f>IFERROR(INDEX(字典msg!B:B,MATCH(D898,字典msg!A:A,0)),"Error")</f>
        <v>正常</v>
      </c>
      <c r="M898" s="4" t="str">
        <f>IFERROR(_xlfn.IFS(H898="9",INDEX(字典1_34!C:C,MATCH(MID(F898,5,2),字典1_34!B:B,0)),H898="B00",INDEX(字典1_34!D:D,MATCH(MID(F898,5,2),字典1_34!B:B,0)),H898="B20",INDEX(字典1_34!E:E,MATCH(MID(F898,5,2),字典1_34!B:B,0)),H898="B48",INDEX(字典1_34!G:G,MATCH(MID(F898,5,2),字典1_34!B:B,0)),LEFT(H898,1)="B",INDEX(字典1_34!F:F,MATCH(MID(F898,5,2),字典1_34!B:B,0))),"-")</f>
        <v>松开</v>
      </c>
      <c r="N898" s="4" t="str">
        <f>IFERROR(_xlfn.IFS(H898="9",INDEX(字典1_56!C:C,MATCH(MID(F898,7,2),字典1_56!B:B,0)),LEFT(H898,1)="B",INDEX(字典1_56!D:D,MATCH(MID(F898,7,2),字典1_56!B:B,0)),H898="C_B",INDEX(字典1_56!F:F,MATCH(MID(F898,7,2),字典1_56!B:B,0)),H898="C",INDEX(字典1_56!E:E,MATCH(MID(F898,7,2),字典1_56!B:B,0))),"-")</f>
        <v>G2键</v>
      </c>
      <c r="O898" s="4" t="str">
        <f>IFERROR(INDEX(字典1_78!C:C,MATCH(RIGHT(F898,2),字典1_78!B:B,0)),"Error")</f>
        <v>音符打开(#01)</v>
      </c>
      <c r="P898" s="5">
        <f t="shared" si="52"/>
        <v>7.3979999999999997</v>
      </c>
      <c r="Q898" s="5">
        <f t="shared" si="53"/>
        <v>9.9999999999997868E-3</v>
      </c>
      <c r="R898" s="5" t="str">
        <f>IF(H900="C_B",INDEX(音色一览表!A:A,MATCH(MID(F898,5,2)&amp;MID(F899,5,2)&amp;MID(F900,7,2),音色一览表!H:H,0))&amp;" "&amp;INDEX(音色一览表!G:G,MATCH(MID(F898,5,2)&amp;MID(F899,5,2)&amp;MID(F900,7,2),音色一览表!H:H,0)),"")</f>
        <v/>
      </c>
      <c r="S898" s="17"/>
      <c r="T898" s="17"/>
    </row>
    <row r="899" spans="1:20" ht="18" hidden="1" customHeight="1" x14ac:dyDescent="0.2">
      <c r="A899" s="16">
        <v>897</v>
      </c>
      <c r="B899" s="16">
        <v>3</v>
      </c>
      <c r="C899" s="10"/>
      <c r="D899" s="16" t="s">
        <v>49</v>
      </c>
      <c r="E899" s="16" t="s">
        <v>50</v>
      </c>
      <c r="F899" s="16" t="s">
        <v>964</v>
      </c>
      <c r="G899" s="16" t="s">
        <v>965</v>
      </c>
      <c r="H899" s="34" t="str">
        <f t="shared" si="55"/>
        <v>9</v>
      </c>
      <c r="I899" s="34" t="str">
        <f>IFERROR(INDEX(数据分类!B:B,MATCH(数据!H899,数据分类!A:A,0)),"Error")</f>
        <v>音符打开</v>
      </c>
      <c r="J899" s="34" t="str">
        <f>IFERROR(_xlfn.IFS(INDEX(数据分类!E:E,MATCH(数据!H899,数据分类!A:A,0))=3456,N899&amp;M899,INDEX(数据分类!E:E,MATCH(数据!H899,数据分类!A:A,0))=34,M899,INDEX(数据分类!E:E,MATCH(数据!H899,数据分类!A:A,0))=56,N899,INDEX(数据分类!E:E,MATCH(数据!H899,数据分类!A:A,0))="-","-"),"Error")</f>
        <v>G2键按下(力度069)</v>
      </c>
      <c r="K899" s="34">
        <f t="shared" si="54"/>
        <v>1</v>
      </c>
      <c r="L899" s="4" t="str">
        <f>IFERROR(INDEX(字典msg!B:B,MATCH(D899,字典msg!A:A,0)),"Error")</f>
        <v>正常</v>
      </c>
      <c r="M899" s="4" t="str">
        <f>IFERROR(_xlfn.IFS(H899="9",INDEX(字典1_34!C:C,MATCH(MID(F899,5,2),字典1_34!B:B,0)),H899="B00",INDEX(字典1_34!D:D,MATCH(MID(F899,5,2),字典1_34!B:B,0)),H899="B20",INDEX(字典1_34!E:E,MATCH(MID(F899,5,2),字典1_34!B:B,0)),H899="B48",INDEX(字典1_34!G:G,MATCH(MID(F899,5,2),字典1_34!B:B,0)),LEFT(H899,1)="B",INDEX(字典1_34!F:F,MATCH(MID(F899,5,2),字典1_34!B:B,0))),"-")</f>
        <v>按下(力度069)</v>
      </c>
      <c r="N899" s="4" t="str">
        <f>IFERROR(_xlfn.IFS(H899="9",INDEX(字典1_56!C:C,MATCH(MID(F899,7,2),字典1_56!B:B,0)),LEFT(H899,1)="B",INDEX(字典1_56!D:D,MATCH(MID(F899,7,2),字典1_56!B:B,0)),H899="C_B",INDEX(字典1_56!F:F,MATCH(MID(F899,7,2),字典1_56!B:B,0)),H899="C",INDEX(字典1_56!E:E,MATCH(MID(F899,7,2),字典1_56!B:B,0))),"-")</f>
        <v>G2键</v>
      </c>
      <c r="O899" s="4" t="str">
        <f>IFERROR(INDEX(字典1_78!C:C,MATCH(RIGHT(F899,2),字典1_78!B:B,0)),"Error")</f>
        <v>音符打开(#01)</v>
      </c>
      <c r="P899" s="5">
        <f t="shared" ref="P899:P962" si="56">HEX2DEC(RIGHT(G899,6))/1000</f>
        <v>7.5549999999999997</v>
      </c>
      <c r="Q899" s="5">
        <f t="shared" ref="Q899:Q962" si="57">IFERROR(IF(B899=B898,P899-P898,0),"")</f>
        <v>0.15700000000000003</v>
      </c>
      <c r="R899" s="5" t="str">
        <f>IF(H901="C_B",INDEX(音色一览表!A:A,MATCH(MID(F899,5,2)&amp;MID(F900,5,2)&amp;MID(F901,7,2),音色一览表!H:H,0))&amp;" "&amp;INDEX(音色一览表!G:G,MATCH(MID(F899,5,2)&amp;MID(F900,5,2)&amp;MID(F901,7,2),音色一览表!H:H,0)),"")</f>
        <v/>
      </c>
      <c r="S899" s="17"/>
      <c r="T899" s="17"/>
    </row>
    <row r="900" spans="1:20" ht="18" hidden="1" customHeight="1" x14ac:dyDescent="0.2">
      <c r="A900" s="16">
        <v>898</v>
      </c>
      <c r="B900" s="16">
        <v>3</v>
      </c>
      <c r="C900" s="10"/>
      <c r="D900" s="16" t="s">
        <v>49</v>
      </c>
      <c r="E900" s="16" t="s">
        <v>50</v>
      </c>
      <c r="F900" s="16" t="s">
        <v>59</v>
      </c>
      <c r="G900" s="16" t="s">
        <v>966</v>
      </c>
      <c r="H900" s="34" t="str">
        <f t="shared" si="55"/>
        <v>FE</v>
      </c>
      <c r="I900" s="34" t="str">
        <f>IFERROR(INDEX(数据分类!B:B,MATCH(数据!H900,数据分类!A:A,0)),"Error")</f>
        <v>主动传感</v>
      </c>
      <c r="J900" s="34" t="str">
        <f>IFERROR(_xlfn.IFS(INDEX(数据分类!E:E,MATCH(数据!H900,数据分类!A:A,0))=3456,N900&amp;M900,INDEX(数据分类!E:E,MATCH(数据!H900,数据分类!A:A,0))=34,M900,INDEX(数据分类!E:E,MATCH(数据!H900,数据分类!A:A,0))=56,N900,INDEX(数据分类!E:E,MATCH(数据!H900,数据分类!A:A,0))="-","-"),"Error")</f>
        <v>-</v>
      </c>
      <c r="K900" s="34" t="str">
        <f t="shared" ref="K900:K963" si="58">IF(OR(H900="9",LEFT(H900,1)="B",LEFT(H900,1)="C"),RIGHT(F900,1)+1,"-")</f>
        <v>-</v>
      </c>
      <c r="L900" s="4" t="str">
        <f>IFERROR(INDEX(字典msg!B:B,MATCH(D900,字典msg!A:A,0)),"Error")</f>
        <v>正常</v>
      </c>
      <c r="M900" s="4" t="str">
        <f>IFERROR(_xlfn.IFS(H900="9",INDEX(字典1_34!C:C,MATCH(MID(F900,5,2),字典1_34!B:B,0)),H900="B00",INDEX(字典1_34!D:D,MATCH(MID(F900,5,2),字典1_34!B:B,0)),H900="B20",INDEX(字典1_34!E:E,MATCH(MID(F900,5,2),字典1_34!B:B,0)),H900="B48",INDEX(字典1_34!G:G,MATCH(MID(F900,5,2),字典1_34!B:B,0)),LEFT(H900,1)="B",INDEX(字典1_34!F:F,MATCH(MID(F900,5,2),字典1_34!B:B,0))),"-")</f>
        <v>-</v>
      </c>
      <c r="N900" s="4" t="str">
        <f>IFERROR(_xlfn.IFS(H900="9",INDEX(字典1_56!C:C,MATCH(MID(F900,7,2),字典1_56!B:B,0)),LEFT(H900,1)="B",INDEX(字典1_56!D:D,MATCH(MID(F900,7,2),字典1_56!B:B,0)),H900="C_B",INDEX(字典1_56!F:F,MATCH(MID(F900,7,2),字典1_56!B:B,0)),H900="C",INDEX(字典1_56!E:E,MATCH(MID(F900,7,2),字典1_56!B:B,0))),"-")</f>
        <v>-</v>
      </c>
      <c r="O900" s="4" t="str">
        <f>IFERROR(INDEX(字典1_78!C:C,MATCH(RIGHT(F900,2),字典1_78!B:B,0)),"Error")</f>
        <v>主动传感</v>
      </c>
      <c r="P900" s="5">
        <f t="shared" si="56"/>
        <v>7.585</v>
      </c>
      <c r="Q900" s="5">
        <f t="shared" si="57"/>
        <v>3.0000000000000249E-2</v>
      </c>
      <c r="R900" s="5" t="str">
        <f>IF(H902="C_B",INDEX(音色一览表!A:A,MATCH(MID(F900,5,2)&amp;MID(F901,5,2)&amp;MID(F902,7,2),音色一览表!H:H,0))&amp;" "&amp;INDEX(音色一览表!G:G,MATCH(MID(F900,5,2)&amp;MID(F901,5,2)&amp;MID(F902,7,2),音色一览表!H:H,0)),"")</f>
        <v/>
      </c>
      <c r="S900" s="17"/>
      <c r="T900" s="17"/>
    </row>
    <row r="901" spans="1:20" ht="18" hidden="1" customHeight="1" x14ac:dyDescent="0.2">
      <c r="A901" s="16">
        <v>899</v>
      </c>
      <c r="B901" s="16">
        <v>3</v>
      </c>
      <c r="C901" s="10"/>
      <c r="D901" s="16" t="s">
        <v>49</v>
      </c>
      <c r="E901" s="16" t="s">
        <v>50</v>
      </c>
      <c r="F901" s="16" t="s">
        <v>59</v>
      </c>
      <c r="G901" s="16" t="s">
        <v>967</v>
      </c>
      <c r="H901" s="34" t="str">
        <f t="shared" ref="H901:H964" si="59">IFERROR(_xlfn.IFS(MID(F901,9,1)="B",MID(F901,9,1)&amp;MID(F901,7,2),MID(F901,9,1)="F",RIGHT(F901,2),AND(MID(F901,9,1)="C",H899="B00",H900="B20"),"C_B"),MID(F901,9,1))</f>
        <v>FE</v>
      </c>
      <c r="I901" s="34" t="str">
        <f>IFERROR(INDEX(数据分类!B:B,MATCH(数据!H901,数据分类!A:A,0)),"Error")</f>
        <v>主动传感</v>
      </c>
      <c r="J901" s="34" t="str">
        <f>IFERROR(_xlfn.IFS(INDEX(数据分类!E:E,MATCH(数据!H901,数据分类!A:A,0))=3456,N901&amp;M901,INDEX(数据分类!E:E,MATCH(数据!H901,数据分类!A:A,0))=34,M901,INDEX(数据分类!E:E,MATCH(数据!H901,数据分类!A:A,0))=56,N901,INDEX(数据分类!E:E,MATCH(数据!H901,数据分类!A:A,0))="-","-"),"Error")</f>
        <v>-</v>
      </c>
      <c r="K901" s="34" t="str">
        <f t="shared" si="58"/>
        <v>-</v>
      </c>
      <c r="L901" s="4" t="str">
        <f>IFERROR(INDEX(字典msg!B:B,MATCH(D901,字典msg!A:A,0)),"Error")</f>
        <v>正常</v>
      </c>
      <c r="M901" s="4" t="str">
        <f>IFERROR(_xlfn.IFS(H901="9",INDEX(字典1_34!C:C,MATCH(MID(F901,5,2),字典1_34!B:B,0)),H901="B00",INDEX(字典1_34!D:D,MATCH(MID(F901,5,2),字典1_34!B:B,0)),H901="B20",INDEX(字典1_34!E:E,MATCH(MID(F901,5,2),字典1_34!B:B,0)),H901="B48",INDEX(字典1_34!G:G,MATCH(MID(F901,5,2),字典1_34!B:B,0)),LEFT(H901,1)="B",INDEX(字典1_34!F:F,MATCH(MID(F901,5,2),字典1_34!B:B,0))),"-")</f>
        <v>-</v>
      </c>
      <c r="N901" s="4" t="str">
        <f>IFERROR(_xlfn.IFS(H901="9",INDEX(字典1_56!C:C,MATCH(MID(F901,7,2),字典1_56!B:B,0)),LEFT(H901,1)="B",INDEX(字典1_56!D:D,MATCH(MID(F901,7,2),字典1_56!B:B,0)),H901="C_B",INDEX(字典1_56!F:F,MATCH(MID(F901,7,2),字典1_56!B:B,0)),H901="C",INDEX(字典1_56!E:E,MATCH(MID(F901,7,2),字典1_56!B:B,0))),"-")</f>
        <v>-</v>
      </c>
      <c r="O901" s="4" t="str">
        <f>IFERROR(INDEX(字典1_78!C:C,MATCH(RIGHT(F901,2),字典1_78!B:B,0)),"Error")</f>
        <v>主动传感</v>
      </c>
      <c r="P901" s="5">
        <f t="shared" si="56"/>
        <v>7.7850000000000001</v>
      </c>
      <c r="Q901" s="5">
        <f t="shared" si="57"/>
        <v>0.20000000000000018</v>
      </c>
      <c r="R901" s="5" t="str">
        <f>IF(H903="C_B",INDEX(音色一览表!A:A,MATCH(MID(F901,5,2)&amp;MID(F902,5,2)&amp;MID(F903,7,2),音色一览表!H:H,0))&amp;" "&amp;INDEX(音色一览表!G:G,MATCH(MID(F901,5,2)&amp;MID(F902,5,2)&amp;MID(F903,7,2),音色一览表!H:H,0)),"")</f>
        <v/>
      </c>
      <c r="S901" s="17"/>
      <c r="T901" s="17"/>
    </row>
    <row r="902" spans="1:20" ht="18" hidden="1" customHeight="1" x14ac:dyDescent="0.2">
      <c r="A902" s="16">
        <v>900</v>
      </c>
      <c r="B902" s="16">
        <v>3</v>
      </c>
      <c r="C902" s="10"/>
      <c r="D902" s="16" t="s">
        <v>49</v>
      </c>
      <c r="E902" s="16" t="s">
        <v>50</v>
      </c>
      <c r="F902" s="16" t="s">
        <v>19</v>
      </c>
      <c r="G902" s="16" t="s">
        <v>968</v>
      </c>
      <c r="H902" s="34" t="str">
        <f t="shared" si="59"/>
        <v>9</v>
      </c>
      <c r="I902" s="34" t="str">
        <f>IFERROR(INDEX(数据分类!B:B,MATCH(数据!H902,数据分类!A:A,0)),"Error")</f>
        <v>音符打开</v>
      </c>
      <c r="J902" s="34" t="str">
        <f>IFERROR(_xlfn.IFS(INDEX(数据分类!E:E,MATCH(数据!H902,数据分类!A:A,0))=3456,N902&amp;M902,INDEX(数据分类!E:E,MATCH(数据!H902,数据分类!A:A,0))=34,M902,INDEX(数据分类!E:E,MATCH(数据!H902,数据分类!A:A,0))=56,N902,INDEX(数据分类!E:E,MATCH(数据!H902,数据分类!A:A,0))="-","-"),"Error")</f>
        <v>G2键松开</v>
      </c>
      <c r="K902" s="34">
        <f t="shared" si="58"/>
        <v>1</v>
      </c>
      <c r="L902" s="4" t="str">
        <f>IFERROR(INDEX(字典msg!B:B,MATCH(D902,字典msg!A:A,0)),"Error")</f>
        <v>正常</v>
      </c>
      <c r="M902" s="4" t="str">
        <f>IFERROR(_xlfn.IFS(H902="9",INDEX(字典1_34!C:C,MATCH(MID(F902,5,2),字典1_34!B:B,0)),H902="B00",INDEX(字典1_34!D:D,MATCH(MID(F902,5,2),字典1_34!B:B,0)),H902="B20",INDEX(字典1_34!E:E,MATCH(MID(F902,5,2),字典1_34!B:B,0)),H902="B48",INDEX(字典1_34!G:G,MATCH(MID(F902,5,2),字典1_34!B:B,0)),LEFT(H902,1)="B",INDEX(字典1_34!F:F,MATCH(MID(F902,5,2),字典1_34!B:B,0))),"-")</f>
        <v>松开</v>
      </c>
      <c r="N902" s="4" t="str">
        <f>IFERROR(_xlfn.IFS(H902="9",INDEX(字典1_56!C:C,MATCH(MID(F902,7,2),字典1_56!B:B,0)),LEFT(H902,1)="B",INDEX(字典1_56!D:D,MATCH(MID(F902,7,2),字典1_56!B:B,0)),H902="C_B",INDEX(字典1_56!F:F,MATCH(MID(F902,7,2),字典1_56!B:B,0)),H902="C",INDEX(字典1_56!E:E,MATCH(MID(F902,7,2),字典1_56!B:B,0))),"-")</f>
        <v>G2键</v>
      </c>
      <c r="O902" s="4" t="str">
        <f>IFERROR(INDEX(字典1_78!C:C,MATCH(RIGHT(F902,2),字典1_78!B:B,0)),"Error")</f>
        <v>音符打开(#01)</v>
      </c>
      <c r="P902" s="5">
        <f t="shared" si="56"/>
        <v>7.9249999999999998</v>
      </c>
      <c r="Q902" s="5">
        <f t="shared" si="57"/>
        <v>0.13999999999999968</v>
      </c>
      <c r="R902" s="5" t="str">
        <f>IF(H904="C_B",INDEX(音色一览表!A:A,MATCH(MID(F902,5,2)&amp;MID(F903,5,2)&amp;MID(F904,7,2),音色一览表!H:H,0))&amp;" "&amp;INDEX(音色一览表!G:G,MATCH(MID(F902,5,2)&amp;MID(F903,5,2)&amp;MID(F904,7,2),音色一览表!H:H,0)),"")</f>
        <v/>
      </c>
      <c r="S902" s="17"/>
      <c r="T902" s="17"/>
    </row>
    <row r="903" spans="1:20" ht="18" hidden="1" customHeight="1" x14ac:dyDescent="0.2">
      <c r="A903" s="16">
        <v>901</v>
      </c>
      <c r="B903" s="16">
        <v>3</v>
      </c>
      <c r="C903" s="10"/>
      <c r="D903" s="16" t="s">
        <v>49</v>
      </c>
      <c r="E903" s="16" t="s">
        <v>50</v>
      </c>
      <c r="F903" s="16" t="s">
        <v>59</v>
      </c>
      <c r="G903" s="16" t="s">
        <v>969</v>
      </c>
      <c r="H903" s="34" t="str">
        <f t="shared" si="59"/>
        <v>FE</v>
      </c>
      <c r="I903" s="34" t="str">
        <f>IFERROR(INDEX(数据分类!B:B,MATCH(数据!H903,数据分类!A:A,0)),"Error")</f>
        <v>主动传感</v>
      </c>
      <c r="J903" s="34" t="str">
        <f>IFERROR(_xlfn.IFS(INDEX(数据分类!E:E,MATCH(数据!H903,数据分类!A:A,0))=3456,N903&amp;M903,INDEX(数据分类!E:E,MATCH(数据!H903,数据分类!A:A,0))=34,M903,INDEX(数据分类!E:E,MATCH(数据!H903,数据分类!A:A,0))=56,N903,INDEX(数据分类!E:E,MATCH(数据!H903,数据分类!A:A,0))="-","-"),"Error")</f>
        <v>-</v>
      </c>
      <c r="K903" s="34" t="str">
        <f t="shared" si="58"/>
        <v>-</v>
      </c>
      <c r="L903" s="4" t="str">
        <f>IFERROR(INDEX(字典msg!B:B,MATCH(D903,字典msg!A:A,0)),"Error")</f>
        <v>正常</v>
      </c>
      <c r="M903" s="4" t="str">
        <f>IFERROR(_xlfn.IFS(H903="9",INDEX(字典1_34!C:C,MATCH(MID(F903,5,2),字典1_34!B:B,0)),H903="B00",INDEX(字典1_34!D:D,MATCH(MID(F903,5,2),字典1_34!B:B,0)),H903="B20",INDEX(字典1_34!E:E,MATCH(MID(F903,5,2),字典1_34!B:B,0)),H903="B48",INDEX(字典1_34!G:G,MATCH(MID(F903,5,2),字典1_34!B:B,0)),LEFT(H903,1)="B",INDEX(字典1_34!F:F,MATCH(MID(F903,5,2),字典1_34!B:B,0))),"-")</f>
        <v>-</v>
      </c>
      <c r="N903" s="4" t="str">
        <f>IFERROR(_xlfn.IFS(H903="9",INDEX(字典1_56!C:C,MATCH(MID(F903,7,2),字典1_56!B:B,0)),LEFT(H903,1)="B",INDEX(字典1_56!D:D,MATCH(MID(F903,7,2),字典1_56!B:B,0)),H903="C_B",INDEX(字典1_56!F:F,MATCH(MID(F903,7,2),字典1_56!B:B,0)),H903="C",INDEX(字典1_56!E:E,MATCH(MID(F903,7,2),字典1_56!B:B,0))),"-")</f>
        <v>-</v>
      </c>
      <c r="O903" s="4" t="str">
        <f>IFERROR(INDEX(字典1_78!C:C,MATCH(RIGHT(F903,2),字典1_78!B:B,0)),"Error")</f>
        <v>主动传感</v>
      </c>
      <c r="P903" s="5">
        <f t="shared" si="56"/>
        <v>7.992</v>
      </c>
      <c r="Q903" s="5">
        <f t="shared" si="57"/>
        <v>6.7000000000000171E-2</v>
      </c>
      <c r="R903" s="5" t="str">
        <f>IF(H905="C_B",INDEX(音色一览表!A:A,MATCH(MID(F903,5,2)&amp;MID(F904,5,2)&amp;MID(F905,7,2),音色一览表!H:H,0))&amp;" "&amp;INDEX(音色一览表!G:G,MATCH(MID(F903,5,2)&amp;MID(F904,5,2)&amp;MID(F905,7,2),音色一览表!H:H,0)),"")</f>
        <v/>
      </c>
      <c r="S903" s="17"/>
      <c r="T903" s="17"/>
    </row>
    <row r="904" spans="1:20" ht="18" hidden="1" customHeight="1" x14ac:dyDescent="0.2">
      <c r="A904" s="16">
        <v>902</v>
      </c>
      <c r="B904" s="16">
        <v>3</v>
      </c>
      <c r="C904" s="10"/>
      <c r="D904" s="16" t="s">
        <v>49</v>
      </c>
      <c r="E904" s="16" t="s">
        <v>50</v>
      </c>
      <c r="F904" s="16" t="s">
        <v>970</v>
      </c>
      <c r="G904" s="16" t="s">
        <v>971</v>
      </c>
      <c r="H904" s="34" t="str">
        <f t="shared" si="59"/>
        <v>9</v>
      </c>
      <c r="I904" s="34" t="str">
        <f>IFERROR(INDEX(数据分类!B:B,MATCH(数据!H904,数据分类!A:A,0)),"Error")</f>
        <v>音符打开</v>
      </c>
      <c r="J904" s="34" t="str">
        <f>IFERROR(_xlfn.IFS(INDEX(数据分类!E:E,MATCH(数据!H904,数据分类!A:A,0))=3456,N904&amp;M904,INDEX(数据分类!E:E,MATCH(数据!H904,数据分类!A:A,0))=34,M904,INDEX(数据分类!E:E,MATCH(数据!H904,数据分类!A:A,0))=56,N904,INDEX(数据分类!E:E,MATCH(数据!H904,数据分类!A:A,0))="-","-"),"Error")</f>
        <v>F2键按下(力度044)</v>
      </c>
      <c r="K904" s="34">
        <f t="shared" si="58"/>
        <v>1</v>
      </c>
      <c r="L904" s="4" t="str">
        <f>IFERROR(INDEX(字典msg!B:B,MATCH(D904,字典msg!A:A,0)),"Error")</f>
        <v>正常</v>
      </c>
      <c r="M904" s="4" t="str">
        <f>IFERROR(_xlfn.IFS(H904="9",INDEX(字典1_34!C:C,MATCH(MID(F904,5,2),字典1_34!B:B,0)),H904="B00",INDEX(字典1_34!D:D,MATCH(MID(F904,5,2),字典1_34!B:B,0)),H904="B20",INDEX(字典1_34!E:E,MATCH(MID(F904,5,2),字典1_34!B:B,0)),H904="B48",INDEX(字典1_34!G:G,MATCH(MID(F904,5,2),字典1_34!B:B,0)),LEFT(H904,1)="B",INDEX(字典1_34!F:F,MATCH(MID(F904,5,2),字典1_34!B:B,0))),"-")</f>
        <v>按下(力度044)</v>
      </c>
      <c r="N904" s="4" t="str">
        <f>IFERROR(_xlfn.IFS(H904="9",INDEX(字典1_56!C:C,MATCH(MID(F904,7,2),字典1_56!B:B,0)),LEFT(H904,1)="B",INDEX(字典1_56!D:D,MATCH(MID(F904,7,2),字典1_56!B:B,0)),H904="C_B",INDEX(字典1_56!F:F,MATCH(MID(F904,7,2),字典1_56!B:B,0)),H904="C",INDEX(字典1_56!E:E,MATCH(MID(F904,7,2),字典1_56!B:B,0))),"-")</f>
        <v>F2键</v>
      </c>
      <c r="O904" s="4" t="str">
        <f>IFERROR(INDEX(字典1_78!C:C,MATCH(RIGHT(F904,2),字典1_78!B:B,0)),"Error")</f>
        <v>音符打开(#01)</v>
      </c>
      <c r="P904" s="5">
        <f t="shared" si="56"/>
        <v>8.1319999999999997</v>
      </c>
      <c r="Q904" s="5">
        <f t="shared" si="57"/>
        <v>0.13999999999999968</v>
      </c>
      <c r="R904" s="5" t="str">
        <f>IF(H906="C_B",INDEX(音色一览表!A:A,MATCH(MID(F904,5,2)&amp;MID(F905,5,2)&amp;MID(F906,7,2),音色一览表!H:H,0))&amp;" "&amp;INDEX(音色一览表!G:G,MATCH(MID(F904,5,2)&amp;MID(F905,5,2)&amp;MID(F906,7,2),音色一览表!H:H,0)),"")</f>
        <v/>
      </c>
      <c r="S904" s="17"/>
      <c r="T904" s="17"/>
    </row>
    <row r="905" spans="1:20" ht="18" hidden="1" customHeight="1" x14ac:dyDescent="0.2">
      <c r="A905" s="16">
        <v>903</v>
      </c>
      <c r="B905" s="16">
        <v>3</v>
      </c>
      <c r="C905" s="10"/>
      <c r="D905" s="16" t="s">
        <v>49</v>
      </c>
      <c r="E905" s="16" t="s">
        <v>50</v>
      </c>
      <c r="F905" s="16" t="s">
        <v>59</v>
      </c>
      <c r="G905" s="16" t="s">
        <v>972</v>
      </c>
      <c r="H905" s="34" t="str">
        <f t="shared" si="59"/>
        <v>FE</v>
      </c>
      <c r="I905" s="34" t="str">
        <f>IFERROR(INDEX(数据分类!B:B,MATCH(数据!H905,数据分类!A:A,0)),"Error")</f>
        <v>主动传感</v>
      </c>
      <c r="J905" s="34" t="str">
        <f>IFERROR(_xlfn.IFS(INDEX(数据分类!E:E,MATCH(数据!H905,数据分类!A:A,0))=3456,N905&amp;M905,INDEX(数据分类!E:E,MATCH(数据!H905,数据分类!A:A,0))=34,M905,INDEX(数据分类!E:E,MATCH(数据!H905,数据分类!A:A,0))=56,N905,INDEX(数据分类!E:E,MATCH(数据!H905,数据分类!A:A,0))="-","-"),"Error")</f>
        <v>-</v>
      </c>
      <c r="K905" s="34" t="str">
        <f t="shared" si="58"/>
        <v>-</v>
      </c>
      <c r="L905" s="4" t="str">
        <f>IFERROR(INDEX(字典msg!B:B,MATCH(D905,字典msg!A:A,0)),"Error")</f>
        <v>正常</v>
      </c>
      <c r="M905" s="4" t="str">
        <f>IFERROR(_xlfn.IFS(H905="9",INDEX(字典1_34!C:C,MATCH(MID(F905,5,2),字典1_34!B:B,0)),H905="B00",INDEX(字典1_34!D:D,MATCH(MID(F905,5,2),字典1_34!B:B,0)),H905="B20",INDEX(字典1_34!E:E,MATCH(MID(F905,5,2),字典1_34!B:B,0)),H905="B48",INDEX(字典1_34!G:G,MATCH(MID(F905,5,2),字典1_34!B:B,0)),LEFT(H905,1)="B",INDEX(字典1_34!F:F,MATCH(MID(F905,5,2),字典1_34!B:B,0))),"-")</f>
        <v>-</v>
      </c>
      <c r="N905" s="4" t="str">
        <f>IFERROR(_xlfn.IFS(H905="9",INDEX(字典1_56!C:C,MATCH(MID(F905,7,2),字典1_56!B:B,0)),LEFT(H905,1)="B",INDEX(字典1_56!D:D,MATCH(MID(F905,7,2),字典1_56!B:B,0)),H905="C_B",INDEX(字典1_56!F:F,MATCH(MID(F905,7,2),字典1_56!B:B,0)),H905="C",INDEX(字典1_56!E:E,MATCH(MID(F905,7,2),字典1_56!B:B,0))),"-")</f>
        <v>-</v>
      </c>
      <c r="O905" s="4" t="str">
        <f>IFERROR(INDEX(字典1_78!C:C,MATCH(RIGHT(F905,2),字典1_78!B:B,0)),"Error")</f>
        <v>主动传感</v>
      </c>
      <c r="P905" s="5">
        <f t="shared" si="56"/>
        <v>8.1920000000000002</v>
      </c>
      <c r="Q905" s="5">
        <f t="shared" si="57"/>
        <v>6.0000000000000497E-2</v>
      </c>
      <c r="R905" s="5" t="str">
        <f>IF(H907="C_B",INDEX(音色一览表!A:A,MATCH(MID(F905,5,2)&amp;MID(F906,5,2)&amp;MID(F907,7,2),音色一览表!H:H,0))&amp;" "&amp;INDEX(音色一览表!G:G,MATCH(MID(F905,5,2)&amp;MID(F906,5,2)&amp;MID(F907,7,2),音色一览表!H:H,0)),"")</f>
        <v/>
      </c>
      <c r="S905" s="17"/>
      <c r="T905" s="17"/>
    </row>
    <row r="906" spans="1:20" ht="18" hidden="1" customHeight="1" x14ac:dyDescent="0.2">
      <c r="A906" s="16">
        <v>904</v>
      </c>
      <c r="B906" s="16">
        <v>3</v>
      </c>
      <c r="C906" s="10"/>
      <c r="D906" s="16" t="s">
        <v>49</v>
      </c>
      <c r="E906" s="16" t="s">
        <v>50</v>
      </c>
      <c r="F906" s="16" t="s">
        <v>59</v>
      </c>
      <c r="G906" s="16" t="s">
        <v>973</v>
      </c>
      <c r="H906" s="34" t="str">
        <f t="shared" si="59"/>
        <v>FE</v>
      </c>
      <c r="I906" s="34" t="str">
        <f>IFERROR(INDEX(数据分类!B:B,MATCH(数据!H906,数据分类!A:A,0)),"Error")</f>
        <v>主动传感</v>
      </c>
      <c r="J906" s="34" t="str">
        <f>IFERROR(_xlfn.IFS(INDEX(数据分类!E:E,MATCH(数据!H906,数据分类!A:A,0))=3456,N906&amp;M906,INDEX(数据分类!E:E,MATCH(数据!H906,数据分类!A:A,0))=34,M906,INDEX(数据分类!E:E,MATCH(数据!H906,数据分类!A:A,0))=56,N906,INDEX(数据分类!E:E,MATCH(数据!H906,数据分类!A:A,0))="-","-"),"Error")</f>
        <v>-</v>
      </c>
      <c r="K906" s="34" t="str">
        <f t="shared" si="58"/>
        <v>-</v>
      </c>
      <c r="L906" s="4" t="str">
        <f>IFERROR(INDEX(字典msg!B:B,MATCH(D906,字典msg!A:A,0)),"Error")</f>
        <v>正常</v>
      </c>
      <c r="M906" s="4" t="str">
        <f>IFERROR(_xlfn.IFS(H906="9",INDEX(字典1_34!C:C,MATCH(MID(F906,5,2),字典1_34!B:B,0)),H906="B00",INDEX(字典1_34!D:D,MATCH(MID(F906,5,2),字典1_34!B:B,0)),H906="B20",INDEX(字典1_34!E:E,MATCH(MID(F906,5,2),字典1_34!B:B,0)),H906="B48",INDEX(字典1_34!G:G,MATCH(MID(F906,5,2),字典1_34!B:B,0)),LEFT(H906,1)="B",INDEX(字典1_34!F:F,MATCH(MID(F906,5,2),字典1_34!B:B,0))),"-")</f>
        <v>-</v>
      </c>
      <c r="N906" s="4" t="str">
        <f>IFERROR(_xlfn.IFS(H906="9",INDEX(字典1_56!C:C,MATCH(MID(F906,7,2),字典1_56!B:B,0)),LEFT(H906,1)="B",INDEX(字典1_56!D:D,MATCH(MID(F906,7,2),字典1_56!B:B,0)),H906="C_B",INDEX(字典1_56!F:F,MATCH(MID(F906,7,2),字典1_56!B:B,0)),H906="C",INDEX(字典1_56!E:E,MATCH(MID(F906,7,2),字典1_56!B:B,0))),"-")</f>
        <v>-</v>
      </c>
      <c r="O906" s="4" t="str">
        <f>IFERROR(INDEX(字典1_78!C:C,MATCH(RIGHT(F906,2),字典1_78!B:B,0)),"Error")</f>
        <v>主动传感</v>
      </c>
      <c r="P906" s="5">
        <f t="shared" si="56"/>
        <v>8.3919999999999995</v>
      </c>
      <c r="Q906" s="5">
        <f t="shared" si="57"/>
        <v>0.19999999999999929</v>
      </c>
      <c r="R906" s="5" t="str">
        <f>IF(H908="C_B",INDEX(音色一览表!A:A,MATCH(MID(F906,5,2)&amp;MID(F907,5,2)&amp;MID(F908,7,2),音色一览表!H:H,0))&amp;" "&amp;INDEX(音色一览表!G:G,MATCH(MID(F906,5,2)&amp;MID(F907,5,2)&amp;MID(F908,7,2),音色一览表!H:H,0)),"")</f>
        <v/>
      </c>
      <c r="S906" s="17"/>
      <c r="T906" s="17"/>
    </row>
    <row r="907" spans="1:20" ht="18" hidden="1" customHeight="1" x14ac:dyDescent="0.2">
      <c r="A907" s="16">
        <v>905</v>
      </c>
      <c r="B907" s="16">
        <v>3</v>
      </c>
      <c r="C907" s="10"/>
      <c r="D907" s="16" t="s">
        <v>49</v>
      </c>
      <c r="E907" s="16" t="s">
        <v>50</v>
      </c>
      <c r="F907" s="16" t="s">
        <v>15</v>
      </c>
      <c r="G907" s="16" t="s">
        <v>974</v>
      </c>
      <c r="H907" s="34" t="str">
        <f t="shared" si="59"/>
        <v>9</v>
      </c>
      <c r="I907" s="34" t="str">
        <f>IFERROR(INDEX(数据分类!B:B,MATCH(数据!H907,数据分类!A:A,0)),"Error")</f>
        <v>音符打开</v>
      </c>
      <c r="J907" s="34" t="str">
        <f>IFERROR(_xlfn.IFS(INDEX(数据分类!E:E,MATCH(数据!H907,数据分类!A:A,0))=3456,N907&amp;M907,INDEX(数据分类!E:E,MATCH(数据!H907,数据分类!A:A,0))=34,M907,INDEX(数据分类!E:E,MATCH(数据!H907,数据分类!A:A,0))=56,N907,INDEX(数据分类!E:E,MATCH(数据!H907,数据分类!A:A,0))="-","-"),"Error")</f>
        <v>F2键松开</v>
      </c>
      <c r="K907" s="34">
        <f t="shared" si="58"/>
        <v>1</v>
      </c>
      <c r="L907" s="4" t="str">
        <f>IFERROR(INDEX(字典msg!B:B,MATCH(D907,字典msg!A:A,0)),"Error")</f>
        <v>正常</v>
      </c>
      <c r="M907" s="4" t="str">
        <f>IFERROR(_xlfn.IFS(H907="9",INDEX(字典1_34!C:C,MATCH(MID(F907,5,2),字典1_34!B:B,0)),H907="B00",INDEX(字典1_34!D:D,MATCH(MID(F907,5,2),字典1_34!B:B,0)),H907="B20",INDEX(字典1_34!E:E,MATCH(MID(F907,5,2),字典1_34!B:B,0)),H907="B48",INDEX(字典1_34!G:G,MATCH(MID(F907,5,2),字典1_34!B:B,0)),LEFT(H907,1)="B",INDEX(字典1_34!F:F,MATCH(MID(F907,5,2),字典1_34!B:B,0))),"-")</f>
        <v>松开</v>
      </c>
      <c r="N907" s="4" t="str">
        <f>IFERROR(_xlfn.IFS(H907="9",INDEX(字典1_56!C:C,MATCH(MID(F907,7,2),字典1_56!B:B,0)),LEFT(H907,1)="B",INDEX(字典1_56!D:D,MATCH(MID(F907,7,2),字典1_56!B:B,0)),H907="C_B",INDEX(字典1_56!F:F,MATCH(MID(F907,7,2),字典1_56!B:B,0)),H907="C",INDEX(字典1_56!E:E,MATCH(MID(F907,7,2),字典1_56!B:B,0))),"-")</f>
        <v>F2键</v>
      </c>
      <c r="O907" s="4" t="str">
        <f>IFERROR(INDEX(字典1_78!C:C,MATCH(RIGHT(F907,2),字典1_78!B:B,0)),"Error")</f>
        <v>音符打开(#01)</v>
      </c>
      <c r="P907" s="5">
        <f t="shared" si="56"/>
        <v>8.5020000000000007</v>
      </c>
      <c r="Q907" s="5">
        <f t="shared" si="57"/>
        <v>0.11000000000000121</v>
      </c>
      <c r="R907" s="5" t="str">
        <f>IF(H909="C_B",INDEX(音色一览表!A:A,MATCH(MID(F907,5,2)&amp;MID(F908,5,2)&amp;MID(F909,7,2),音色一览表!H:H,0))&amp;" "&amp;INDEX(音色一览表!G:G,MATCH(MID(F907,5,2)&amp;MID(F908,5,2)&amp;MID(F909,7,2),音色一览表!H:H,0)),"")</f>
        <v/>
      </c>
      <c r="S907" s="17"/>
      <c r="T907" s="17"/>
    </row>
    <row r="908" spans="1:20" ht="18" hidden="1" customHeight="1" x14ac:dyDescent="0.2">
      <c r="A908" s="16">
        <v>906</v>
      </c>
      <c r="B908" s="16">
        <v>3</v>
      </c>
      <c r="C908" s="10"/>
      <c r="D908" s="16" t="s">
        <v>49</v>
      </c>
      <c r="E908" s="16" t="s">
        <v>50</v>
      </c>
      <c r="F908" s="16" t="s">
        <v>59</v>
      </c>
      <c r="G908" s="16" t="s">
        <v>975</v>
      </c>
      <c r="H908" s="34" t="str">
        <f t="shared" si="59"/>
        <v>FE</v>
      </c>
      <c r="I908" s="34" t="str">
        <f>IFERROR(INDEX(数据分类!B:B,MATCH(数据!H908,数据分类!A:A,0)),"Error")</f>
        <v>主动传感</v>
      </c>
      <c r="J908" s="34" t="str">
        <f>IFERROR(_xlfn.IFS(INDEX(数据分类!E:E,MATCH(数据!H908,数据分类!A:A,0))=3456,N908&amp;M908,INDEX(数据分类!E:E,MATCH(数据!H908,数据分类!A:A,0))=34,M908,INDEX(数据分类!E:E,MATCH(数据!H908,数据分类!A:A,0))=56,N908,INDEX(数据分类!E:E,MATCH(数据!H908,数据分类!A:A,0))="-","-"),"Error")</f>
        <v>-</v>
      </c>
      <c r="K908" s="34" t="str">
        <f t="shared" si="58"/>
        <v>-</v>
      </c>
      <c r="L908" s="4" t="str">
        <f>IFERROR(INDEX(字典msg!B:B,MATCH(D908,字典msg!A:A,0)),"Error")</f>
        <v>正常</v>
      </c>
      <c r="M908" s="4" t="str">
        <f>IFERROR(_xlfn.IFS(H908="9",INDEX(字典1_34!C:C,MATCH(MID(F908,5,2),字典1_34!B:B,0)),H908="B00",INDEX(字典1_34!D:D,MATCH(MID(F908,5,2),字典1_34!B:B,0)),H908="B20",INDEX(字典1_34!E:E,MATCH(MID(F908,5,2),字典1_34!B:B,0)),H908="B48",INDEX(字典1_34!G:G,MATCH(MID(F908,5,2),字典1_34!B:B,0)),LEFT(H908,1)="B",INDEX(字典1_34!F:F,MATCH(MID(F908,5,2),字典1_34!B:B,0))),"-")</f>
        <v>-</v>
      </c>
      <c r="N908" s="4" t="str">
        <f>IFERROR(_xlfn.IFS(H908="9",INDEX(字典1_56!C:C,MATCH(MID(F908,7,2),字典1_56!B:B,0)),LEFT(H908,1)="B",INDEX(字典1_56!D:D,MATCH(MID(F908,7,2),字典1_56!B:B,0)),H908="C_B",INDEX(字典1_56!F:F,MATCH(MID(F908,7,2),字典1_56!B:B,0)),H908="C",INDEX(字典1_56!E:E,MATCH(MID(F908,7,2),字典1_56!B:B,0))),"-")</f>
        <v>-</v>
      </c>
      <c r="O908" s="4" t="str">
        <f>IFERROR(INDEX(字典1_78!C:C,MATCH(RIGHT(F908,2),字典1_78!B:B,0)),"Error")</f>
        <v>主动传感</v>
      </c>
      <c r="P908" s="5">
        <f t="shared" si="56"/>
        <v>8.5920000000000005</v>
      </c>
      <c r="Q908" s="5">
        <f t="shared" si="57"/>
        <v>8.9999999999999858E-2</v>
      </c>
      <c r="R908" s="5" t="str">
        <f>IF(H910="C_B",INDEX(音色一览表!A:A,MATCH(MID(F908,5,2)&amp;MID(F909,5,2)&amp;MID(F910,7,2),音色一览表!H:H,0))&amp;" "&amp;INDEX(音色一览表!G:G,MATCH(MID(F908,5,2)&amp;MID(F909,5,2)&amp;MID(F910,7,2),音色一览表!H:H,0)),"")</f>
        <v/>
      </c>
      <c r="S908" s="17"/>
      <c r="T908" s="17"/>
    </row>
    <row r="909" spans="1:20" ht="18" hidden="1" customHeight="1" x14ac:dyDescent="0.2">
      <c r="A909" s="16">
        <v>907</v>
      </c>
      <c r="B909" s="16">
        <v>3</v>
      </c>
      <c r="C909" s="10"/>
      <c r="D909" s="16" t="s">
        <v>49</v>
      </c>
      <c r="E909" s="16" t="s">
        <v>50</v>
      </c>
      <c r="F909" s="16" t="s">
        <v>976</v>
      </c>
      <c r="G909" s="16" t="s">
        <v>977</v>
      </c>
      <c r="H909" s="34" t="str">
        <f t="shared" si="59"/>
        <v>9</v>
      </c>
      <c r="I909" s="34" t="str">
        <f>IFERROR(INDEX(数据分类!B:B,MATCH(数据!H909,数据分类!A:A,0)),"Error")</f>
        <v>音符打开</v>
      </c>
      <c r="J909" s="34" t="str">
        <f>IFERROR(_xlfn.IFS(INDEX(数据分类!E:E,MATCH(数据!H909,数据分类!A:A,0))=3456,N909&amp;M909,INDEX(数据分类!E:E,MATCH(数据!H909,数据分类!A:A,0))=34,M909,INDEX(数据分类!E:E,MATCH(数据!H909,数据分类!A:A,0))=56,N909,INDEX(数据分类!E:E,MATCH(数据!H909,数据分类!A:A,0))="-","-"),"Error")</f>
        <v>E2键按下(力度061)</v>
      </c>
      <c r="K909" s="34">
        <f t="shared" si="58"/>
        <v>1</v>
      </c>
      <c r="L909" s="4" t="str">
        <f>IFERROR(INDEX(字典msg!B:B,MATCH(D909,字典msg!A:A,0)),"Error")</f>
        <v>正常</v>
      </c>
      <c r="M909" s="4" t="str">
        <f>IFERROR(_xlfn.IFS(H909="9",INDEX(字典1_34!C:C,MATCH(MID(F909,5,2),字典1_34!B:B,0)),H909="B00",INDEX(字典1_34!D:D,MATCH(MID(F909,5,2),字典1_34!B:B,0)),H909="B20",INDEX(字典1_34!E:E,MATCH(MID(F909,5,2),字典1_34!B:B,0)),H909="B48",INDEX(字典1_34!G:G,MATCH(MID(F909,5,2),字典1_34!B:B,0)),LEFT(H909,1)="B",INDEX(字典1_34!F:F,MATCH(MID(F909,5,2),字典1_34!B:B,0))),"-")</f>
        <v>按下(力度061)</v>
      </c>
      <c r="N909" s="4" t="str">
        <f>IFERROR(_xlfn.IFS(H909="9",INDEX(字典1_56!C:C,MATCH(MID(F909,7,2),字典1_56!B:B,0)),LEFT(H909,1)="B",INDEX(字典1_56!D:D,MATCH(MID(F909,7,2),字典1_56!B:B,0)),H909="C_B",INDEX(字典1_56!F:F,MATCH(MID(F909,7,2),字典1_56!B:B,0)),H909="C",INDEX(字典1_56!E:E,MATCH(MID(F909,7,2),字典1_56!B:B,0))),"-")</f>
        <v>E2键</v>
      </c>
      <c r="O909" s="4" t="str">
        <f>IFERROR(INDEX(字典1_78!C:C,MATCH(RIGHT(F909,2),字典1_78!B:B,0)),"Error")</f>
        <v>音符打开(#01)</v>
      </c>
      <c r="P909" s="5">
        <f t="shared" si="56"/>
        <v>8.6920000000000002</v>
      </c>
      <c r="Q909" s="5">
        <f t="shared" si="57"/>
        <v>9.9999999999999645E-2</v>
      </c>
      <c r="R909" s="5" t="str">
        <f>IF(H911="C_B",INDEX(音色一览表!A:A,MATCH(MID(F909,5,2)&amp;MID(F910,5,2)&amp;MID(F911,7,2),音色一览表!H:H,0))&amp;" "&amp;INDEX(音色一览表!G:G,MATCH(MID(F909,5,2)&amp;MID(F910,5,2)&amp;MID(F911,7,2),音色一览表!H:H,0)),"")</f>
        <v/>
      </c>
      <c r="S909" s="17"/>
      <c r="T909" s="17"/>
    </row>
    <row r="910" spans="1:20" ht="18" hidden="1" customHeight="1" x14ac:dyDescent="0.2">
      <c r="A910" s="16">
        <v>908</v>
      </c>
      <c r="B910" s="16">
        <v>3</v>
      </c>
      <c r="C910" s="10"/>
      <c r="D910" s="16" t="s">
        <v>49</v>
      </c>
      <c r="E910" s="16" t="s">
        <v>50</v>
      </c>
      <c r="F910" s="16" t="s">
        <v>59</v>
      </c>
      <c r="G910" s="16" t="s">
        <v>978</v>
      </c>
      <c r="H910" s="34" t="str">
        <f t="shared" si="59"/>
        <v>FE</v>
      </c>
      <c r="I910" s="34" t="str">
        <f>IFERROR(INDEX(数据分类!B:B,MATCH(数据!H910,数据分类!A:A,0)),"Error")</f>
        <v>主动传感</v>
      </c>
      <c r="J910" s="34" t="str">
        <f>IFERROR(_xlfn.IFS(INDEX(数据分类!E:E,MATCH(数据!H910,数据分类!A:A,0))=3456,N910&amp;M910,INDEX(数据分类!E:E,MATCH(数据!H910,数据分类!A:A,0))=34,M910,INDEX(数据分类!E:E,MATCH(数据!H910,数据分类!A:A,0))=56,N910,INDEX(数据分类!E:E,MATCH(数据!H910,数据分类!A:A,0))="-","-"),"Error")</f>
        <v>-</v>
      </c>
      <c r="K910" s="34" t="str">
        <f t="shared" si="58"/>
        <v>-</v>
      </c>
      <c r="L910" s="4" t="str">
        <f>IFERROR(INDEX(字典msg!B:B,MATCH(D910,字典msg!A:A,0)),"Error")</f>
        <v>正常</v>
      </c>
      <c r="M910" s="4" t="str">
        <f>IFERROR(_xlfn.IFS(H910="9",INDEX(字典1_34!C:C,MATCH(MID(F910,5,2),字典1_34!B:B,0)),H910="B00",INDEX(字典1_34!D:D,MATCH(MID(F910,5,2),字典1_34!B:B,0)),H910="B20",INDEX(字典1_34!E:E,MATCH(MID(F910,5,2),字典1_34!B:B,0)),H910="B48",INDEX(字典1_34!G:G,MATCH(MID(F910,5,2),字典1_34!B:B,0)),LEFT(H910,1)="B",INDEX(字典1_34!F:F,MATCH(MID(F910,5,2),字典1_34!B:B,0))),"-")</f>
        <v>-</v>
      </c>
      <c r="N910" s="4" t="str">
        <f>IFERROR(_xlfn.IFS(H910="9",INDEX(字典1_56!C:C,MATCH(MID(F910,7,2),字典1_56!B:B,0)),LEFT(H910,1)="B",INDEX(字典1_56!D:D,MATCH(MID(F910,7,2),字典1_56!B:B,0)),H910="C_B",INDEX(字典1_56!F:F,MATCH(MID(F910,7,2),字典1_56!B:B,0)),H910="C",INDEX(字典1_56!E:E,MATCH(MID(F910,7,2),字典1_56!B:B,0))),"-")</f>
        <v>-</v>
      </c>
      <c r="O910" s="4" t="str">
        <f>IFERROR(INDEX(字典1_78!C:C,MATCH(RIGHT(F910,2),字典1_78!B:B,0)),"Error")</f>
        <v>主动传感</v>
      </c>
      <c r="P910" s="5">
        <f t="shared" si="56"/>
        <v>8.7919999999999998</v>
      </c>
      <c r="Q910" s="5">
        <f t="shared" si="57"/>
        <v>9.9999999999999645E-2</v>
      </c>
      <c r="R910" s="5" t="str">
        <f>IF(H912="C_B",INDEX(音色一览表!A:A,MATCH(MID(F910,5,2)&amp;MID(F911,5,2)&amp;MID(F912,7,2),音色一览表!H:H,0))&amp;" "&amp;INDEX(音色一览表!G:G,MATCH(MID(F910,5,2)&amp;MID(F911,5,2)&amp;MID(F912,7,2),音色一览表!H:H,0)),"")</f>
        <v/>
      </c>
      <c r="S910" s="17"/>
      <c r="T910" s="17"/>
    </row>
    <row r="911" spans="1:20" ht="18" hidden="1" customHeight="1" x14ac:dyDescent="0.2">
      <c r="A911" s="16">
        <v>909</v>
      </c>
      <c r="B911" s="16">
        <v>3</v>
      </c>
      <c r="C911" s="10"/>
      <c r="D911" s="16" t="s">
        <v>49</v>
      </c>
      <c r="E911" s="16" t="s">
        <v>50</v>
      </c>
      <c r="F911" s="16" t="s">
        <v>11</v>
      </c>
      <c r="G911" s="16" t="s">
        <v>979</v>
      </c>
      <c r="H911" s="34" t="str">
        <f t="shared" si="59"/>
        <v>9</v>
      </c>
      <c r="I911" s="34" t="str">
        <f>IFERROR(INDEX(数据分类!B:B,MATCH(数据!H911,数据分类!A:A,0)),"Error")</f>
        <v>音符打开</v>
      </c>
      <c r="J911" s="34" t="str">
        <f>IFERROR(_xlfn.IFS(INDEX(数据分类!E:E,MATCH(数据!H911,数据分类!A:A,0))=3456,N911&amp;M911,INDEX(数据分类!E:E,MATCH(数据!H911,数据分类!A:A,0))=34,M911,INDEX(数据分类!E:E,MATCH(数据!H911,数据分类!A:A,0))=56,N911,INDEX(数据分类!E:E,MATCH(数据!H911,数据分类!A:A,0))="-","-"),"Error")</f>
        <v>E2键松开</v>
      </c>
      <c r="K911" s="34">
        <f t="shared" si="58"/>
        <v>1</v>
      </c>
      <c r="L911" s="4" t="str">
        <f>IFERROR(INDEX(字典msg!B:B,MATCH(D911,字典msg!A:A,0)),"Error")</f>
        <v>正常</v>
      </c>
      <c r="M911" s="4" t="str">
        <f>IFERROR(_xlfn.IFS(H911="9",INDEX(字典1_34!C:C,MATCH(MID(F911,5,2),字典1_34!B:B,0)),H911="B00",INDEX(字典1_34!D:D,MATCH(MID(F911,5,2),字典1_34!B:B,0)),H911="B20",INDEX(字典1_34!E:E,MATCH(MID(F911,5,2),字典1_34!B:B,0)),H911="B48",INDEX(字典1_34!G:G,MATCH(MID(F911,5,2),字典1_34!B:B,0)),LEFT(H911,1)="B",INDEX(字典1_34!F:F,MATCH(MID(F911,5,2),字典1_34!B:B,0))),"-")</f>
        <v>松开</v>
      </c>
      <c r="N911" s="4" t="str">
        <f>IFERROR(_xlfn.IFS(H911="9",INDEX(字典1_56!C:C,MATCH(MID(F911,7,2),字典1_56!B:B,0)),LEFT(H911,1)="B",INDEX(字典1_56!D:D,MATCH(MID(F911,7,2),字典1_56!B:B,0)),H911="C_B",INDEX(字典1_56!F:F,MATCH(MID(F911,7,2),字典1_56!B:B,0)),H911="C",INDEX(字典1_56!E:E,MATCH(MID(F911,7,2),字典1_56!B:B,0))),"-")</f>
        <v>E2键</v>
      </c>
      <c r="O911" s="4" t="str">
        <f>IFERROR(INDEX(字典1_78!C:C,MATCH(RIGHT(F911,2),字典1_78!B:B,0)),"Error")</f>
        <v>音符打开(#01)</v>
      </c>
      <c r="P911" s="5">
        <f t="shared" si="56"/>
        <v>8.9420000000000002</v>
      </c>
      <c r="Q911" s="5">
        <f t="shared" si="57"/>
        <v>0.15000000000000036</v>
      </c>
      <c r="R911" s="5" t="str">
        <f>IF(H913="C_B",INDEX(音色一览表!A:A,MATCH(MID(F911,5,2)&amp;MID(F912,5,2)&amp;MID(F913,7,2),音色一览表!H:H,0))&amp;" "&amp;INDEX(音色一览表!G:G,MATCH(MID(F911,5,2)&amp;MID(F912,5,2)&amp;MID(F913,7,2),音色一览表!H:H,0)),"")</f>
        <v/>
      </c>
      <c r="S911" s="17"/>
      <c r="T911" s="17"/>
    </row>
    <row r="912" spans="1:20" ht="18" hidden="1" customHeight="1" x14ac:dyDescent="0.2">
      <c r="A912" s="16">
        <v>910</v>
      </c>
      <c r="B912" s="16">
        <v>3</v>
      </c>
      <c r="C912" s="10"/>
      <c r="D912" s="16" t="s">
        <v>49</v>
      </c>
      <c r="E912" s="16" t="s">
        <v>50</v>
      </c>
      <c r="F912" s="16" t="s">
        <v>59</v>
      </c>
      <c r="G912" s="16" t="s">
        <v>980</v>
      </c>
      <c r="H912" s="34" t="str">
        <f t="shared" si="59"/>
        <v>FE</v>
      </c>
      <c r="I912" s="34" t="str">
        <f>IFERROR(INDEX(数据分类!B:B,MATCH(数据!H912,数据分类!A:A,0)),"Error")</f>
        <v>主动传感</v>
      </c>
      <c r="J912" s="34" t="str">
        <f>IFERROR(_xlfn.IFS(INDEX(数据分类!E:E,MATCH(数据!H912,数据分类!A:A,0))=3456,N912&amp;M912,INDEX(数据分类!E:E,MATCH(数据!H912,数据分类!A:A,0))=34,M912,INDEX(数据分类!E:E,MATCH(数据!H912,数据分类!A:A,0))=56,N912,INDEX(数据分类!E:E,MATCH(数据!H912,数据分类!A:A,0))="-","-"),"Error")</f>
        <v>-</v>
      </c>
      <c r="K912" s="34" t="str">
        <f t="shared" si="58"/>
        <v>-</v>
      </c>
      <c r="L912" s="4" t="str">
        <f>IFERROR(INDEX(字典msg!B:B,MATCH(D912,字典msg!A:A,0)),"Error")</f>
        <v>正常</v>
      </c>
      <c r="M912" s="4" t="str">
        <f>IFERROR(_xlfn.IFS(H912="9",INDEX(字典1_34!C:C,MATCH(MID(F912,5,2),字典1_34!B:B,0)),H912="B00",INDEX(字典1_34!D:D,MATCH(MID(F912,5,2),字典1_34!B:B,0)),H912="B20",INDEX(字典1_34!E:E,MATCH(MID(F912,5,2),字典1_34!B:B,0)),H912="B48",INDEX(字典1_34!G:G,MATCH(MID(F912,5,2),字典1_34!B:B,0)),LEFT(H912,1)="B",INDEX(字典1_34!F:F,MATCH(MID(F912,5,2),字典1_34!B:B,0))),"-")</f>
        <v>-</v>
      </c>
      <c r="N912" s="4" t="str">
        <f>IFERROR(_xlfn.IFS(H912="9",INDEX(字典1_56!C:C,MATCH(MID(F912,7,2),字典1_56!B:B,0)),LEFT(H912,1)="B",INDEX(字典1_56!D:D,MATCH(MID(F912,7,2),字典1_56!B:B,0)),H912="C_B",INDEX(字典1_56!F:F,MATCH(MID(F912,7,2),字典1_56!B:B,0)),H912="C",INDEX(字典1_56!E:E,MATCH(MID(F912,7,2),字典1_56!B:B,0))),"-")</f>
        <v>-</v>
      </c>
      <c r="O912" s="4" t="str">
        <f>IFERROR(INDEX(字典1_78!C:C,MATCH(RIGHT(F912,2),字典1_78!B:B,0)),"Error")</f>
        <v>主动传感</v>
      </c>
      <c r="P912" s="5">
        <f t="shared" si="56"/>
        <v>8.9909999999999997</v>
      </c>
      <c r="Q912" s="5">
        <f t="shared" si="57"/>
        <v>4.8999999999999488E-2</v>
      </c>
      <c r="R912" s="5" t="str">
        <f>IF(H914="C_B",INDEX(音色一览表!A:A,MATCH(MID(F912,5,2)&amp;MID(F913,5,2)&amp;MID(F914,7,2),音色一览表!H:H,0))&amp;" "&amp;INDEX(音色一览表!G:G,MATCH(MID(F912,5,2)&amp;MID(F913,5,2)&amp;MID(F914,7,2),音色一览表!H:H,0)),"")</f>
        <v/>
      </c>
      <c r="S912" s="17"/>
      <c r="T912" s="17"/>
    </row>
    <row r="913" spans="1:20" ht="18" hidden="1" customHeight="1" x14ac:dyDescent="0.2">
      <c r="A913" s="16">
        <v>911</v>
      </c>
      <c r="B913" s="16">
        <v>3</v>
      </c>
      <c r="C913" s="10"/>
      <c r="D913" s="16" t="s">
        <v>49</v>
      </c>
      <c r="E913" s="16" t="s">
        <v>50</v>
      </c>
      <c r="F913" s="16" t="s">
        <v>59</v>
      </c>
      <c r="G913" s="16" t="s">
        <v>981</v>
      </c>
      <c r="H913" s="34" t="str">
        <f t="shared" si="59"/>
        <v>FE</v>
      </c>
      <c r="I913" s="34" t="str">
        <f>IFERROR(INDEX(数据分类!B:B,MATCH(数据!H913,数据分类!A:A,0)),"Error")</f>
        <v>主动传感</v>
      </c>
      <c r="J913" s="34" t="str">
        <f>IFERROR(_xlfn.IFS(INDEX(数据分类!E:E,MATCH(数据!H913,数据分类!A:A,0))=3456,N913&amp;M913,INDEX(数据分类!E:E,MATCH(数据!H913,数据分类!A:A,0))=34,M913,INDEX(数据分类!E:E,MATCH(数据!H913,数据分类!A:A,0))=56,N913,INDEX(数据分类!E:E,MATCH(数据!H913,数据分类!A:A,0))="-","-"),"Error")</f>
        <v>-</v>
      </c>
      <c r="K913" s="34" t="str">
        <f t="shared" si="58"/>
        <v>-</v>
      </c>
      <c r="L913" s="4" t="str">
        <f>IFERROR(INDEX(字典msg!B:B,MATCH(D913,字典msg!A:A,0)),"Error")</f>
        <v>正常</v>
      </c>
      <c r="M913" s="4" t="str">
        <f>IFERROR(_xlfn.IFS(H913="9",INDEX(字典1_34!C:C,MATCH(MID(F913,5,2),字典1_34!B:B,0)),H913="B00",INDEX(字典1_34!D:D,MATCH(MID(F913,5,2),字典1_34!B:B,0)),H913="B20",INDEX(字典1_34!E:E,MATCH(MID(F913,5,2),字典1_34!B:B,0)),H913="B48",INDEX(字典1_34!G:G,MATCH(MID(F913,5,2),字典1_34!B:B,0)),LEFT(H913,1)="B",INDEX(字典1_34!F:F,MATCH(MID(F913,5,2),字典1_34!B:B,0))),"-")</f>
        <v>-</v>
      </c>
      <c r="N913" s="4" t="str">
        <f>IFERROR(_xlfn.IFS(H913="9",INDEX(字典1_56!C:C,MATCH(MID(F913,7,2),字典1_56!B:B,0)),LEFT(H913,1)="B",INDEX(字典1_56!D:D,MATCH(MID(F913,7,2),字典1_56!B:B,0)),H913="C_B",INDEX(字典1_56!F:F,MATCH(MID(F913,7,2),字典1_56!B:B,0)),H913="C",INDEX(字典1_56!E:E,MATCH(MID(F913,7,2),字典1_56!B:B,0))),"-")</f>
        <v>-</v>
      </c>
      <c r="O913" s="4" t="str">
        <f>IFERROR(INDEX(字典1_78!C:C,MATCH(RIGHT(F913,2),字典1_78!B:B,0)),"Error")</f>
        <v>主动传感</v>
      </c>
      <c r="P913" s="5">
        <f t="shared" si="56"/>
        <v>9.1910000000000007</v>
      </c>
      <c r="Q913" s="5">
        <f t="shared" si="57"/>
        <v>0.20000000000000107</v>
      </c>
      <c r="R913" s="5" t="str">
        <f>IF(H915="C_B",INDEX(音色一览表!A:A,MATCH(MID(F913,5,2)&amp;MID(F914,5,2)&amp;MID(F915,7,2),音色一览表!H:H,0))&amp;" "&amp;INDEX(音色一览表!G:G,MATCH(MID(F913,5,2)&amp;MID(F914,5,2)&amp;MID(F915,7,2),音色一览表!H:H,0)),"")</f>
        <v/>
      </c>
      <c r="S913" s="17"/>
      <c r="T913" s="17"/>
    </row>
    <row r="914" spans="1:20" ht="18" hidden="1" customHeight="1" x14ac:dyDescent="0.2">
      <c r="A914" s="16">
        <v>912</v>
      </c>
      <c r="B914" s="16">
        <v>3</v>
      </c>
      <c r="C914" s="10"/>
      <c r="D914" s="16" t="s">
        <v>49</v>
      </c>
      <c r="E914" s="16" t="s">
        <v>50</v>
      </c>
      <c r="F914" s="16" t="s">
        <v>982</v>
      </c>
      <c r="G914" s="16" t="s">
        <v>983</v>
      </c>
      <c r="H914" s="34" t="str">
        <f t="shared" si="59"/>
        <v>9</v>
      </c>
      <c r="I914" s="34" t="str">
        <f>IFERROR(INDEX(数据分类!B:B,MATCH(数据!H914,数据分类!A:A,0)),"Error")</f>
        <v>音符打开</v>
      </c>
      <c r="J914" s="34" t="str">
        <f>IFERROR(_xlfn.IFS(INDEX(数据分类!E:E,MATCH(数据!H914,数据分类!A:A,0))=3456,N914&amp;M914,INDEX(数据分类!E:E,MATCH(数据!H914,数据分类!A:A,0))=34,M914,INDEX(数据分类!E:E,MATCH(数据!H914,数据分类!A:A,0))=56,N914,INDEX(数据分类!E:E,MATCH(数据!H914,数据分类!A:A,0))="-","-"),"Error")</f>
        <v>D2键按下(力度067)</v>
      </c>
      <c r="K914" s="34">
        <f t="shared" si="58"/>
        <v>1</v>
      </c>
      <c r="L914" s="4" t="str">
        <f>IFERROR(INDEX(字典msg!B:B,MATCH(D914,字典msg!A:A,0)),"Error")</f>
        <v>正常</v>
      </c>
      <c r="M914" s="4" t="str">
        <f>IFERROR(_xlfn.IFS(H914="9",INDEX(字典1_34!C:C,MATCH(MID(F914,5,2),字典1_34!B:B,0)),H914="B00",INDEX(字典1_34!D:D,MATCH(MID(F914,5,2),字典1_34!B:B,0)),H914="B20",INDEX(字典1_34!E:E,MATCH(MID(F914,5,2),字典1_34!B:B,0)),H914="B48",INDEX(字典1_34!G:G,MATCH(MID(F914,5,2),字典1_34!B:B,0)),LEFT(H914,1)="B",INDEX(字典1_34!F:F,MATCH(MID(F914,5,2),字典1_34!B:B,0))),"-")</f>
        <v>按下(力度067)</v>
      </c>
      <c r="N914" s="4" t="str">
        <f>IFERROR(_xlfn.IFS(H914="9",INDEX(字典1_56!C:C,MATCH(MID(F914,7,2),字典1_56!B:B,0)),LEFT(H914,1)="B",INDEX(字典1_56!D:D,MATCH(MID(F914,7,2),字典1_56!B:B,0)),H914="C_B",INDEX(字典1_56!F:F,MATCH(MID(F914,7,2),字典1_56!B:B,0)),H914="C",INDEX(字典1_56!E:E,MATCH(MID(F914,7,2),字典1_56!B:B,0))),"-")</f>
        <v>D2键</v>
      </c>
      <c r="O914" s="4" t="str">
        <f>IFERROR(INDEX(字典1_78!C:C,MATCH(RIGHT(F914,2),字典1_78!B:B,0)),"Error")</f>
        <v>音符打开(#01)</v>
      </c>
      <c r="P914" s="5">
        <f t="shared" si="56"/>
        <v>9.2509999999999994</v>
      </c>
      <c r="Q914" s="5">
        <f t="shared" si="57"/>
        <v>5.9999999999998721E-2</v>
      </c>
      <c r="R914" s="5" t="str">
        <f>IF(H916="C_B",INDEX(音色一览表!A:A,MATCH(MID(F914,5,2)&amp;MID(F915,5,2)&amp;MID(F916,7,2),音色一览表!H:H,0))&amp;" "&amp;INDEX(音色一览表!G:G,MATCH(MID(F914,5,2)&amp;MID(F915,5,2)&amp;MID(F916,7,2),音色一览表!H:H,0)),"")</f>
        <v/>
      </c>
      <c r="S914" s="17"/>
      <c r="T914" s="17"/>
    </row>
    <row r="915" spans="1:20" ht="18" hidden="1" customHeight="1" x14ac:dyDescent="0.2">
      <c r="A915" s="16">
        <v>913</v>
      </c>
      <c r="B915" s="16">
        <v>3</v>
      </c>
      <c r="C915" s="10"/>
      <c r="D915" s="16" t="s">
        <v>49</v>
      </c>
      <c r="E915" s="16" t="s">
        <v>50</v>
      </c>
      <c r="F915" s="16" t="s">
        <v>59</v>
      </c>
      <c r="G915" s="16" t="s">
        <v>984</v>
      </c>
      <c r="H915" s="34" t="str">
        <f t="shared" si="59"/>
        <v>FE</v>
      </c>
      <c r="I915" s="34" t="str">
        <f>IFERROR(INDEX(数据分类!B:B,MATCH(数据!H915,数据分类!A:A,0)),"Error")</f>
        <v>主动传感</v>
      </c>
      <c r="J915" s="34" t="str">
        <f>IFERROR(_xlfn.IFS(INDEX(数据分类!E:E,MATCH(数据!H915,数据分类!A:A,0))=3456,N915&amp;M915,INDEX(数据分类!E:E,MATCH(数据!H915,数据分类!A:A,0))=34,M915,INDEX(数据分类!E:E,MATCH(数据!H915,数据分类!A:A,0))=56,N915,INDEX(数据分类!E:E,MATCH(数据!H915,数据分类!A:A,0))="-","-"),"Error")</f>
        <v>-</v>
      </c>
      <c r="K915" s="34" t="str">
        <f t="shared" si="58"/>
        <v>-</v>
      </c>
      <c r="L915" s="4" t="str">
        <f>IFERROR(INDEX(字典msg!B:B,MATCH(D915,字典msg!A:A,0)),"Error")</f>
        <v>正常</v>
      </c>
      <c r="M915" s="4" t="str">
        <f>IFERROR(_xlfn.IFS(H915="9",INDEX(字典1_34!C:C,MATCH(MID(F915,5,2),字典1_34!B:B,0)),H915="B00",INDEX(字典1_34!D:D,MATCH(MID(F915,5,2),字典1_34!B:B,0)),H915="B20",INDEX(字典1_34!E:E,MATCH(MID(F915,5,2),字典1_34!B:B,0)),H915="B48",INDEX(字典1_34!G:G,MATCH(MID(F915,5,2),字典1_34!B:B,0)),LEFT(H915,1)="B",INDEX(字典1_34!F:F,MATCH(MID(F915,5,2),字典1_34!B:B,0))),"-")</f>
        <v>-</v>
      </c>
      <c r="N915" s="4" t="str">
        <f>IFERROR(_xlfn.IFS(H915="9",INDEX(字典1_56!C:C,MATCH(MID(F915,7,2),字典1_56!B:B,0)),LEFT(H915,1)="B",INDEX(字典1_56!D:D,MATCH(MID(F915,7,2),字典1_56!B:B,0)),H915="C_B",INDEX(字典1_56!F:F,MATCH(MID(F915,7,2),字典1_56!B:B,0)),H915="C",INDEX(字典1_56!E:E,MATCH(MID(F915,7,2),字典1_56!B:B,0))),"-")</f>
        <v>-</v>
      </c>
      <c r="O915" s="4" t="str">
        <f>IFERROR(INDEX(字典1_78!C:C,MATCH(RIGHT(F915,2),字典1_78!B:B,0)),"Error")</f>
        <v>主动传感</v>
      </c>
      <c r="P915" s="5">
        <f t="shared" si="56"/>
        <v>9.391</v>
      </c>
      <c r="Q915" s="5">
        <f t="shared" si="57"/>
        <v>0.14000000000000057</v>
      </c>
      <c r="R915" s="5" t="str">
        <f>IF(H917="C_B",INDEX(音色一览表!A:A,MATCH(MID(F915,5,2)&amp;MID(F916,5,2)&amp;MID(F917,7,2),音色一览表!H:H,0))&amp;" "&amp;INDEX(音色一览表!G:G,MATCH(MID(F915,5,2)&amp;MID(F916,5,2)&amp;MID(F917,7,2),音色一览表!H:H,0)),"")</f>
        <v/>
      </c>
      <c r="S915" s="17"/>
      <c r="T915" s="17"/>
    </row>
    <row r="916" spans="1:20" ht="18" hidden="1" customHeight="1" x14ac:dyDescent="0.2">
      <c r="A916" s="16">
        <v>914</v>
      </c>
      <c r="B916" s="16">
        <v>3</v>
      </c>
      <c r="C916" s="10"/>
      <c r="D916" s="16" t="s">
        <v>49</v>
      </c>
      <c r="E916" s="16" t="s">
        <v>50</v>
      </c>
      <c r="F916" s="16" t="s">
        <v>7</v>
      </c>
      <c r="G916" s="16" t="s">
        <v>985</v>
      </c>
      <c r="H916" s="34" t="str">
        <f t="shared" si="59"/>
        <v>9</v>
      </c>
      <c r="I916" s="34" t="str">
        <f>IFERROR(INDEX(数据分类!B:B,MATCH(数据!H916,数据分类!A:A,0)),"Error")</f>
        <v>音符打开</v>
      </c>
      <c r="J916" s="34" t="str">
        <f>IFERROR(_xlfn.IFS(INDEX(数据分类!E:E,MATCH(数据!H916,数据分类!A:A,0))=3456,N916&amp;M916,INDEX(数据分类!E:E,MATCH(数据!H916,数据分类!A:A,0))=34,M916,INDEX(数据分类!E:E,MATCH(数据!H916,数据分类!A:A,0))=56,N916,INDEX(数据分类!E:E,MATCH(数据!H916,数据分类!A:A,0))="-","-"),"Error")</f>
        <v>D2键松开</v>
      </c>
      <c r="K916" s="34">
        <f t="shared" si="58"/>
        <v>1</v>
      </c>
      <c r="L916" s="4" t="str">
        <f>IFERROR(INDEX(字典msg!B:B,MATCH(D916,字典msg!A:A,0)),"Error")</f>
        <v>正常</v>
      </c>
      <c r="M916" s="4" t="str">
        <f>IFERROR(_xlfn.IFS(H916="9",INDEX(字典1_34!C:C,MATCH(MID(F916,5,2),字典1_34!B:B,0)),H916="B00",INDEX(字典1_34!D:D,MATCH(MID(F916,5,2),字典1_34!B:B,0)),H916="B20",INDEX(字典1_34!E:E,MATCH(MID(F916,5,2),字典1_34!B:B,0)),H916="B48",INDEX(字典1_34!G:G,MATCH(MID(F916,5,2),字典1_34!B:B,0)),LEFT(H916,1)="B",INDEX(字典1_34!F:F,MATCH(MID(F916,5,2),字典1_34!B:B,0))),"-")</f>
        <v>松开</v>
      </c>
      <c r="N916" s="4" t="str">
        <f>IFERROR(_xlfn.IFS(H916="9",INDEX(字典1_56!C:C,MATCH(MID(F916,7,2),字典1_56!B:B,0)),LEFT(H916,1)="B",INDEX(字典1_56!D:D,MATCH(MID(F916,7,2),字典1_56!B:B,0)),H916="C_B",INDEX(字典1_56!F:F,MATCH(MID(F916,7,2),字典1_56!B:B,0)),H916="C",INDEX(字典1_56!E:E,MATCH(MID(F916,7,2),字典1_56!B:B,0))),"-")</f>
        <v>D2键</v>
      </c>
      <c r="O916" s="4" t="str">
        <f>IFERROR(INDEX(字典1_78!C:C,MATCH(RIGHT(F916,2),字典1_78!B:B,0)),"Error")</f>
        <v>音符打开(#01)</v>
      </c>
      <c r="P916" s="5">
        <f t="shared" si="56"/>
        <v>9.4920000000000009</v>
      </c>
      <c r="Q916" s="5">
        <f t="shared" si="57"/>
        <v>0.10100000000000087</v>
      </c>
      <c r="R916" s="5" t="str">
        <f>IF(H918="C_B",INDEX(音色一览表!A:A,MATCH(MID(F916,5,2)&amp;MID(F917,5,2)&amp;MID(F918,7,2),音色一览表!H:H,0))&amp;" "&amp;INDEX(音色一览表!G:G,MATCH(MID(F916,5,2)&amp;MID(F917,5,2)&amp;MID(F918,7,2),音色一览表!H:H,0)),"")</f>
        <v/>
      </c>
      <c r="S916" s="17"/>
      <c r="T916" s="17"/>
    </row>
    <row r="917" spans="1:20" ht="18" hidden="1" customHeight="1" x14ac:dyDescent="0.2">
      <c r="A917" s="16">
        <v>915</v>
      </c>
      <c r="B917" s="16">
        <v>3</v>
      </c>
      <c r="C917" s="10"/>
      <c r="D917" s="16" t="s">
        <v>49</v>
      </c>
      <c r="E917" s="16" t="s">
        <v>50</v>
      </c>
      <c r="F917" s="16" t="s">
        <v>59</v>
      </c>
      <c r="G917" s="16" t="s">
        <v>986</v>
      </c>
      <c r="H917" s="34" t="str">
        <f t="shared" si="59"/>
        <v>FE</v>
      </c>
      <c r="I917" s="34" t="str">
        <f>IFERROR(INDEX(数据分类!B:B,MATCH(数据!H917,数据分类!A:A,0)),"Error")</f>
        <v>主动传感</v>
      </c>
      <c r="J917" s="34" t="str">
        <f>IFERROR(_xlfn.IFS(INDEX(数据分类!E:E,MATCH(数据!H917,数据分类!A:A,0))=3456,N917&amp;M917,INDEX(数据分类!E:E,MATCH(数据!H917,数据分类!A:A,0))=34,M917,INDEX(数据分类!E:E,MATCH(数据!H917,数据分类!A:A,0))=56,N917,INDEX(数据分类!E:E,MATCH(数据!H917,数据分类!A:A,0))="-","-"),"Error")</f>
        <v>-</v>
      </c>
      <c r="K917" s="34" t="str">
        <f t="shared" si="58"/>
        <v>-</v>
      </c>
      <c r="L917" s="4" t="str">
        <f>IFERROR(INDEX(字典msg!B:B,MATCH(D917,字典msg!A:A,0)),"Error")</f>
        <v>正常</v>
      </c>
      <c r="M917" s="4" t="str">
        <f>IFERROR(_xlfn.IFS(H917="9",INDEX(字典1_34!C:C,MATCH(MID(F917,5,2),字典1_34!B:B,0)),H917="B00",INDEX(字典1_34!D:D,MATCH(MID(F917,5,2),字典1_34!B:B,0)),H917="B20",INDEX(字典1_34!E:E,MATCH(MID(F917,5,2),字典1_34!B:B,0)),H917="B48",INDEX(字典1_34!G:G,MATCH(MID(F917,5,2),字典1_34!B:B,0)),LEFT(H917,1)="B",INDEX(字典1_34!F:F,MATCH(MID(F917,5,2),字典1_34!B:B,0))),"-")</f>
        <v>-</v>
      </c>
      <c r="N917" s="4" t="str">
        <f>IFERROR(_xlfn.IFS(H917="9",INDEX(字典1_56!C:C,MATCH(MID(F917,7,2),字典1_56!B:B,0)),LEFT(H917,1)="B",INDEX(字典1_56!D:D,MATCH(MID(F917,7,2),字典1_56!B:B,0)),H917="C_B",INDEX(字典1_56!F:F,MATCH(MID(F917,7,2),字典1_56!B:B,0)),H917="C",INDEX(字典1_56!E:E,MATCH(MID(F917,7,2),字典1_56!B:B,0))),"-")</f>
        <v>-</v>
      </c>
      <c r="O917" s="4" t="str">
        <f>IFERROR(INDEX(字典1_78!C:C,MATCH(RIGHT(F917,2),字典1_78!B:B,0)),"Error")</f>
        <v>主动传感</v>
      </c>
      <c r="P917" s="5">
        <f t="shared" si="56"/>
        <v>9.5920000000000005</v>
      </c>
      <c r="Q917" s="5">
        <f t="shared" si="57"/>
        <v>9.9999999999999645E-2</v>
      </c>
      <c r="R917" s="5" t="str">
        <f>IF(H919="C_B",INDEX(音色一览表!A:A,MATCH(MID(F917,5,2)&amp;MID(F918,5,2)&amp;MID(F919,7,2),音色一览表!H:H,0))&amp;" "&amp;INDEX(音色一览表!G:G,MATCH(MID(F917,5,2)&amp;MID(F918,5,2)&amp;MID(F919,7,2),音色一览表!H:H,0)),"")</f>
        <v/>
      </c>
      <c r="S917" s="17"/>
      <c r="T917" s="17"/>
    </row>
    <row r="918" spans="1:20" ht="18" hidden="1" customHeight="1" x14ac:dyDescent="0.2">
      <c r="A918" s="16">
        <v>916</v>
      </c>
      <c r="B918" s="16">
        <v>3</v>
      </c>
      <c r="C918" s="10"/>
      <c r="D918" s="16" t="s">
        <v>49</v>
      </c>
      <c r="E918" s="16" t="s">
        <v>50</v>
      </c>
      <c r="F918" s="16" t="s">
        <v>987</v>
      </c>
      <c r="G918" s="16" t="s">
        <v>988</v>
      </c>
      <c r="H918" s="34" t="str">
        <f t="shared" si="59"/>
        <v>9</v>
      </c>
      <c r="I918" s="34" t="str">
        <f>IFERROR(INDEX(数据分类!B:B,MATCH(数据!H918,数据分类!A:A,0)),"Error")</f>
        <v>音符打开</v>
      </c>
      <c r="J918" s="34" t="str">
        <f>IFERROR(_xlfn.IFS(INDEX(数据分类!E:E,MATCH(数据!H918,数据分类!A:A,0))=3456,N918&amp;M918,INDEX(数据分类!E:E,MATCH(数据!H918,数据分类!A:A,0))=34,M918,INDEX(数据分类!E:E,MATCH(数据!H918,数据分类!A:A,0))=56,N918,INDEX(数据分类!E:E,MATCH(数据!H918,数据分类!A:A,0))="-","-"),"Error")</f>
        <v>C2键按下(力度066)</v>
      </c>
      <c r="K918" s="34">
        <f t="shared" si="58"/>
        <v>1</v>
      </c>
      <c r="L918" s="4" t="str">
        <f>IFERROR(INDEX(字典msg!B:B,MATCH(D918,字典msg!A:A,0)),"Error")</f>
        <v>正常</v>
      </c>
      <c r="M918" s="4" t="str">
        <f>IFERROR(_xlfn.IFS(H918="9",INDEX(字典1_34!C:C,MATCH(MID(F918,5,2),字典1_34!B:B,0)),H918="B00",INDEX(字典1_34!D:D,MATCH(MID(F918,5,2),字典1_34!B:B,0)),H918="B20",INDEX(字典1_34!E:E,MATCH(MID(F918,5,2),字典1_34!B:B,0)),H918="B48",INDEX(字典1_34!G:G,MATCH(MID(F918,5,2),字典1_34!B:B,0)),LEFT(H918,1)="B",INDEX(字典1_34!F:F,MATCH(MID(F918,5,2),字典1_34!B:B,0))),"-")</f>
        <v>按下(力度066)</v>
      </c>
      <c r="N918" s="4" t="str">
        <f>IFERROR(_xlfn.IFS(H918="9",INDEX(字典1_56!C:C,MATCH(MID(F918,7,2),字典1_56!B:B,0)),LEFT(H918,1)="B",INDEX(字典1_56!D:D,MATCH(MID(F918,7,2),字典1_56!B:B,0)),H918="C_B",INDEX(字典1_56!F:F,MATCH(MID(F918,7,2),字典1_56!B:B,0)),H918="C",INDEX(字典1_56!E:E,MATCH(MID(F918,7,2),字典1_56!B:B,0))),"-")</f>
        <v>C2键</v>
      </c>
      <c r="O918" s="4" t="str">
        <f>IFERROR(INDEX(字典1_78!C:C,MATCH(RIGHT(F918,2),字典1_78!B:B,0)),"Error")</f>
        <v>音符打开(#01)</v>
      </c>
      <c r="P918" s="5">
        <f t="shared" si="56"/>
        <v>9.7720000000000002</v>
      </c>
      <c r="Q918" s="5">
        <f t="shared" si="57"/>
        <v>0.17999999999999972</v>
      </c>
      <c r="R918" s="5" t="str">
        <f>IF(H920="C_B",INDEX(音色一览表!A:A,MATCH(MID(F918,5,2)&amp;MID(F919,5,2)&amp;MID(F920,7,2),音色一览表!H:H,0))&amp;" "&amp;INDEX(音色一览表!G:G,MATCH(MID(F918,5,2)&amp;MID(F919,5,2)&amp;MID(F920,7,2),音色一览表!H:H,0)),"")</f>
        <v/>
      </c>
      <c r="S918" s="17"/>
      <c r="T918" s="17"/>
    </row>
    <row r="919" spans="1:20" ht="18" hidden="1" customHeight="1" x14ac:dyDescent="0.2">
      <c r="A919" s="16">
        <v>917</v>
      </c>
      <c r="B919" s="16">
        <v>3</v>
      </c>
      <c r="C919" s="10"/>
      <c r="D919" s="16" t="s">
        <v>49</v>
      </c>
      <c r="E919" s="16" t="s">
        <v>50</v>
      </c>
      <c r="F919" s="16" t="s">
        <v>59</v>
      </c>
      <c r="G919" s="16" t="s">
        <v>989</v>
      </c>
      <c r="H919" s="34" t="str">
        <f t="shared" si="59"/>
        <v>FE</v>
      </c>
      <c r="I919" s="34" t="str">
        <f>IFERROR(INDEX(数据分类!B:B,MATCH(数据!H919,数据分类!A:A,0)),"Error")</f>
        <v>主动传感</v>
      </c>
      <c r="J919" s="34" t="str">
        <f>IFERROR(_xlfn.IFS(INDEX(数据分类!E:E,MATCH(数据!H919,数据分类!A:A,0))=3456,N919&amp;M919,INDEX(数据分类!E:E,MATCH(数据!H919,数据分类!A:A,0))=34,M919,INDEX(数据分类!E:E,MATCH(数据!H919,数据分类!A:A,0))=56,N919,INDEX(数据分类!E:E,MATCH(数据!H919,数据分类!A:A,0))="-","-"),"Error")</f>
        <v>-</v>
      </c>
      <c r="K919" s="34" t="str">
        <f t="shared" si="58"/>
        <v>-</v>
      </c>
      <c r="L919" s="4" t="str">
        <f>IFERROR(INDEX(字典msg!B:B,MATCH(D919,字典msg!A:A,0)),"Error")</f>
        <v>正常</v>
      </c>
      <c r="M919" s="4" t="str">
        <f>IFERROR(_xlfn.IFS(H919="9",INDEX(字典1_34!C:C,MATCH(MID(F919,5,2),字典1_34!B:B,0)),H919="B00",INDEX(字典1_34!D:D,MATCH(MID(F919,5,2),字典1_34!B:B,0)),H919="B20",INDEX(字典1_34!E:E,MATCH(MID(F919,5,2),字典1_34!B:B,0)),H919="B48",INDEX(字典1_34!G:G,MATCH(MID(F919,5,2),字典1_34!B:B,0)),LEFT(H919,1)="B",INDEX(字典1_34!F:F,MATCH(MID(F919,5,2),字典1_34!B:B,0))),"-")</f>
        <v>-</v>
      </c>
      <c r="N919" s="4" t="str">
        <f>IFERROR(_xlfn.IFS(H919="9",INDEX(字典1_56!C:C,MATCH(MID(F919,7,2),字典1_56!B:B,0)),LEFT(H919,1)="B",INDEX(字典1_56!D:D,MATCH(MID(F919,7,2),字典1_56!B:B,0)),H919="C_B",INDEX(字典1_56!F:F,MATCH(MID(F919,7,2),字典1_56!B:B,0)),H919="C",INDEX(字典1_56!E:E,MATCH(MID(F919,7,2),字典1_56!B:B,0))),"-")</f>
        <v>-</v>
      </c>
      <c r="O919" s="4" t="str">
        <f>IFERROR(INDEX(字典1_78!C:C,MATCH(RIGHT(F919,2),字典1_78!B:B,0)),"Error")</f>
        <v>主动传感</v>
      </c>
      <c r="P919" s="5">
        <f t="shared" si="56"/>
        <v>9.7919999999999998</v>
      </c>
      <c r="Q919" s="5">
        <f t="shared" si="57"/>
        <v>1.9999999999999574E-2</v>
      </c>
      <c r="R919" s="5" t="str">
        <f>IF(H921="C_B",INDEX(音色一览表!A:A,MATCH(MID(F919,5,2)&amp;MID(F920,5,2)&amp;MID(F921,7,2),音色一览表!H:H,0))&amp;" "&amp;INDEX(音色一览表!G:G,MATCH(MID(F919,5,2)&amp;MID(F920,5,2)&amp;MID(F921,7,2),音色一览表!H:H,0)),"")</f>
        <v/>
      </c>
      <c r="S919" s="17"/>
      <c r="T919" s="17"/>
    </row>
    <row r="920" spans="1:20" ht="18" hidden="1" customHeight="1" x14ac:dyDescent="0.2">
      <c r="A920" s="16">
        <v>918</v>
      </c>
      <c r="B920" s="16">
        <v>3</v>
      </c>
      <c r="C920" s="10"/>
      <c r="D920" s="16" t="s">
        <v>49</v>
      </c>
      <c r="E920" s="16" t="s">
        <v>50</v>
      </c>
      <c r="F920" s="16" t="s">
        <v>3</v>
      </c>
      <c r="G920" s="16" t="s">
        <v>990</v>
      </c>
      <c r="H920" s="34" t="str">
        <f t="shared" si="59"/>
        <v>9</v>
      </c>
      <c r="I920" s="34" t="str">
        <f>IFERROR(INDEX(数据分类!B:B,MATCH(数据!H920,数据分类!A:A,0)),"Error")</f>
        <v>音符打开</v>
      </c>
      <c r="J920" s="34" t="str">
        <f>IFERROR(_xlfn.IFS(INDEX(数据分类!E:E,MATCH(数据!H920,数据分类!A:A,0))=3456,N920&amp;M920,INDEX(数据分类!E:E,MATCH(数据!H920,数据分类!A:A,0))=34,M920,INDEX(数据分类!E:E,MATCH(数据!H920,数据分类!A:A,0))=56,N920,INDEX(数据分类!E:E,MATCH(数据!H920,数据分类!A:A,0))="-","-"),"Error")</f>
        <v>C2键松开</v>
      </c>
      <c r="K920" s="34">
        <f t="shared" si="58"/>
        <v>1</v>
      </c>
      <c r="L920" s="4" t="str">
        <f>IFERROR(INDEX(字典msg!B:B,MATCH(D920,字典msg!A:A,0)),"Error")</f>
        <v>正常</v>
      </c>
      <c r="M920" s="4" t="str">
        <f>IFERROR(_xlfn.IFS(H920="9",INDEX(字典1_34!C:C,MATCH(MID(F920,5,2),字典1_34!B:B,0)),H920="B00",INDEX(字典1_34!D:D,MATCH(MID(F920,5,2),字典1_34!B:B,0)),H920="B20",INDEX(字典1_34!E:E,MATCH(MID(F920,5,2),字典1_34!B:B,0)),H920="B48",INDEX(字典1_34!G:G,MATCH(MID(F920,5,2),字典1_34!B:B,0)),LEFT(H920,1)="B",INDEX(字典1_34!F:F,MATCH(MID(F920,5,2),字典1_34!B:B,0))),"-")</f>
        <v>松开</v>
      </c>
      <c r="N920" s="4" t="str">
        <f>IFERROR(_xlfn.IFS(H920="9",INDEX(字典1_56!C:C,MATCH(MID(F920,7,2),字典1_56!B:B,0)),LEFT(H920,1)="B",INDEX(字典1_56!D:D,MATCH(MID(F920,7,2),字典1_56!B:B,0)),H920="C_B",INDEX(字典1_56!F:F,MATCH(MID(F920,7,2),字典1_56!B:B,0)),H920="C",INDEX(字典1_56!E:E,MATCH(MID(F920,7,2),字典1_56!B:B,0))),"-")</f>
        <v>C2键</v>
      </c>
      <c r="O920" s="4" t="str">
        <f>IFERROR(INDEX(字典1_78!C:C,MATCH(RIGHT(F920,2),字典1_78!B:B,0)),"Error")</f>
        <v>音符打开(#01)</v>
      </c>
      <c r="P920" s="5">
        <f t="shared" si="56"/>
        <v>9.9749999999999996</v>
      </c>
      <c r="Q920" s="5">
        <f t="shared" si="57"/>
        <v>0.18299999999999983</v>
      </c>
      <c r="R920" s="5" t="str">
        <f>IF(H922="C_B",INDEX(音色一览表!A:A,MATCH(MID(F920,5,2)&amp;MID(F921,5,2)&amp;MID(F922,7,2),音色一览表!H:H,0))&amp;" "&amp;INDEX(音色一览表!G:G,MATCH(MID(F920,5,2)&amp;MID(F921,5,2)&amp;MID(F922,7,2),音色一览表!H:H,0)),"")</f>
        <v/>
      </c>
      <c r="S920" s="17"/>
      <c r="T920" s="17"/>
    </row>
    <row r="921" spans="1:20" ht="18" hidden="1" customHeight="1" x14ac:dyDescent="0.2">
      <c r="A921" s="16">
        <v>919</v>
      </c>
      <c r="B921" s="16">
        <v>3</v>
      </c>
      <c r="C921" s="10"/>
      <c r="D921" s="16" t="s">
        <v>49</v>
      </c>
      <c r="E921" s="16" t="s">
        <v>50</v>
      </c>
      <c r="F921" s="16" t="s">
        <v>59</v>
      </c>
      <c r="G921" s="16" t="s">
        <v>991</v>
      </c>
      <c r="H921" s="34" t="str">
        <f t="shared" si="59"/>
        <v>FE</v>
      </c>
      <c r="I921" s="34" t="str">
        <f>IFERROR(INDEX(数据分类!B:B,MATCH(数据!H921,数据分类!A:A,0)),"Error")</f>
        <v>主动传感</v>
      </c>
      <c r="J921" s="34" t="str">
        <f>IFERROR(_xlfn.IFS(INDEX(数据分类!E:E,MATCH(数据!H921,数据分类!A:A,0))=3456,N921&amp;M921,INDEX(数据分类!E:E,MATCH(数据!H921,数据分类!A:A,0))=34,M921,INDEX(数据分类!E:E,MATCH(数据!H921,数据分类!A:A,0))=56,N921,INDEX(数据分类!E:E,MATCH(数据!H921,数据分类!A:A,0))="-","-"),"Error")</f>
        <v>-</v>
      </c>
      <c r="K921" s="34" t="str">
        <f t="shared" si="58"/>
        <v>-</v>
      </c>
      <c r="L921" s="4" t="str">
        <f>IFERROR(INDEX(字典msg!B:B,MATCH(D921,字典msg!A:A,0)),"Error")</f>
        <v>正常</v>
      </c>
      <c r="M921" s="4" t="str">
        <f>IFERROR(_xlfn.IFS(H921="9",INDEX(字典1_34!C:C,MATCH(MID(F921,5,2),字典1_34!B:B,0)),H921="B00",INDEX(字典1_34!D:D,MATCH(MID(F921,5,2),字典1_34!B:B,0)),H921="B20",INDEX(字典1_34!E:E,MATCH(MID(F921,5,2),字典1_34!B:B,0)),H921="B48",INDEX(字典1_34!G:G,MATCH(MID(F921,5,2),字典1_34!B:B,0)),LEFT(H921,1)="B",INDEX(字典1_34!F:F,MATCH(MID(F921,5,2),字典1_34!B:B,0))),"-")</f>
        <v>-</v>
      </c>
      <c r="N921" s="4" t="str">
        <f>IFERROR(_xlfn.IFS(H921="9",INDEX(字典1_56!C:C,MATCH(MID(F921,7,2),字典1_56!B:B,0)),LEFT(H921,1)="B",INDEX(字典1_56!D:D,MATCH(MID(F921,7,2),字典1_56!B:B,0)),H921="C_B",INDEX(字典1_56!F:F,MATCH(MID(F921,7,2),字典1_56!B:B,0)),H921="C",INDEX(字典1_56!E:E,MATCH(MID(F921,7,2),字典1_56!B:B,0))),"-")</f>
        <v>-</v>
      </c>
      <c r="O921" s="4" t="str">
        <f>IFERROR(INDEX(字典1_78!C:C,MATCH(RIGHT(F921,2),字典1_78!B:B,0)),"Error")</f>
        <v>主动传感</v>
      </c>
      <c r="P921" s="5">
        <f t="shared" si="56"/>
        <v>9.9909999999999997</v>
      </c>
      <c r="Q921" s="5">
        <f t="shared" si="57"/>
        <v>1.6000000000000014E-2</v>
      </c>
      <c r="R921" s="5" t="str">
        <f>IF(H923="C_B",INDEX(音色一览表!A:A,MATCH(MID(F921,5,2)&amp;MID(F922,5,2)&amp;MID(F923,7,2),音色一览表!H:H,0))&amp;" "&amp;INDEX(音色一览表!G:G,MATCH(MID(F921,5,2)&amp;MID(F922,5,2)&amp;MID(F923,7,2),音色一览表!H:H,0)),"")</f>
        <v/>
      </c>
      <c r="S921" s="17"/>
      <c r="T921" s="17"/>
    </row>
    <row r="922" spans="1:20" ht="18" hidden="1" customHeight="1" x14ac:dyDescent="0.2">
      <c r="A922" s="16">
        <v>920</v>
      </c>
      <c r="B922" s="16">
        <v>3</v>
      </c>
      <c r="C922" s="10"/>
      <c r="D922" s="16" t="s">
        <v>49</v>
      </c>
      <c r="E922" s="16" t="s">
        <v>50</v>
      </c>
      <c r="F922" s="16" t="s">
        <v>59</v>
      </c>
      <c r="G922" s="16" t="s">
        <v>992</v>
      </c>
      <c r="H922" s="34" t="str">
        <f t="shared" si="59"/>
        <v>FE</v>
      </c>
      <c r="I922" s="34" t="str">
        <f>IFERROR(INDEX(数据分类!B:B,MATCH(数据!H922,数据分类!A:A,0)),"Error")</f>
        <v>主动传感</v>
      </c>
      <c r="J922" s="34" t="str">
        <f>IFERROR(_xlfn.IFS(INDEX(数据分类!E:E,MATCH(数据!H922,数据分类!A:A,0))=3456,N922&amp;M922,INDEX(数据分类!E:E,MATCH(数据!H922,数据分类!A:A,0))=34,M922,INDEX(数据分类!E:E,MATCH(数据!H922,数据分类!A:A,0))=56,N922,INDEX(数据分类!E:E,MATCH(数据!H922,数据分类!A:A,0))="-","-"),"Error")</f>
        <v>-</v>
      </c>
      <c r="K922" s="34" t="str">
        <f t="shared" si="58"/>
        <v>-</v>
      </c>
      <c r="L922" s="4" t="str">
        <f>IFERROR(INDEX(字典msg!B:B,MATCH(D922,字典msg!A:A,0)),"Error")</f>
        <v>正常</v>
      </c>
      <c r="M922" s="4" t="str">
        <f>IFERROR(_xlfn.IFS(H922="9",INDEX(字典1_34!C:C,MATCH(MID(F922,5,2),字典1_34!B:B,0)),H922="B00",INDEX(字典1_34!D:D,MATCH(MID(F922,5,2),字典1_34!B:B,0)),H922="B20",INDEX(字典1_34!E:E,MATCH(MID(F922,5,2),字典1_34!B:B,0)),H922="B48",INDEX(字典1_34!G:G,MATCH(MID(F922,5,2),字典1_34!B:B,0)),LEFT(H922,1)="B",INDEX(字典1_34!F:F,MATCH(MID(F922,5,2),字典1_34!B:B,0))),"-")</f>
        <v>-</v>
      </c>
      <c r="N922" s="4" t="str">
        <f>IFERROR(_xlfn.IFS(H922="9",INDEX(字典1_56!C:C,MATCH(MID(F922,7,2),字典1_56!B:B,0)),LEFT(H922,1)="B",INDEX(字典1_56!D:D,MATCH(MID(F922,7,2),字典1_56!B:B,0)),H922="C_B",INDEX(字典1_56!F:F,MATCH(MID(F922,7,2),字典1_56!B:B,0)),H922="C",INDEX(字典1_56!E:E,MATCH(MID(F922,7,2),字典1_56!B:B,0))),"-")</f>
        <v>-</v>
      </c>
      <c r="O922" s="4" t="str">
        <f>IFERROR(INDEX(字典1_78!C:C,MATCH(RIGHT(F922,2),字典1_78!B:B,0)),"Error")</f>
        <v>主动传感</v>
      </c>
      <c r="P922" s="5">
        <f t="shared" si="56"/>
        <v>10.191000000000001</v>
      </c>
      <c r="Q922" s="5">
        <f t="shared" si="57"/>
        <v>0.20000000000000107</v>
      </c>
      <c r="R922" s="5" t="str">
        <f>IF(H924="C_B",INDEX(音色一览表!A:A,MATCH(MID(F922,5,2)&amp;MID(F923,5,2)&amp;MID(F924,7,2),音色一览表!H:H,0))&amp;" "&amp;INDEX(音色一览表!G:G,MATCH(MID(F922,5,2)&amp;MID(F923,5,2)&amp;MID(F924,7,2),音色一览表!H:H,0)),"")</f>
        <v/>
      </c>
      <c r="S922" s="17"/>
      <c r="T922" s="17"/>
    </row>
    <row r="923" spans="1:20" ht="18" hidden="1" customHeight="1" x14ac:dyDescent="0.2">
      <c r="A923" s="16">
        <v>921</v>
      </c>
      <c r="B923" s="16">
        <v>3</v>
      </c>
      <c r="C923" s="10"/>
      <c r="D923" s="16" t="s">
        <v>49</v>
      </c>
      <c r="E923" s="16" t="s">
        <v>50</v>
      </c>
      <c r="F923" s="16" t="s">
        <v>993</v>
      </c>
      <c r="G923" s="16" t="s">
        <v>994</v>
      </c>
      <c r="H923" s="34" t="str">
        <f t="shared" si="59"/>
        <v>9</v>
      </c>
      <c r="I923" s="34" t="str">
        <f>IFERROR(INDEX(数据分类!B:B,MATCH(数据!H923,数据分类!A:A,0)),"Error")</f>
        <v>音符打开</v>
      </c>
      <c r="J923" s="34" t="str">
        <f>IFERROR(_xlfn.IFS(INDEX(数据分类!E:E,MATCH(数据!H923,数据分类!A:A,0))=3456,N923&amp;M923,INDEX(数据分类!E:E,MATCH(数据!H923,数据分类!A:A,0))=34,M923,INDEX(数据分类!E:E,MATCH(数据!H923,数据分类!A:A,0))=56,N923,INDEX(数据分类!E:E,MATCH(数据!H923,数据分类!A:A,0))="-","-"),"Error")</f>
        <v>B1键按下(力度063)</v>
      </c>
      <c r="K923" s="34">
        <f t="shared" si="58"/>
        <v>1</v>
      </c>
      <c r="L923" s="4" t="str">
        <f>IFERROR(INDEX(字典msg!B:B,MATCH(D923,字典msg!A:A,0)),"Error")</f>
        <v>正常</v>
      </c>
      <c r="M923" s="4" t="str">
        <f>IFERROR(_xlfn.IFS(H923="9",INDEX(字典1_34!C:C,MATCH(MID(F923,5,2),字典1_34!B:B,0)),H923="B00",INDEX(字典1_34!D:D,MATCH(MID(F923,5,2),字典1_34!B:B,0)),H923="B20",INDEX(字典1_34!E:E,MATCH(MID(F923,5,2),字典1_34!B:B,0)),H923="B48",INDEX(字典1_34!G:G,MATCH(MID(F923,5,2),字典1_34!B:B,0)),LEFT(H923,1)="B",INDEX(字典1_34!F:F,MATCH(MID(F923,5,2),字典1_34!B:B,0))),"-")</f>
        <v>按下(力度063)</v>
      </c>
      <c r="N923" s="4" t="str">
        <f>IFERROR(_xlfn.IFS(H923="9",INDEX(字典1_56!C:C,MATCH(MID(F923,7,2),字典1_56!B:B,0)),LEFT(H923,1)="B",INDEX(字典1_56!D:D,MATCH(MID(F923,7,2),字典1_56!B:B,0)),H923="C_B",INDEX(字典1_56!F:F,MATCH(MID(F923,7,2),字典1_56!B:B,0)),H923="C",INDEX(字典1_56!E:E,MATCH(MID(F923,7,2),字典1_56!B:B,0))),"-")</f>
        <v>B1键</v>
      </c>
      <c r="O923" s="4" t="str">
        <f>IFERROR(INDEX(字典1_78!C:C,MATCH(RIGHT(F923,2),字典1_78!B:B,0)),"Error")</f>
        <v>音符打开(#01)</v>
      </c>
      <c r="P923" s="5">
        <f t="shared" si="56"/>
        <v>10.291</v>
      </c>
      <c r="Q923" s="5">
        <f t="shared" si="57"/>
        <v>9.9999999999999645E-2</v>
      </c>
      <c r="R923" s="5" t="str">
        <f>IF(H925="C_B",INDEX(音色一览表!A:A,MATCH(MID(F923,5,2)&amp;MID(F924,5,2)&amp;MID(F925,7,2),音色一览表!H:H,0))&amp;" "&amp;INDEX(音色一览表!G:G,MATCH(MID(F923,5,2)&amp;MID(F924,5,2)&amp;MID(F925,7,2),音色一览表!H:H,0)),"")</f>
        <v/>
      </c>
      <c r="S923" s="17"/>
      <c r="T923" s="17"/>
    </row>
    <row r="924" spans="1:20" ht="18" hidden="1" customHeight="1" x14ac:dyDescent="0.2">
      <c r="A924" s="16">
        <v>922</v>
      </c>
      <c r="B924" s="16">
        <v>3</v>
      </c>
      <c r="C924" s="10"/>
      <c r="D924" s="16" t="s">
        <v>49</v>
      </c>
      <c r="E924" s="16" t="s">
        <v>50</v>
      </c>
      <c r="F924" s="16" t="s">
        <v>59</v>
      </c>
      <c r="G924" s="16" t="s">
        <v>995</v>
      </c>
      <c r="H924" s="34" t="str">
        <f t="shared" si="59"/>
        <v>FE</v>
      </c>
      <c r="I924" s="34" t="str">
        <f>IFERROR(INDEX(数据分类!B:B,MATCH(数据!H924,数据分类!A:A,0)),"Error")</f>
        <v>主动传感</v>
      </c>
      <c r="J924" s="34" t="str">
        <f>IFERROR(_xlfn.IFS(INDEX(数据分类!E:E,MATCH(数据!H924,数据分类!A:A,0))=3456,N924&amp;M924,INDEX(数据分类!E:E,MATCH(数据!H924,数据分类!A:A,0))=34,M924,INDEX(数据分类!E:E,MATCH(数据!H924,数据分类!A:A,0))=56,N924,INDEX(数据分类!E:E,MATCH(数据!H924,数据分类!A:A,0))="-","-"),"Error")</f>
        <v>-</v>
      </c>
      <c r="K924" s="34" t="str">
        <f t="shared" si="58"/>
        <v>-</v>
      </c>
      <c r="L924" s="4" t="str">
        <f>IFERROR(INDEX(字典msg!B:B,MATCH(D924,字典msg!A:A,0)),"Error")</f>
        <v>正常</v>
      </c>
      <c r="M924" s="4" t="str">
        <f>IFERROR(_xlfn.IFS(H924="9",INDEX(字典1_34!C:C,MATCH(MID(F924,5,2),字典1_34!B:B,0)),H924="B00",INDEX(字典1_34!D:D,MATCH(MID(F924,5,2),字典1_34!B:B,0)),H924="B20",INDEX(字典1_34!E:E,MATCH(MID(F924,5,2),字典1_34!B:B,0)),H924="B48",INDEX(字典1_34!G:G,MATCH(MID(F924,5,2),字典1_34!B:B,0)),LEFT(H924,1)="B",INDEX(字典1_34!F:F,MATCH(MID(F924,5,2),字典1_34!B:B,0))),"-")</f>
        <v>-</v>
      </c>
      <c r="N924" s="4" t="str">
        <f>IFERROR(_xlfn.IFS(H924="9",INDEX(字典1_56!C:C,MATCH(MID(F924,7,2),字典1_56!B:B,0)),LEFT(H924,1)="B",INDEX(字典1_56!D:D,MATCH(MID(F924,7,2),字典1_56!B:B,0)),H924="C_B",INDEX(字典1_56!F:F,MATCH(MID(F924,7,2),字典1_56!B:B,0)),H924="C",INDEX(字典1_56!E:E,MATCH(MID(F924,7,2),字典1_56!B:B,0))),"-")</f>
        <v>-</v>
      </c>
      <c r="O924" s="4" t="str">
        <f>IFERROR(INDEX(字典1_78!C:C,MATCH(RIGHT(F924,2),字典1_78!B:B,0)),"Error")</f>
        <v>主动传感</v>
      </c>
      <c r="P924" s="5">
        <f t="shared" si="56"/>
        <v>10.391</v>
      </c>
      <c r="Q924" s="5">
        <f t="shared" si="57"/>
        <v>9.9999999999999645E-2</v>
      </c>
      <c r="R924" s="5" t="str">
        <f>IF(H926="C_B",INDEX(音色一览表!A:A,MATCH(MID(F924,5,2)&amp;MID(F925,5,2)&amp;MID(F926,7,2),音色一览表!H:H,0))&amp;" "&amp;INDEX(音色一览表!G:G,MATCH(MID(F924,5,2)&amp;MID(F925,5,2)&amp;MID(F926,7,2),音色一览表!H:H,0)),"")</f>
        <v/>
      </c>
      <c r="S924" s="17"/>
      <c r="T924" s="17"/>
    </row>
    <row r="925" spans="1:20" ht="18" hidden="1" customHeight="1" x14ac:dyDescent="0.2">
      <c r="A925" s="16">
        <v>923</v>
      </c>
      <c r="B925" s="16">
        <v>3</v>
      </c>
      <c r="C925" s="10"/>
      <c r="D925" s="16" t="s">
        <v>49</v>
      </c>
      <c r="E925" s="16" t="s">
        <v>50</v>
      </c>
      <c r="F925" s="16" t="s">
        <v>57</v>
      </c>
      <c r="G925" s="16" t="s">
        <v>996</v>
      </c>
      <c r="H925" s="34" t="str">
        <f t="shared" si="59"/>
        <v>9</v>
      </c>
      <c r="I925" s="34" t="str">
        <f>IFERROR(INDEX(数据分类!B:B,MATCH(数据!H925,数据分类!A:A,0)),"Error")</f>
        <v>音符打开</v>
      </c>
      <c r="J925" s="34" t="str">
        <f>IFERROR(_xlfn.IFS(INDEX(数据分类!E:E,MATCH(数据!H925,数据分类!A:A,0))=3456,N925&amp;M925,INDEX(数据分类!E:E,MATCH(数据!H925,数据分类!A:A,0))=34,M925,INDEX(数据分类!E:E,MATCH(数据!H925,数据分类!A:A,0))=56,N925,INDEX(数据分类!E:E,MATCH(数据!H925,数据分类!A:A,0))="-","-"),"Error")</f>
        <v>B1键松开</v>
      </c>
      <c r="K925" s="34">
        <f t="shared" si="58"/>
        <v>1</v>
      </c>
      <c r="L925" s="4" t="str">
        <f>IFERROR(INDEX(字典msg!B:B,MATCH(D925,字典msg!A:A,0)),"Error")</f>
        <v>正常</v>
      </c>
      <c r="M925" s="4" t="str">
        <f>IFERROR(_xlfn.IFS(H925="9",INDEX(字典1_34!C:C,MATCH(MID(F925,5,2),字典1_34!B:B,0)),H925="B00",INDEX(字典1_34!D:D,MATCH(MID(F925,5,2),字典1_34!B:B,0)),H925="B20",INDEX(字典1_34!E:E,MATCH(MID(F925,5,2),字典1_34!B:B,0)),H925="B48",INDEX(字典1_34!G:G,MATCH(MID(F925,5,2),字典1_34!B:B,0)),LEFT(H925,1)="B",INDEX(字典1_34!F:F,MATCH(MID(F925,5,2),字典1_34!B:B,0))),"-")</f>
        <v>松开</v>
      </c>
      <c r="N925" s="4" t="str">
        <f>IFERROR(_xlfn.IFS(H925="9",INDEX(字典1_56!C:C,MATCH(MID(F925,7,2),字典1_56!B:B,0)),LEFT(H925,1)="B",INDEX(字典1_56!D:D,MATCH(MID(F925,7,2),字典1_56!B:B,0)),H925="C_B",INDEX(字典1_56!F:F,MATCH(MID(F925,7,2),字典1_56!B:B,0)),H925="C",INDEX(字典1_56!E:E,MATCH(MID(F925,7,2),字典1_56!B:B,0))),"-")</f>
        <v>B1键</v>
      </c>
      <c r="O925" s="4" t="str">
        <f>IFERROR(INDEX(字典1_78!C:C,MATCH(RIGHT(F925,2),字典1_78!B:B,0)),"Error")</f>
        <v>音符打开(#01)</v>
      </c>
      <c r="P925" s="5">
        <f t="shared" si="56"/>
        <v>10.476000000000001</v>
      </c>
      <c r="Q925" s="5">
        <f t="shared" si="57"/>
        <v>8.5000000000000853E-2</v>
      </c>
      <c r="R925" s="5" t="str">
        <f>IF(H927="C_B",INDEX(音色一览表!A:A,MATCH(MID(F925,5,2)&amp;MID(F926,5,2)&amp;MID(F927,7,2),音色一览表!H:H,0))&amp;" "&amp;INDEX(音色一览表!G:G,MATCH(MID(F925,5,2)&amp;MID(F926,5,2)&amp;MID(F927,7,2),音色一览表!H:H,0)),"")</f>
        <v/>
      </c>
      <c r="S925" s="17"/>
      <c r="T925" s="17"/>
    </row>
    <row r="926" spans="1:20" ht="18" hidden="1" customHeight="1" x14ac:dyDescent="0.2">
      <c r="A926" s="16">
        <v>924</v>
      </c>
      <c r="B926" s="16">
        <v>3</v>
      </c>
      <c r="C926" s="10"/>
      <c r="D926" s="16" t="s">
        <v>49</v>
      </c>
      <c r="E926" s="16" t="s">
        <v>50</v>
      </c>
      <c r="F926" s="16" t="s">
        <v>59</v>
      </c>
      <c r="G926" s="16" t="s">
        <v>997</v>
      </c>
      <c r="H926" s="34" t="str">
        <f t="shared" si="59"/>
        <v>FE</v>
      </c>
      <c r="I926" s="34" t="str">
        <f>IFERROR(INDEX(数据分类!B:B,MATCH(数据!H926,数据分类!A:A,0)),"Error")</f>
        <v>主动传感</v>
      </c>
      <c r="J926" s="34" t="str">
        <f>IFERROR(_xlfn.IFS(INDEX(数据分类!E:E,MATCH(数据!H926,数据分类!A:A,0))=3456,N926&amp;M926,INDEX(数据分类!E:E,MATCH(数据!H926,数据分类!A:A,0))=34,M926,INDEX(数据分类!E:E,MATCH(数据!H926,数据分类!A:A,0))=56,N926,INDEX(数据分类!E:E,MATCH(数据!H926,数据分类!A:A,0))="-","-"),"Error")</f>
        <v>-</v>
      </c>
      <c r="K926" s="34" t="str">
        <f t="shared" si="58"/>
        <v>-</v>
      </c>
      <c r="L926" s="4" t="str">
        <f>IFERROR(INDEX(字典msg!B:B,MATCH(D926,字典msg!A:A,0)),"Error")</f>
        <v>正常</v>
      </c>
      <c r="M926" s="4" t="str">
        <f>IFERROR(_xlfn.IFS(H926="9",INDEX(字典1_34!C:C,MATCH(MID(F926,5,2),字典1_34!B:B,0)),H926="B00",INDEX(字典1_34!D:D,MATCH(MID(F926,5,2),字典1_34!B:B,0)),H926="B20",INDEX(字典1_34!E:E,MATCH(MID(F926,5,2),字典1_34!B:B,0)),H926="B48",INDEX(字典1_34!G:G,MATCH(MID(F926,5,2),字典1_34!B:B,0)),LEFT(H926,1)="B",INDEX(字典1_34!F:F,MATCH(MID(F926,5,2),字典1_34!B:B,0))),"-")</f>
        <v>-</v>
      </c>
      <c r="N926" s="4" t="str">
        <f>IFERROR(_xlfn.IFS(H926="9",INDEX(字典1_56!C:C,MATCH(MID(F926,7,2),字典1_56!B:B,0)),LEFT(H926,1)="B",INDEX(字典1_56!D:D,MATCH(MID(F926,7,2),字典1_56!B:B,0)),H926="C_B",INDEX(字典1_56!F:F,MATCH(MID(F926,7,2),字典1_56!B:B,0)),H926="C",INDEX(字典1_56!E:E,MATCH(MID(F926,7,2),字典1_56!B:B,0))),"-")</f>
        <v>-</v>
      </c>
      <c r="O926" s="4" t="str">
        <f>IFERROR(INDEX(字典1_78!C:C,MATCH(RIGHT(F926,2),字典1_78!B:B,0)),"Error")</f>
        <v>主动传感</v>
      </c>
      <c r="P926" s="5">
        <f t="shared" si="56"/>
        <v>10.589</v>
      </c>
      <c r="Q926" s="5">
        <f t="shared" si="57"/>
        <v>0.11299999999999955</v>
      </c>
      <c r="R926" s="5" t="str">
        <f>IF(H928="C_B",INDEX(音色一览表!A:A,MATCH(MID(F926,5,2)&amp;MID(F927,5,2)&amp;MID(F928,7,2),音色一览表!H:H,0))&amp;" "&amp;INDEX(音色一览表!G:G,MATCH(MID(F926,5,2)&amp;MID(F927,5,2)&amp;MID(F928,7,2),音色一览表!H:H,0)),"")</f>
        <v/>
      </c>
      <c r="S926" s="17"/>
      <c r="T926" s="17"/>
    </row>
    <row r="927" spans="1:20" ht="18" hidden="1" customHeight="1" x14ac:dyDescent="0.2">
      <c r="A927" s="16">
        <v>925</v>
      </c>
      <c r="B927" s="16">
        <v>3</v>
      </c>
      <c r="C927" s="10"/>
      <c r="D927" s="16" t="s">
        <v>49</v>
      </c>
      <c r="E927" s="16" t="s">
        <v>50</v>
      </c>
      <c r="F927" s="16" t="s">
        <v>998</v>
      </c>
      <c r="G927" s="16" t="s">
        <v>999</v>
      </c>
      <c r="H927" s="34" t="str">
        <f t="shared" si="59"/>
        <v>9</v>
      </c>
      <c r="I927" s="34" t="str">
        <f>IFERROR(INDEX(数据分类!B:B,MATCH(数据!H927,数据分类!A:A,0)),"Error")</f>
        <v>音符打开</v>
      </c>
      <c r="J927" s="34" t="str">
        <f>IFERROR(_xlfn.IFS(INDEX(数据分类!E:E,MATCH(数据!H927,数据分类!A:A,0))=3456,N927&amp;M927,INDEX(数据分类!E:E,MATCH(数据!H927,数据分类!A:A,0))=34,M927,INDEX(数据分类!E:E,MATCH(数据!H927,数据分类!A:A,0))=56,N927,INDEX(数据分类!E:E,MATCH(数据!H927,数据分类!A:A,0))="-","-"),"Error")</f>
        <v>A1键按下(力度063)</v>
      </c>
      <c r="K927" s="34">
        <f t="shared" si="58"/>
        <v>1</v>
      </c>
      <c r="L927" s="4" t="str">
        <f>IFERROR(INDEX(字典msg!B:B,MATCH(D927,字典msg!A:A,0)),"Error")</f>
        <v>正常</v>
      </c>
      <c r="M927" s="4" t="str">
        <f>IFERROR(_xlfn.IFS(H927="9",INDEX(字典1_34!C:C,MATCH(MID(F927,5,2),字典1_34!B:B,0)),H927="B00",INDEX(字典1_34!D:D,MATCH(MID(F927,5,2),字典1_34!B:B,0)),H927="B20",INDEX(字典1_34!E:E,MATCH(MID(F927,5,2),字典1_34!B:B,0)),H927="B48",INDEX(字典1_34!G:G,MATCH(MID(F927,5,2),字典1_34!B:B,0)),LEFT(H927,1)="B",INDEX(字典1_34!F:F,MATCH(MID(F927,5,2),字典1_34!B:B,0))),"-")</f>
        <v>按下(力度063)</v>
      </c>
      <c r="N927" s="4" t="str">
        <f>IFERROR(_xlfn.IFS(H927="9",INDEX(字典1_56!C:C,MATCH(MID(F927,7,2),字典1_56!B:B,0)),LEFT(H927,1)="B",INDEX(字典1_56!D:D,MATCH(MID(F927,7,2),字典1_56!B:B,0)),H927="C_B",INDEX(字典1_56!F:F,MATCH(MID(F927,7,2),字典1_56!B:B,0)),H927="C",INDEX(字典1_56!E:E,MATCH(MID(F927,7,2),字典1_56!B:B,0))),"-")</f>
        <v>A1键</v>
      </c>
      <c r="O927" s="4" t="str">
        <f>IFERROR(INDEX(字典1_78!C:C,MATCH(RIGHT(F927,2),字典1_78!B:B,0)),"Error")</f>
        <v>音符打开(#01)</v>
      </c>
      <c r="P927" s="5">
        <f t="shared" si="56"/>
        <v>10.769</v>
      </c>
      <c r="Q927" s="5">
        <f t="shared" si="57"/>
        <v>0.17999999999999972</v>
      </c>
      <c r="R927" s="5" t="str">
        <f>IF(H929="C_B",INDEX(音色一览表!A:A,MATCH(MID(F927,5,2)&amp;MID(F928,5,2)&amp;MID(F929,7,2),音色一览表!H:H,0))&amp;" "&amp;INDEX(音色一览表!G:G,MATCH(MID(F927,5,2)&amp;MID(F928,5,2)&amp;MID(F929,7,2),音色一览表!H:H,0)),"")</f>
        <v/>
      </c>
      <c r="S927" s="17"/>
      <c r="T927" s="17"/>
    </row>
    <row r="928" spans="1:20" ht="18" hidden="1" customHeight="1" x14ac:dyDescent="0.2">
      <c r="A928" s="16">
        <v>926</v>
      </c>
      <c r="B928" s="16">
        <v>3</v>
      </c>
      <c r="C928" s="10"/>
      <c r="D928" s="16" t="s">
        <v>49</v>
      </c>
      <c r="E928" s="16" t="s">
        <v>50</v>
      </c>
      <c r="F928" s="16" t="s">
        <v>59</v>
      </c>
      <c r="G928" s="16" t="s">
        <v>1000</v>
      </c>
      <c r="H928" s="34" t="str">
        <f t="shared" si="59"/>
        <v>FE</v>
      </c>
      <c r="I928" s="34" t="str">
        <f>IFERROR(INDEX(数据分类!B:B,MATCH(数据!H928,数据分类!A:A,0)),"Error")</f>
        <v>主动传感</v>
      </c>
      <c r="J928" s="34" t="str">
        <f>IFERROR(_xlfn.IFS(INDEX(数据分类!E:E,MATCH(数据!H928,数据分类!A:A,0))=3456,N928&amp;M928,INDEX(数据分类!E:E,MATCH(数据!H928,数据分类!A:A,0))=34,M928,INDEX(数据分类!E:E,MATCH(数据!H928,数据分类!A:A,0))=56,N928,INDEX(数据分类!E:E,MATCH(数据!H928,数据分类!A:A,0))="-","-"),"Error")</f>
        <v>-</v>
      </c>
      <c r="K928" s="34" t="str">
        <f t="shared" si="58"/>
        <v>-</v>
      </c>
      <c r="L928" s="4" t="str">
        <f>IFERROR(INDEX(字典msg!B:B,MATCH(D928,字典msg!A:A,0)),"Error")</f>
        <v>正常</v>
      </c>
      <c r="M928" s="4" t="str">
        <f>IFERROR(_xlfn.IFS(H928="9",INDEX(字典1_34!C:C,MATCH(MID(F928,5,2),字典1_34!B:B,0)),H928="B00",INDEX(字典1_34!D:D,MATCH(MID(F928,5,2),字典1_34!B:B,0)),H928="B20",INDEX(字典1_34!E:E,MATCH(MID(F928,5,2),字典1_34!B:B,0)),H928="B48",INDEX(字典1_34!G:G,MATCH(MID(F928,5,2),字典1_34!B:B,0)),LEFT(H928,1)="B",INDEX(字典1_34!F:F,MATCH(MID(F928,5,2),字典1_34!B:B,0))),"-")</f>
        <v>-</v>
      </c>
      <c r="N928" s="4" t="str">
        <f>IFERROR(_xlfn.IFS(H928="9",INDEX(字典1_56!C:C,MATCH(MID(F928,7,2),字典1_56!B:B,0)),LEFT(H928,1)="B",INDEX(字典1_56!D:D,MATCH(MID(F928,7,2),字典1_56!B:B,0)),H928="C_B",INDEX(字典1_56!F:F,MATCH(MID(F928,7,2),字典1_56!B:B,0)),H928="C",INDEX(字典1_56!E:E,MATCH(MID(F928,7,2),字典1_56!B:B,0))),"-")</f>
        <v>-</v>
      </c>
      <c r="O928" s="4" t="str">
        <f>IFERROR(INDEX(字典1_78!C:C,MATCH(RIGHT(F928,2),字典1_78!B:B,0)),"Error")</f>
        <v>主动传感</v>
      </c>
      <c r="P928" s="5">
        <f t="shared" si="56"/>
        <v>10.789</v>
      </c>
      <c r="Q928" s="5">
        <f t="shared" si="57"/>
        <v>1.9999999999999574E-2</v>
      </c>
      <c r="R928" s="5" t="str">
        <f>IF(H930="C_B",INDEX(音色一览表!A:A,MATCH(MID(F928,5,2)&amp;MID(F929,5,2)&amp;MID(F930,7,2),音色一览表!H:H,0))&amp;" "&amp;INDEX(音色一览表!G:G,MATCH(MID(F928,5,2)&amp;MID(F929,5,2)&amp;MID(F930,7,2),音色一览表!H:H,0)),"")</f>
        <v/>
      </c>
      <c r="S928" s="17"/>
      <c r="T928" s="17"/>
    </row>
    <row r="929" spans="1:20" ht="18" hidden="1" customHeight="1" x14ac:dyDescent="0.2">
      <c r="A929" s="16">
        <v>927</v>
      </c>
      <c r="B929" s="16">
        <v>3</v>
      </c>
      <c r="C929" s="10"/>
      <c r="D929" s="16" t="s">
        <v>49</v>
      </c>
      <c r="E929" s="16" t="s">
        <v>50</v>
      </c>
      <c r="F929" s="16" t="s">
        <v>59</v>
      </c>
      <c r="G929" s="16" t="s">
        <v>1001</v>
      </c>
      <c r="H929" s="34" t="str">
        <f t="shared" si="59"/>
        <v>FE</v>
      </c>
      <c r="I929" s="34" t="str">
        <f>IFERROR(INDEX(数据分类!B:B,MATCH(数据!H929,数据分类!A:A,0)),"Error")</f>
        <v>主动传感</v>
      </c>
      <c r="J929" s="34" t="str">
        <f>IFERROR(_xlfn.IFS(INDEX(数据分类!E:E,MATCH(数据!H929,数据分类!A:A,0))=3456,N929&amp;M929,INDEX(数据分类!E:E,MATCH(数据!H929,数据分类!A:A,0))=34,M929,INDEX(数据分类!E:E,MATCH(数据!H929,数据分类!A:A,0))=56,N929,INDEX(数据分类!E:E,MATCH(数据!H929,数据分类!A:A,0))="-","-"),"Error")</f>
        <v>-</v>
      </c>
      <c r="K929" s="34" t="str">
        <f t="shared" si="58"/>
        <v>-</v>
      </c>
      <c r="L929" s="4" t="str">
        <f>IFERROR(INDEX(字典msg!B:B,MATCH(D929,字典msg!A:A,0)),"Error")</f>
        <v>正常</v>
      </c>
      <c r="M929" s="4" t="str">
        <f>IFERROR(_xlfn.IFS(H929="9",INDEX(字典1_34!C:C,MATCH(MID(F929,5,2),字典1_34!B:B,0)),H929="B00",INDEX(字典1_34!D:D,MATCH(MID(F929,5,2),字典1_34!B:B,0)),H929="B20",INDEX(字典1_34!E:E,MATCH(MID(F929,5,2),字典1_34!B:B,0)),H929="B48",INDEX(字典1_34!G:G,MATCH(MID(F929,5,2),字典1_34!B:B,0)),LEFT(H929,1)="B",INDEX(字典1_34!F:F,MATCH(MID(F929,5,2),字典1_34!B:B,0))),"-")</f>
        <v>-</v>
      </c>
      <c r="N929" s="4" t="str">
        <f>IFERROR(_xlfn.IFS(H929="9",INDEX(字典1_56!C:C,MATCH(MID(F929,7,2),字典1_56!B:B,0)),LEFT(H929,1)="B",INDEX(字典1_56!D:D,MATCH(MID(F929,7,2),字典1_56!B:B,0)),H929="C_B",INDEX(字典1_56!F:F,MATCH(MID(F929,7,2),字典1_56!B:B,0)),H929="C",INDEX(字典1_56!E:E,MATCH(MID(F929,7,2),字典1_56!B:B,0))),"-")</f>
        <v>-</v>
      </c>
      <c r="O929" s="4" t="str">
        <f>IFERROR(INDEX(字典1_78!C:C,MATCH(RIGHT(F929,2),字典1_78!B:B,0)),"Error")</f>
        <v>主动传感</v>
      </c>
      <c r="P929" s="5">
        <f t="shared" si="56"/>
        <v>10.992000000000001</v>
      </c>
      <c r="Q929" s="5">
        <f t="shared" si="57"/>
        <v>0.20300000000000118</v>
      </c>
      <c r="R929" s="5" t="str">
        <f>IF(H931="C_B",INDEX(音色一览表!A:A,MATCH(MID(F929,5,2)&amp;MID(F930,5,2)&amp;MID(F931,7,2),音色一览表!H:H,0))&amp;" "&amp;INDEX(音色一览表!G:G,MATCH(MID(F929,5,2)&amp;MID(F930,5,2)&amp;MID(F931,7,2),音色一览表!H:H,0)),"")</f>
        <v/>
      </c>
      <c r="S929" s="17"/>
      <c r="T929" s="17"/>
    </row>
    <row r="930" spans="1:20" ht="18" hidden="1" customHeight="1" x14ac:dyDescent="0.2">
      <c r="A930" s="16">
        <v>928</v>
      </c>
      <c r="B930" s="16">
        <v>3</v>
      </c>
      <c r="C930" s="10"/>
      <c r="D930" s="16" t="s">
        <v>49</v>
      </c>
      <c r="E930" s="16" t="s">
        <v>50</v>
      </c>
      <c r="F930" s="16" t="s">
        <v>921</v>
      </c>
      <c r="G930" s="16" t="s">
        <v>1002</v>
      </c>
      <c r="H930" s="34" t="str">
        <f t="shared" si="59"/>
        <v>9</v>
      </c>
      <c r="I930" s="34" t="str">
        <f>IFERROR(INDEX(数据分类!B:B,MATCH(数据!H930,数据分类!A:A,0)),"Error")</f>
        <v>音符打开</v>
      </c>
      <c r="J930" s="34" t="str">
        <f>IFERROR(_xlfn.IFS(INDEX(数据分类!E:E,MATCH(数据!H930,数据分类!A:A,0))=3456,N930&amp;M930,INDEX(数据分类!E:E,MATCH(数据!H930,数据分类!A:A,0))=34,M930,INDEX(数据分类!E:E,MATCH(数据!H930,数据分类!A:A,0))=56,N930,INDEX(数据分类!E:E,MATCH(数据!H930,数据分类!A:A,0))="-","-"),"Error")</f>
        <v>A1键松开</v>
      </c>
      <c r="K930" s="34">
        <f t="shared" si="58"/>
        <v>1</v>
      </c>
      <c r="L930" s="4" t="str">
        <f>IFERROR(INDEX(字典msg!B:B,MATCH(D930,字典msg!A:A,0)),"Error")</f>
        <v>正常</v>
      </c>
      <c r="M930" s="4" t="str">
        <f>IFERROR(_xlfn.IFS(H930="9",INDEX(字典1_34!C:C,MATCH(MID(F930,5,2),字典1_34!B:B,0)),H930="B00",INDEX(字典1_34!D:D,MATCH(MID(F930,5,2),字典1_34!B:B,0)),H930="B20",INDEX(字典1_34!E:E,MATCH(MID(F930,5,2),字典1_34!B:B,0)),H930="B48",INDEX(字典1_34!G:G,MATCH(MID(F930,5,2),字典1_34!B:B,0)),LEFT(H930,1)="B",INDEX(字典1_34!F:F,MATCH(MID(F930,5,2),字典1_34!B:B,0))),"-")</f>
        <v>松开</v>
      </c>
      <c r="N930" s="4" t="str">
        <f>IFERROR(_xlfn.IFS(H930="9",INDEX(字典1_56!C:C,MATCH(MID(F930,7,2),字典1_56!B:B,0)),LEFT(H930,1)="B",INDEX(字典1_56!D:D,MATCH(MID(F930,7,2),字典1_56!B:B,0)),H930="C_B",INDEX(字典1_56!F:F,MATCH(MID(F930,7,2),字典1_56!B:B,0)),H930="C",INDEX(字典1_56!E:E,MATCH(MID(F930,7,2),字典1_56!B:B,0))),"-")</f>
        <v>A1键</v>
      </c>
      <c r="O930" s="4" t="str">
        <f>IFERROR(INDEX(字典1_78!C:C,MATCH(RIGHT(F930,2),字典1_78!B:B,0)),"Error")</f>
        <v>音符打开(#01)</v>
      </c>
      <c r="P930" s="5">
        <f t="shared" si="56"/>
        <v>11.007999999999999</v>
      </c>
      <c r="Q930" s="5">
        <f t="shared" si="57"/>
        <v>1.5999999999998238E-2</v>
      </c>
      <c r="R930" s="5" t="str">
        <f>IF(H932="C_B",INDEX(音色一览表!A:A,MATCH(MID(F930,5,2)&amp;MID(F931,5,2)&amp;MID(F932,7,2),音色一览表!H:H,0))&amp;" "&amp;INDEX(音色一览表!G:G,MATCH(MID(F930,5,2)&amp;MID(F931,5,2)&amp;MID(F932,7,2),音色一览表!H:H,0)),"")</f>
        <v/>
      </c>
      <c r="S930" s="17"/>
      <c r="T930" s="17"/>
    </row>
    <row r="931" spans="1:20" ht="18" hidden="1" customHeight="1" x14ac:dyDescent="0.2">
      <c r="A931" s="16">
        <v>929</v>
      </c>
      <c r="B931" s="16">
        <v>3</v>
      </c>
      <c r="C931" s="10"/>
      <c r="D931" s="16" t="s">
        <v>49</v>
      </c>
      <c r="E931" s="16" t="s">
        <v>50</v>
      </c>
      <c r="F931" s="16" t="s">
        <v>59</v>
      </c>
      <c r="G931" s="16" t="s">
        <v>1003</v>
      </c>
      <c r="H931" s="34" t="str">
        <f t="shared" si="59"/>
        <v>FE</v>
      </c>
      <c r="I931" s="34" t="str">
        <f>IFERROR(INDEX(数据分类!B:B,MATCH(数据!H931,数据分类!A:A,0)),"Error")</f>
        <v>主动传感</v>
      </c>
      <c r="J931" s="34" t="str">
        <f>IFERROR(_xlfn.IFS(INDEX(数据分类!E:E,MATCH(数据!H931,数据分类!A:A,0))=3456,N931&amp;M931,INDEX(数据分类!E:E,MATCH(数据!H931,数据分类!A:A,0))=34,M931,INDEX(数据分类!E:E,MATCH(数据!H931,数据分类!A:A,0))=56,N931,INDEX(数据分类!E:E,MATCH(数据!H931,数据分类!A:A,0))="-","-"),"Error")</f>
        <v>-</v>
      </c>
      <c r="K931" s="34" t="str">
        <f t="shared" si="58"/>
        <v>-</v>
      </c>
      <c r="L931" s="4" t="str">
        <f>IFERROR(INDEX(字典msg!B:B,MATCH(D931,字典msg!A:A,0)),"Error")</f>
        <v>正常</v>
      </c>
      <c r="M931" s="4" t="str">
        <f>IFERROR(_xlfn.IFS(H931="9",INDEX(字典1_34!C:C,MATCH(MID(F931,5,2),字典1_34!B:B,0)),H931="B00",INDEX(字典1_34!D:D,MATCH(MID(F931,5,2),字典1_34!B:B,0)),H931="B20",INDEX(字典1_34!E:E,MATCH(MID(F931,5,2),字典1_34!B:B,0)),H931="B48",INDEX(字典1_34!G:G,MATCH(MID(F931,5,2),字典1_34!B:B,0)),LEFT(H931,1)="B",INDEX(字典1_34!F:F,MATCH(MID(F931,5,2),字典1_34!B:B,0))),"-")</f>
        <v>-</v>
      </c>
      <c r="N931" s="4" t="str">
        <f>IFERROR(_xlfn.IFS(H931="9",INDEX(字典1_56!C:C,MATCH(MID(F931,7,2),字典1_56!B:B,0)),LEFT(H931,1)="B",INDEX(字典1_56!D:D,MATCH(MID(F931,7,2),字典1_56!B:B,0)),H931="C_B",INDEX(字典1_56!F:F,MATCH(MID(F931,7,2),字典1_56!B:B,0)),H931="C",INDEX(字典1_56!E:E,MATCH(MID(F931,7,2),字典1_56!B:B,0))),"-")</f>
        <v>-</v>
      </c>
      <c r="O931" s="4" t="str">
        <f>IFERROR(INDEX(字典1_78!C:C,MATCH(RIGHT(F931,2),字典1_78!B:B,0)),"Error")</f>
        <v>主动传感</v>
      </c>
      <c r="P931" s="5">
        <f t="shared" si="56"/>
        <v>11.188000000000001</v>
      </c>
      <c r="Q931" s="5">
        <f t="shared" si="57"/>
        <v>0.18000000000000149</v>
      </c>
      <c r="R931" s="5" t="str">
        <f>IF(H933="C_B",INDEX(音色一览表!A:A,MATCH(MID(F931,5,2)&amp;MID(F932,5,2)&amp;MID(F933,7,2),音色一览表!H:H,0))&amp;" "&amp;INDEX(音色一览表!G:G,MATCH(MID(F931,5,2)&amp;MID(F932,5,2)&amp;MID(F933,7,2),音色一览表!H:H,0)),"")</f>
        <v/>
      </c>
      <c r="S931" s="17"/>
      <c r="T931" s="17"/>
    </row>
    <row r="932" spans="1:20" ht="18" hidden="1" customHeight="1" x14ac:dyDescent="0.2">
      <c r="A932" s="16">
        <v>930</v>
      </c>
      <c r="B932" s="16">
        <v>3</v>
      </c>
      <c r="C932" s="10"/>
      <c r="D932" s="16" t="s">
        <v>49</v>
      </c>
      <c r="E932" s="16" t="s">
        <v>50</v>
      </c>
      <c r="F932" s="16" t="s">
        <v>1004</v>
      </c>
      <c r="G932" s="16" t="s">
        <v>1005</v>
      </c>
      <c r="H932" s="34" t="str">
        <f t="shared" si="59"/>
        <v>9</v>
      </c>
      <c r="I932" s="34" t="str">
        <f>IFERROR(INDEX(数据分类!B:B,MATCH(数据!H932,数据分类!A:A,0)),"Error")</f>
        <v>音符打开</v>
      </c>
      <c r="J932" s="34" t="str">
        <f>IFERROR(_xlfn.IFS(INDEX(数据分类!E:E,MATCH(数据!H932,数据分类!A:A,0))=3456,N932&amp;M932,INDEX(数据分类!E:E,MATCH(数据!H932,数据分类!A:A,0))=34,M932,INDEX(数据分类!E:E,MATCH(数据!H932,数据分类!A:A,0))=56,N932,INDEX(数据分类!E:E,MATCH(数据!H932,数据分类!A:A,0))="-","-"),"Error")</f>
        <v>G1键按下(力度084)</v>
      </c>
      <c r="K932" s="34">
        <f t="shared" si="58"/>
        <v>1</v>
      </c>
      <c r="L932" s="4" t="str">
        <f>IFERROR(INDEX(字典msg!B:B,MATCH(D932,字典msg!A:A,0)),"Error")</f>
        <v>正常</v>
      </c>
      <c r="M932" s="4" t="str">
        <f>IFERROR(_xlfn.IFS(H932="9",INDEX(字典1_34!C:C,MATCH(MID(F932,5,2),字典1_34!B:B,0)),H932="B00",INDEX(字典1_34!D:D,MATCH(MID(F932,5,2),字典1_34!B:B,0)),H932="B20",INDEX(字典1_34!E:E,MATCH(MID(F932,5,2),字典1_34!B:B,0)),H932="B48",INDEX(字典1_34!G:G,MATCH(MID(F932,5,2),字典1_34!B:B,0)),LEFT(H932,1)="B",INDEX(字典1_34!F:F,MATCH(MID(F932,5,2),字典1_34!B:B,0))),"-")</f>
        <v>按下(力度084)</v>
      </c>
      <c r="N932" s="4" t="str">
        <f>IFERROR(_xlfn.IFS(H932="9",INDEX(字典1_56!C:C,MATCH(MID(F932,7,2),字典1_56!B:B,0)),LEFT(H932,1)="B",INDEX(字典1_56!D:D,MATCH(MID(F932,7,2),字典1_56!B:B,0)),H932="C_B",INDEX(字典1_56!F:F,MATCH(MID(F932,7,2),字典1_56!B:B,0)),H932="C",INDEX(字典1_56!E:E,MATCH(MID(F932,7,2),字典1_56!B:B,0))),"-")</f>
        <v>G1键</v>
      </c>
      <c r="O932" s="4" t="str">
        <f>IFERROR(INDEX(字典1_78!C:C,MATCH(RIGHT(F932,2),字典1_78!B:B,0)),"Error")</f>
        <v>音符打开(#01)</v>
      </c>
      <c r="P932" s="5">
        <f t="shared" si="56"/>
        <v>11.257999999999999</v>
      </c>
      <c r="Q932" s="5">
        <f t="shared" si="57"/>
        <v>6.9999999999998508E-2</v>
      </c>
      <c r="R932" s="5" t="str">
        <f>IF(H934="C_B",INDEX(音色一览表!A:A,MATCH(MID(F932,5,2)&amp;MID(F933,5,2)&amp;MID(F934,7,2),音色一览表!H:H,0))&amp;" "&amp;INDEX(音色一览表!G:G,MATCH(MID(F932,5,2)&amp;MID(F933,5,2)&amp;MID(F934,7,2),音色一览表!H:H,0)),"")</f>
        <v/>
      </c>
      <c r="S932" s="17"/>
      <c r="T932" s="17"/>
    </row>
    <row r="933" spans="1:20" ht="18" hidden="1" customHeight="1" x14ac:dyDescent="0.2">
      <c r="A933" s="16">
        <v>931</v>
      </c>
      <c r="B933" s="16">
        <v>3</v>
      </c>
      <c r="C933" s="10"/>
      <c r="D933" s="16" t="s">
        <v>49</v>
      </c>
      <c r="E933" s="16" t="s">
        <v>50</v>
      </c>
      <c r="F933" s="16" t="s">
        <v>59</v>
      </c>
      <c r="G933" s="16" t="s">
        <v>1006</v>
      </c>
      <c r="H933" s="34" t="str">
        <f t="shared" si="59"/>
        <v>FE</v>
      </c>
      <c r="I933" s="34" t="str">
        <f>IFERROR(INDEX(数据分类!B:B,MATCH(数据!H933,数据分类!A:A,0)),"Error")</f>
        <v>主动传感</v>
      </c>
      <c r="J933" s="34" t="str">
        <f>IFERROR(_xlfn.IFS(INDEX(数据分类!E:E,MATCH(数据!H933,数据分类!A:A,0))=3456,N933&amp;M933,INDEX(数据分类!E:E,MATCH(数据!H933,数据分类!A:A,0))=34,M933,INDEX(数据分类!E:E,MATCH(数据!H933,数据分类!A:A,0))=56,N933,INDEX(数据分类!E:E,MATCH(数据!H933,数据分类!A:A,0))="-","-"),"Error")</f>
        <v>-</v>
      </c>
      <c r="K933" s="34" t="str">
        <f t="shared" si="58"/>
        <v>-</v>
      </c>
      <c r="L933" s="4" t="str">
        <f>IFERROR(INDEX(字典msg!B:B,MATCH(D933,字典msg!A:A,0)),"Error")</f>
        <v>正常</v>
      </c>
      <c r="M933" s="4" t="str">
        <f>IFERROR(_xlfn.IFS(H933="9",INDEX(字典1_34!C:C,MATCH(MID(F933,5,2),字典1_34!B:B,0)),H933="B00",INDEX(字典1_34!D:D,MATCH(MID(F933,5,2),字典1_34!B:B,0)),H933="B20",INDEX(字典1_34!E:E,MATCH(MID(F933,5,2),字典1_34!B:B,0)),H933="B48",INDEX(字典1_34!G:G,MATCH(MID(F933,5,2),字典1_34!B:B,0)),LEFT(H933,1)="B",INDEX(字典1_34!F:F,MATCH(MID(F933,5,2),字典1_34!B:B,0))),"-")</f>
        <v>-</v>
      </c>
      <c r="N933" s="4" t="str">
        <f>IFERROR(_xlfn.IFS(H933="9",INDEX(字典1_56!C:C,MATCH(MID(F933,7,2),字典1_56!B:B,0)),LEFT(H933,1)="B",INDEX(字典1_56!D:D,MATCH(MID(F933,7,2),字典1_56!B:B,0)),H933="C_B",INDEX(字典1_56!F:F,MATCH(MID(F933,7,2),字典1_56!B:B,0)),H933="C",INDEX(字典1_56!E:E,MATCH(MID(F933,7,2),字典1_56!B:B,0))),"-")</f>
        <v>-</v>
      </c>
      <c r="O933" s="4" t="str">
        <f>IFERROR(INDEX(字典1_78!C:C,MATCH(RIGHT(F933,2),字典1_78!B:B,0)),"Error")</f>
        <v>主动传感</v>
      </c>
      <c r="P933" s="5">
        <f t="shared" si="56"/>
        <v>11.388</v>
      </c>
      <c r="Q933" s="5">
        <f t="shared" si="57"/>
        <v>0.13000000000000078</v>
      </c>
      <c r="R933" s="5" t="str">
        <f>IF(H935="C_B",INDEX(音色一览表!A:A,MATCH(MID(F933,5,2)&amp;MID(F934,5,2)&amp;MID(F935,7,2),音色一览表!H:H,0))&amp;" "&amp;INDEX(音色一览表!G:G,MATCH(MID(F933,5,2)&amp;MID(F934,5,2)&amp;MID(F935,7,2),音色一览表!H:H,0)),"")</f>
        <v/>
      </c>
      <c r="S933" s="17"/>
      <c r="T933" s="17"/>
    </row>
    <row r="934" spans="1:20" ht="18" hidden="1" customHeight="1" x14ac:dyDescent="0.2">
      <c r="A934" s="16">
        <v>932</v>
      </c>
      <c r="B934" s="16">
        <v>3</v>
      </c>
      <c r="C934" s="10"/>
      <c r="D934" s="16" t="s">
        <v>49</v>
      </c>
      <c r="E934" s="16" t="s">
        <v>50</v>
      </c>
      <c r="F934" s="16" t="s">
        <v>59</v>
      </c>
      <c r="G934" s="16" t="s">
        <v>1007</v>
      </c>
      <c r="H934" s="34" t="str">
        <f t="shared" si="59"/>
        <v>FE</v>
      </c>
      <c r="I934" s="34" t="str">
        <f>IFERROR(INDEX(数据分类!B:B,MATCH(数据!H934,数据分类!A:A,0)),"Error")</f>
        <v>主动传感</v>
      </c>
      <c r="J934" s="34" t="str">
        <f>IFERROR(_xlfn.IFS(INDEX(数据分类!E:E,MATCH(数据!H934,数据分类!A:A,0))=3456,N934&amp;M934,INDEX(数据分类!E:E,MATCH(数据!H934,数据分类!A:A,0))=34,M934,INDEX(数据分类!E:E,MATCH(数据!H934,数据分类!A:A,0))=56,N934,INDEX(数据分类!E:E,MATCH(数据!H934,数据分类!A:A,0))="-","-"),"Error")</f>
        <v>-</v>
      </c>
      <c r="K934" s="34" t="str">
        <f t="shared" si="58"/>
        <v>-</v>
      </c>
      <c r="L934" s="4" t="str">
        <f>IFERROR(INDEX(字典msg!B:B,MATCH(D934,字典msg!A:A,0)),"Error")</f>
        <v>正常</v>
      </c>
      <c r="M934" s="4" t="str">
        <f>IFERROR(_xlfn.IFS(H934="9",INDEX(字典1_34!C:C,MATCH(MID(F934,5,2),字典1_34!B:B,0)),H934="B00",INDEX(字典1_34!D:D,MATCH(MID(F934,5,2),字典1_34!B:B,0)),H934="B20",INDEX(字典1_34!E:E,MATCH(MID(F934,5,2),字典1_34!B:B,0)),H934="B48",INDEX(字典1_34!G:G,MATCH(MID(F934,5,2),字典1_34!B:B,0)),LEFT(H934,1)="B",INDEX(字典1_34!F:F,MATCH(MID(F934,5,2),字典1_34!B:B,0))),"-")</f>
        <v>-</v>
      </c>
      <c r="N934" s="4" t="str">
        <f>IFERROR(_xlfn.IFS(H934="9",INDEX(字典1_56!C:C,MATCH(MID(F934,7,2),字典1_56!B:B,0)),LEFT(H934,1)="B",INDEX(字典1_56!D:D,MATCH(MID(F934,7,2),字典1_56!B:B,0)),H934="C_B",INDEX(字典1_56!F:F,MATCH(MID(F934,7,2),字典1_56!B:B,0)),H934="C",INDEX(字典1_56!E:E,MATCH(MID(F934,7,2),字典1_56!B:B,0))),"-")</f>
        <v>-</v>
      </c>
      <c r="O934" s="4" t="str">
        <f>IFERROR(INDEX(字典1_78!C:C,MATCH(RIGHT(F934,2),字典1_78!B:B,0)),"Error")</f>
        <v>主动传感</v>
      </c>
      <c r="P934" s="5">
        <f t="shared" si="56"/>
        <v>11.585000000000001</v>
      </c>
      <c r="Q934" s="5">
        <f t="shared" si="57"/>
        <v>0.19700000000000095</v>
      </c>
      <c r="R934" s="5" t="str">
        <f>IF(H936="C_B",INDEX(音色一览表!A:A,MATCH(MID(F934,5,2)&amp;MID(F935,5,2)&amp;MID(F936,7,2),音色一览表!H:H,0))&amp;" "&amp;INDEX(音色一览表!G:G,MATCH(MID(F934,5,2)&amp;MID(F935,5,2)&amp;MID(F936,7,2),音色一览表!H:H,0)),"")</f>
        <v/>
      </c>
      <c r="S934" s="17"/>
      <c r="T934" s="17"/>
    </row>
    <row r="935" spans="1:20" ht="18" hidden="1" customHeight="1" x14ac:dyDescent="0.2">
      <c r="A935" s="16">
        <v>933</v>
      </c>
      <c r="B935" s="16">
        <v>3</v>
      </c>
      <c r="C935" s="10"/>
      <c r="D935" s="16" t="s">
        <v>49</v>
      </c>
      <c r="E935" s="16" t="s">
        <v>50</v>
      </c>
      <c r="F935" s="16" t="s">
        <v>59</v>
      </c>
      <c r="G935" s="16" t="s">
        <v>1008</v>
      </c>
      <c r="H935" s="34" t="str">
        <f t="shared" si="59"/>
        <v>FE</v>
      </c>
      <c r="I935" s="34" t="str">
        <f>IFERROR(INDEX(数据分类!B:B,MATCH(数据!H935,数据分类!A:A,0)),"Error")</f>
        <v>主动传感</v>
      </c>
      <c r="J935" s="34" t="str">
        <f>IFERROR(_xlfn.IFS(INDEX(数据分类!E:E,MATCH(数据!H935,数据分类!A:A,0))=3456,N935&amp;M935,INDEX(数据分类!E:E,MATCH(数据!H935,数据分类!A:A,0))=34,M935,INDEX(数据分类!E:E,MATCH(数据!H935,数据分类!A:A,0))=56,N935,INDEX(数据分类!E:E,MATCH(数据!H935,数据分类!A:A,0))="-","-"),"Error")</f>
        <v>-</v>
      </c>
      <c r="K935" s="34" t="str">
        <f t="shared" si="58"/>
        <v>-</v>
      </c>
      <c r="L935" s="4" t="str">
        <f>IFERROR(INDEX(字典msg!B:B,MATCH(D935,字典msg!A:A,0)),"Error")</f>
        <v>正常</v>
      </c>
      <c r="M935" s="4" t="str">
        <f>IFERROR(_xlfn.IFS(H935="9",INDEX(字典1_34!C:C,MATCH(MID(F935,5,2),字典1_34!B:B,0)),H935="B00",INDEX(字典1_34!D:D,MATCH(MID(F935,5,2),字典1_34!B:B,0)),H935="B20",INDEX(字典1_34!E:E,MATCH(MID(F935,5,2),字典1_34!B:B,0)),H935="B48",INDEX(字典1_34!G:G,MATCH(MID(F935,5,2),字典1_34!B:B,0)),LEFT(H935,1)="B",INDEX(字典1_34!F:F,MATCH(MID(F935,5,2),字典1_34!B:B,0))),"-")</f>
        <v>-</v>
      </c>
      <c r="N935" s="4" t="str">
        <f>IFERROR(_xlfn.IFS(H935="9",INDEX(字典1_56!C:C,MATCH(MID(F935,7,2),字典1_56!B:B,0)),LEFT(H935,1)="B",INDEX(字典1_56!D:D,MATCH(MID(F935,7,2),字典1_56!B:B,0)),H935="C_B",INDEX(字典1_56!F:F,MATCH(MID(F935,7,2),字典1_56!B:B,0)),H935="C",INDEX(字典1_56!E:E,MATCH(MID(F935,7,2),字典1_56!B:B,0))),"-")</f>
        <v>-</v>
      </c>
      <c r="O935" s="4" t="str">
        <f>IFERROR(INDEX(字典1_78!C:C,MATCH(RIGHT(F935,2),字典1_78!B:B,0)),"Error")</f>
        <v>主动传感</v>
      </c>
      <c r="P935" s="5">
        <f t="shared" si="56"/>
        <v>11.785</v>
      </c>
      <c r="Q935" s="5">
        <f t="shared" si="57"/>
        <v>0.19999999999999929</v>
      </c>
      <c r="R935" s="5" t="str">
        <f>IF(H937="C_B",INDEX(音色一览表!A:A,MATCH(MID(F935,5,2)&amp;MID(F936,5,2)&amp;MID(F937,7,2),音色一览表!H:H,0))&amp;" "&amp;INDEX(音色一览表!G:G,MATCH(MID(F935,5,2)&amp;MID(F936,5,2)&amp;MID(F937,7,2),音色一览表!H:H,0)),"")</f>
        <v/>
      </c>
      <c r="S935" s="17"/>
      <c r="T935" s="17"/>
    </row>
    <row r="936" spans="1:20" ht="18" hidden="1" customHeight="1" x14ac:dyDescent="0.2">
      <c r="A936" s="16">
        <v>934</v>
      </c>
      <c r="B936" s="16">
        <v>3</v>
      </c>
      <c r="C936" s="10"/>
      <c r="D936" s="16" t="s">
        <v>49</v>
      </c>
      <c r="E936" s="16" t="s">
        <v>50</v>
      </c>
      <c r="F936" s="16" t="s">
        <v>59</v>
      </c>
      <c r="G936" s="16" t="s">
        <v>1009</v>
      </c>
      <c r="H936" s="34" t="str">
        <f t="shared" si="59"/>
        <v>FE</v>
      </c>
      <c r="I936" s="34" t="str">
        <f>IFERROR(INDEX(数据分类!B:B,MATCH(数据!H936,数据分类!A:A,0)),"Error")</f>
        <v>主动传感</v>
      </c>
      <c r="J936" s="34" t="str">
        <f>IFERROR(_xlfn.IFS(INDEX(数据分类!E:E,MATCH(数据!H936,数据分类!A:A,0))=3456,N936&amp;M936,INDEX(数据分类!E:E,MATCH(数据!H936,数据分类!A:A,0))=34,M936,INDEX(数据分类!E:E,MATCH(数据!H936,数据分类!A:A,0))=56,N936,INDEX(数据分类!E:E,MATCH(数据!H936,数据分类!A:A,0))="-","-"),"Error")</f>
        <v>-</v>
      </c>
      <c r="K936" s="34" t="str">
        <f t="shared" si="58"/>
        <v>-</v>
      </c>
      <c r="L936" s="4" t="str">
        <f>IFERROR(INDEX(字典msg!B:B,MATCH(D936,字典msg!A:A,0)),"Error")</f>
        <v>正常</v>
      </c>
      <c r="M936" s="4" t="str">
        <f>IFERROR(_xlfn.IFS(H936="9",INDEX(字典1_34!C:C,MATCH(MID(F936,5,2),字典1_34!B:B,0)),H936="B00",INDEX(字典1_34!D:D,MATCH(MID(F936,5,2),字典1_34!B:B,0)),H936="B20",INDEX(字典1_34!E:E,MATCH(MID(F936,5,2),字典1_34!B:B,0)),H936="B48",INDEX(字典1_34!G:G,MATCH(MID(F936,5,2),字典1_34!B:B,0)),LEFT(H936,1)="B",INDEX(字典1_34!F:F,MATCH(MID(F936,5,2),字典1_34!B:B,0))),"-")</f>
        <v>-</v>
      </c>
      <c r="N936" s="4" t="str">
        <f>IFERROR(_xlfn.IFS(H936="9",INDEX(字典1_56!C:C,MATCH(MID(F936,7,2),字典1_56!B:B,0)),LEFT(H936,1)="B",INDEX(字典1_56!D:D,MATCH(MID(F936,7,2),字典1_56!B:B,0)),H936="C_B",INDEX(字典1_56!F:F,MATCH(MID(F936,7,2),字典1_56!B:B,0)),H936="C",INDEX(字典1_56!E:E,MATCH(MID(F936,7,2),字典1_56!B:B,0))),"-")</f>
        <v>-</v>
      </c>
      <c r="O936" s="4" t="str">
        <f>IFERROR(INDEX(字典1_78!C:C,MATCH(RIGHT(F936,2),字典1_78!B:B,0)),"Error")</f>
        <v>主动传感</v>
      </c>
      <c r="P936" s="5">
        <f t="shared" si="56"/>
        <v>11.984999999999999</v>
      </c>
      <c r="Q936" s="5">
        <f t="shared" si="57"/>
        <v>0.19999999999999929</v>
      </c>
      <c r="R936" s="5" t="str">
        <f>IF(H938="C_B",INDEX(音色一览表!A:A,MATCH(MID(F936,5,2)&amp;MID(F937,5,2)&amp;MID(F938,7,2),音色一览表!H:H,0))&amp;" "&amp;INDEX(音色一览表!G:G,MATCH(MID(F936,5,2)&amp;MID(F937,5,2)&amp;MID(F938,7,2),音色一览表!H:H,0)),"")</f>
        <v/>
      </c>
      <c r="S936" s="17"/>
      <c r="T936" s="17"/>
    </row>
    <row r="937" spans="1:20" ht="18" hidden="1" customHeight="1" x14ac:dyDescent="0.2">
      <c r="A937" s="16">
        <v>935</v>
      </c>
      <c r="B937" s="16">
        <v>3</v>
      </c>
      <c r="C937" s="10"/>
      <c r="D937" s="16" t="s">
        <v>49</v>
      </c>
      <c r="E937" s="16" t="s">
        <v>50</v>
      </c>
      <c r="F937" s="16" t="s">
        <v>59</v>
      </c>
      <c r="G937" s="16" t="s">
        <v>1010</v>
      </c>
      <c r="H937" s="34" t="str">
        <f t="shared" si="59"/>
        <v>FE</v>
      </c>
      <c r="I937" s="34" t="str">
        <f>IFERROR(INDEX(数据分类!B:B,MATCH(数据!H937,数据分类!A:A,0)),"Error")</f>
        <v>主动传感</v>
      </c>
      <c r="J937" s="34" t="str">
        <f>IFERROR(_xlfn.IFS(INDEX(数据分类!E:E,MATCH(数据!H937,数据分类!A:A,0))=3456,N937&amp;M937,INDEX(数据分类!E:E,MATCH(数据!H937,数据分类!A:A,0))=34,M937,INDEX(数据分类!E:E,MATCH(数据!H937,数据分类!A:A,0))=56,N937,INDEX(数据分类!E:E,MATCH(数据!H937,数据分类!A:A,0))="-","-"),"Error")</f>
        <v>-</v>
      </c>
      <c r="K937" s="34" t="str">
        <f t="shared" si="58"/>
        <v>-</v>
      </c>
      <c r="L937" s="4" t="str">
        <f>IFERROR(INDEX(字典msg!B:B,MATCH(D937,字典msg!A:A,0)),"Error")</f>
        <v>正常</v>
      </c>
      <c r="M937" s="4" t="str">
        <f>IFERROR(_xlfn.IFS(H937="9",INDEX(字典1_34!C:C,MATCH(MID(F937,5,2),字典1_34!B:B,0)),H937="B00",INDEX(字典1_34!D:D,MATCH(MID(F937,5,2),字典1_34!B:B,0)),H937="B20",INDEX(字典1_34!E:E,MATCH(MID(F937,5,2),字典1_34!B:B,0)),H937="B48",INDEX(字典1_34!G:G,MATCH(MID(F937,5,2),字典1_34!B:B,0)),LEFT(H937,1)="B",INDEX(字典1_34!F:F,MATCH(MID(F937,5,2),字典1_34!B:B,0))),"-")</f>
        <v>-</v>
      </c>
      <c r="N937" s="4" t="str">
        <f>IFERROR(_xlfn.IFS(H937="9",INDEX(字典1_56!C:C,MATCH(MID(F937,7,2),字典1_56!B:B,0)),LEFT(H937,1)="B",INDEX(字典1_56!D:D,MATCH(MID(F937,7,2),字典1_56!B:B,0)),H937="C_B",INDEX(字典1_56!F:F,MATCH(MID(F937,7,2),字典1_56!B:B,0)),H937="C",INDEX(字典1_56!E:E,MATCH(MID(F937,7,2),字典1_56!B:B,0))),"-")</f>
        <v>-</v>
      </c>
      <c r="O937" s="4" t="str">
        <f>IFERROR(INDEX(字典1_78!C:C,MATCH(RIGHT(F937,2),字典1_78!B:B,0)),"Error")</f>
        <v>主动传感</v>
      </c>
      <c r="P937" s="5">
        <f t="shared" si="56"/>
        <v>12.185</v>
      </c>
      <c r="Q937" s="5">
        <f t="shared" si="57"/>
        <v>0.20000000000000107</v>
      </c>
      <c r="R937" s="5" t="str">
        <f>IF(H939="C_B",INDEX(音色一览表!A:A,MATCH(MID(F937,5,2)&amp;MID(F938,5,2)&amp;MID(F939,7,2),音色一览表!H:H,0))&amp;" "&amp;INDEX(音色一览表!G:G,MATCH(MID(F937,5,2)&amp;MID(F938,5,2)&amp;MID(F939,7,2),音色一览表!H:H,0)),"")</f>
        <v/>
      </c>
      <c r="S937" s="17"/>
      <c r="T937" s="17"/>
    </row>
    <row r="938" spans="1:20" ht="18" hidden="1" customHeight="1" x14ac:dyDescent="0.2">
      <c r="A938" s="16">
        <v>936</v>
      </c>
      <c r="B938" s="16">
        <v>3</v>
      </c>
      <c r="C938" s="10"/>
      <c r="D938" s="16" t="s">
        <v>49</v>
      </c>
      <c r="E938" s="16" t="s">
        <v>50</v>
      </c>
      <c r="F938" s="16" t="s">
        <v>916</v>
      </c>
      <c r="G938" s="16" t="s">
        <v>1011</v>
      </c>
      <c r="H938" s="34" t="str">
        <f t="shared" si="59"/>
        <v>9</v>
      </c>
      <c r="I938" s="34" t="str">
        <f>IFERROR(INDEX(数据分类!B:B,MATCH(数据!H938,数据分类!A:A,0)),"Error")</f>
        <v>音符打开</v>
      </c>
      <c r="J938" s="34" t="str">
        <f>IFERROR(_xlfn.IFS(INDEX(数据分类!E:E,MATCH(数据!H938,数据分类!A:A,0))=3456,N938&amp;M938,INDEX(数据分类!E:E,MATCH(数据!H938,数据分类!A:A,0))=34,M938,INDEX(数据分类!E:E,MATCH(数据!H938,数据分类!A:A,0))=56,N938,INDEX(数据分类!E:E,MATCH(数据!H938,数据分类!A:A,0))="-","-"),"Error")</f>
        <v>G1键松开</v>
      </c>
      <c r="K938" s="34">
        <f t="shared" si="58"/>
        <v>1</v>
      </c>
      <c r="L938" s="4" t="str">
        <f>IFERROR(INDEX(字典msg!B:B,MATCH(D938,字典msg!A:A,0)),"Error")</f>
        <v>正常</v>
      </c>
      <c r="M938" s="4" t="str">
        <f>IFERROR(_xlfn.IFS(H938="9",INDEX(字典1_34!C:C,MATCH(MID(F938,5,2),字典1_34!B:B,0)),H938="B00",INDEX(字典1_34!D:D,MATCH(MID(F938,5,2),字典1_34!B:B,0)),H938="B20",INDEX(字典1_34!E:E,MATCH(MID(F938,5,2),字典1_34!B:B,0)),H938="B48",INDEX(字典1_34!G:G,MATCH(MID(F938,5,2),字典1_34!B:B,0)),LEFT(H938,1)="B",INDEX(字典1_34!F:F,MATCH(MID(F938,5,2),字典1_34!B:B,0))),"-")</f>
        <v>松开</v>
      </c>
      <c r="N938" s="4" t="str">
        <f>IFERROR(_xlfn.IFS(H938="9",INDEX(字典1_56!C:C,MATCH(MID(F938,7,2),字典1_56!B:B,0)),LEFT(H938,1)="B",INDEX(字典1_56!D:D,MATCH(MID(F938,7,2),字典1_56!B:B,0)),H938="C_B",INDEX(字典1_56!F:F,MATCH(MID(F938,7,2),字典1_56!B:B,0)),H938="C",INDEX(字典1_56!E:E,MATCH(MID(F938,7,2),字典1_56!B:B,0))),"-")</f>
        <v>G1键</v>
      </c>
      <c r="O938" s="4" t="str">
        <f>IFERROR(INDEX(字典1_78!C:C,MATCH(RIGHT(F938,2),字典1_78!B:B,0)),"Error")</f>
        <v>音符打开(#01)</v>
      </c>
      <c r="P938" s="5">
        <f t="shared" si="56"/>
        <v>12.205</v>
      </c>
      <c r="Q938" s="5">
        <f t="shared" si="57"/>
        <v>1.9999999999999574E-2</v>
      </c>
      <c r="R938" s="5" t="str">
        <f>IF(H940="C_B",INDEX(音色一览表!A:A,MATCH(MID(F938,5,2)&amp;MID(F939,5,2)&amp;MID(F940,7,2),音色一览表!H:H,0))&amp;" "&amp;INDEX(音色一览表!G:G,MATCH(MID(F938,5,2)&amp;MID(F939,5,2)&amp;MID(F940,7,2),音色一览表!H:H,0)),"")</f>
        <v/>
      </c>
      <c r="S938" s="17"/>
      <c r="T938" s="17"/>
    </row>
    <row r="939" spans="1:20" ht="18" hidden="1" customHeight="1" x14ac:dyDescent="0.2">
      <c r="A939" s="16">
        <v>937</v>
      </c>
      <c r="B939" s="16">
        <v>3</v>
      </c>
      <c r="C939" s="10"/>
      <c r="D939" s="16" t="s">
        <v>49</v>
      </c>
      <c r="E939" s="16" t="s">
        <v>50</v>
      </c>
      <c r="F939" s="16" t="s">
        <v>59</v>
      </c>
      <c r="G939" s="16" t="s">
        <v>1012</v>
      </c>
      <c r="H939" s="34" t="str">
        <f t="shared" si="59"/>
        <v>FE</v>
      </c>
      <c r="I939" s="34" t="str">
        <f>IFERROR(INDEX(数据分类!B:B,MATCH(数据!H939,数据分类!A:A,0)),"Error")</f>
        <v>主动传感</v>
      </c>
      <c r="J939" s="34" t="str">
        <f>IFERROR(_xlfn.IFS(INDEX(数据分类!E:E,MATCH(数据!H939,数据分类!A:A,0))=3456,N939&amp;M939,INDEX(数据分类!E:E,MATCH(数据!H939,数据分类!A:A,0))=34,M939,INDEX(数据分类!E:E,MATCH(数据!H939,数据分类!A:A,0))=56,N939,INDEX(数据分类!E:E,MATCH(数据!H939,数据分类!A:A,0))="-","-"),"Error")</f>
        <v>-</v>
      </c>
      <c r="K939" s="34" t="str">
        <f t="shared" si="58"/>
        <v>-</v>
      </c>
      <c r="L939" s="4" t="str">
        <f>IFERROR(INDEX(字典msg!B:B,MATCH(D939,字典msg!A:A,0)),"Error")</f>
        <v>正常</v>
      </c>
      <c r="M939" s="4" t="str">
        <f>IFERROR(_xlfn.IFS(H939="9",INDEX(字典1_34!C:C,MATCH(MID(F939,5,2),字典1_34!B:B,0)),H939="B00",INDEX(字典1_34!D:D,MATCH(MID(F939,5,2),字典1_34!B:B,0)),H939="B20",INDEX(字典1_34!E:E,MATCH(MID(F939,5,2),字典1_34!B:B,0)),H939="B48",INDEX(字典1_34!G:G,MATCH(MID(F939,5,2),字典1_34!B:B,0)),LEFT(H939,1)="B",INDEX(字典1_34!F:F,MATCH(MID(F939,5,2),字典1_34!B:B,0))),"-")</f>
        <v>-</v>
      </c>
      <c r="N939" s="4" t="str">
        <f>IFERROR(_xlfn.IFS(H939="9",INDEX(字典1_56!C:C,MATCH(MID(F939,7,2),字典1_56!B:B,0)),LEFT(H939,1)="B",INDEX(字典1_56!D:D,MATCH(MID(F939,7,2),字典1_56!B:B,0)),H939="C_B",INDEX(字典1_56!F:F,MATCH(MID(F939,7,2),字典1_56!B:B,0)),H939="C",INDEX(字典1_56!E:E,MATCH(MID(F939,7,2),字典1_56!B:B,0))),"-")</f>
        <v>-</v>
      </c>
      <c r="O939" s="4" t="str">
        <f>IFERROR(INDEX(字典1_78!C:C,MATCH(RIGHT(F939,2),字典1_78!B:B,0)),"Error")</f>
        <v>主动传感</v>
      </c>
      <c r="P939" s="5">
        <f t="shared" si="56"/>
        <v>12.385</v>
      </c>
      <c r="Q939" s="5">
        <f t="shared" si="57"/>
        <v>0.17999999999999972</v>
      </c>
      <c r="R939" s="5" t="str">
        <f>IF(H941="C_B",INDEX(音色一览表!A:A,MATCH(MID(F939,5,2)&amp;MID(F940,5,2)&amp;MID(F941,7,2),音色一览表!H:H,0))&amp;" "&amp;INDEX(音色一览表!G:G,MATCH(MID(F939,5,2)&amp;MID(F940,5,2)&amp;MID(F941,7,2),音色一览表!H:H,0)),"")</f>
        <v/>
      </c>
      <c r="S939" s="17"/>
      <c r="T939" s="17"/>
    </row>
    <row r="940" spans="1:20" ht="18" hidden="1" customHeight="1" x14ac:dyDescent="0.2">
      <c r="A940" s="16">
        <v>938</v>
      </c>
      <c r="B940" s="16">
        <v>3</v>
      </c>
      <c r="C940" s="10"/>
      <c r="D940" s="16" t="s">
        <v>49</v>
      </c>
      <c r="E940" s="16" t="s">
        <v>50</v>
      </c>
      <c r="F940" s="16" t="s">
        <v>59</v>
      </c>
      <c r="G940" s="16" t="s">
        <v>1013</v>
      </c>
      <c r="H940" s="34" t="str">
        <f t="shared" si="59"/>
        <v>FE</v>
      </c>
      <c r="I940" s="34" t="str">
        <f>IFERROR(INDEX(数据分类!B:B,MATCH(数据!H940,数据分类!A:A,0)),"Error")</f>
        <v>主动传感</v>
      </c>
      <c r="J940" s="34" t="str">
        <f>IFERROR(_xlfn.IFS(INDEX(数据分类!E:E,MATCH(数据!H940,数据分类!A:A,0))=3456,N940&amp;M940,INDEX(数据分类!E:E,MATCH(数据!H940,数据分类!A:A,0))=34,M940,INDEX(数据分类!E:E,MATCH(数据!H940,数据分类!A:A,0))=56,N940,INDEX(数据分类!E:E,MATCH(数据!H940,数据分类!A:A,0))="-","-"),"Error")</f>
        <v>-</v>
      </c>
      <c r="K940" s="34" t="str">
        <f t="shared" si="58"/>
        <v>-</v>
      </c>
      <c r="L940" s="4" t="str">
        <f>IFERROR(INDEX(字典msg!B:B,MATCH(D940,字典msg!A:A,0)),"Error")</f>
        <v>正常</v>
      </c>
      <c r="M940" s="4" t="str">
        <f>IFERROR(_xlfn.IFS(H940="9",INDEX(字典1_34!C:C,MATCH(MID(F940,5,2),字典1_34!B:B,0)),H940="B00",INDEX(字典1_34!D:D,MATCH(MID(F940,5,2),字典1_34!B:B,0)),H940="B20",INDEX(字典1_34!E:E,MATCH(MID(F940,5,2),字典1_34!B:B,0)),H940="B48",INDEX(字典1_34!G:G,MATCH(MID(F940,5,2),字典1_34!B:B,0)),LEFT(H940,1)="B",INDEX(字典1_34!F:F,MATCH(MID(F940,5,2),字典1_34!B:B,0))),"-")</f>
        <v>-</v>
      </c>
      <c r="N940" s="4" t="str">
        <f>IFERROR(_xlfn.IFS(H940="9",INDEX(字典1_56!C:C,MATCH(MID(F940,7,2),字典1_56!B:B,0)),LEFT(H940,1)="B",INDEX(字典1_56!D:D,MATCH(MID(F940,7,2),字典1_56!B:B,0)),H940="C_B",INDEX(字典1_56!F:F,MATCH(MID(F940,7,2),字典1_56!B:B,0)),H940="C",INDEX(字典1_56!E:E,MATCH(MID(F940,7,2),字典1_56!B:B,0))),"-")</f>
        <v>-</v>
      </c>
      <c r="O940" s="4" t="str">
        <f>IFERROR(INDEX(字典1_78!C:C,MATCH(RIGHT(F940,2),字典1_78!B:B,0)),"Error")</f>
        <v>主动传感</v>
      </c>
      <c r="P940" s="5">
        <f t="shared" si="56"/>
        <v>12.592000000000001</v>
      </c>
      <c r="Q940" s="5">
        <f t="shared" si="57"/>
        <v>0.20700000000000074</v>
      </c>
      <c r="R940" s="5" t="str">
        <f>IF(H942="C_B",INDEX(音色一览表!A:A,MATCH(MID(F940,5,2)&amp;MID(F941,5,2)&amp;MID(F942,7,2),音色一览表!H:H,0))&amp;" "&amp;INDEX(音色一览表!G:G,MATCH(MID(F940,5,2)&amp;MID(F941,5,2)&amp;MID(F942,7,2),音色一览表!H:H,0)),"")</f>
        <v/>
      </c>
      <c r="S940" s="17"/>
      <c r="T940" s="17"/>
    </row>
    <row r="941" spans="1:20" ht="18" hidden="1" customHeight="1" x14ac:dyDescent="0.2">
      <c r="A941" s="16">
        <v>939</v>
      </c>
      <c r="B941" s="16">
        <v>3</v>
      </c>
      <c r="C941" s="10"/>
      <c r="D941" s="16" t="s">
        <v>49</v>
      </c>
      <c r="E941" s="16" t="s">
        <v>50</v>
      </c>
      <c r="F941" s="16" t="s">
        <v>59</v>
      </c>
      <c r="G941" s="16" t="s">
        <v>1014</v>
      </c>
      <c r="H941" s="34" t="str">
        <f t="shared" si="59"/>
        <v>FE</v>
      </c>
      <c r="I941" s="34" t="str">
        <f>IFERROR(INDEX(数据分类!B:B,MATCH(数据!H941,数据分类!A:A,0)),"Error")</f>
        <v>主动传感</v>
      </c>
      <c r="J941" s="34" t="str">
        <f>IFERROR(_xlfn.IFS(INDEX(数据分类!E:E,MATCH(数据!H941,数据分类!A:A,0))=3456,N941&amp;M941,INDEX(数据分类!E:E,MATCH(数据!H941,数据分类!A:A,0))=34,M941,INDEX(数据分类!E:E,MATCH(数据!H941,数据分类!A:A,0))=56,N941,INDEX(数据分类!E:E,MATCH(数据!H941,数据分类!A:A,0))="-","-"),"Error")</f>
        <v>-</v>
      </c>
      <c r="K941" s="34" t="str">
        <f t="shared" si="58"/>
        <v>-</v>
      </c>
      <c r="L941" s="4" t="str">
        <f>IFERROR(INDEX(字典msg!B:B,MATCH(D941,字典msg!A:A,0)),"Error")</f>
        <v>正常</v>
      </c>
      <c r="M941" s="4" t="str">
        <f>IFERROR(_xlfn.IFS(H941="9",INDEX(字典1_34!C:C,MATCH(MID(F941,5,2),字典1_34!B:B,0)),H941="B00",INDEX(字典1_34!D:D,MATCH(MID(F941,5,2),字典1_34!B:B,0)),H941="B20",INDEX(字典1_34!E:E,MATCH(MID(F941,5,2),字典1_34!B:B,0)),H941="B48",INDEX(字典1_34!G:G,MATCH(MID(F941,5,2),字典1_34!B:B,0)),LEFT(H941,1)="B",INDEX(字典1_34!F:F,MATCH(MID(F941,5,2),字典1_34!B:B,0))),"-")</f>
        <v>-</v>
      </c>
      <c r="N941" s="4" t="str">
        <f>IFERROR(_xlfn.IFS(H941="9",INDEX(字典1_56!C:C,MATCH(MID(F941,7,2),字典1_56!B:B,0)),LEFT(H941,1)="B",INDEX(字典1_56!D:D,MATCH(MID(F941,7,2),字典1_56!B:B,0)),H941="C_B",INDEX(字典1_56!F:F,MATCH(MID(F941,7,2),字典1_56!B:B,0)),H941="C",INDEX(字典1_56!E:E,MATCH(MID(F941,7,2),字典1_56!B:B,0))),"-")</f>
        <v>-</v>
      </c>
      <c r="O941" s="4" t="str">
        <f>IFERROR(INDEX(字典1_78!C:C,MATCH(RIGHT(F941,2),字典1_78!B:B,0)),"Error")</f>
        <v>主动传感</v>
      </c>
      <c r="P941" s="5">
        <f t="shared" si="56"/>
        <v>12.792</v>
      </c>
      <c r="Q941" s="5">
        <f t="shared" si="57"/>
        <v>0.19999999999999929</v>
      </c>
      <c r="R941" s="5" t="str">
        <f>IF(H943="C_B",INDEX(音色一览表!A:A,MATCH(MID(F941,5,2)&amp;MID(F942,5,2)&amp;MID(F943,7,2),音色一览表!H:H,0))&amp;" "&amp;INDEX(音色一览表!G:G,MATCH(MID(F941,5,2)&amp;MID(F942,5,2)&amp;MID(F943,7,2),音色一览表!H:H,0)),"")</f>
        <v/>
      </c>
      <c r="S941" s="17"/>
      <c r="T941" s="17"/>
    </row>
    <row r="942" spans="1:20" ht="18" hidden="1" customHeight="1" x14ac:dyDescent="0.2">
      <c r="A942" s="16">
        <v>940</v>
      </c>
      <c r="B942" s="16">
        <v>3</v>
      </c>
      <c r="C942" s="10"/>
      <c r="D942" s="16" t="s">
        <v>49</v>
      </c>
      <c r="E942" s="16" t="s">
        <v>50</v>
      </c>
      <c r="F942" s="16" t="s">
        <v>59</v>
      </c>
      <c r="G942" s="16" t="s">
        <v>1015</v>
      </c>
      <c r="H942" s="34" t="str">
        <f t="shared" si="59"/>
        <v>FE</v>
      </c>
      <c r="I942" s="34" t="str">
        <f>IFERROR(INDEX(数据分类!B:B,MATCH(数据!H942,数据分类!A:A,0)),"Error")</f>
        <v>主动传感</v>
      </c>
      <c r="J942" s="34" t="str">
        <f>IFERROR(_xlfn.IFS(INDEX(数据分类!E:E,MATCH(数据!H942,数据分类!A:A,0))=3456,N942&amp;M942,INDEX(数据分类!E:E,MATCH(数据!H942,数据分类!A:A,0))=34,M942,INDEX(数据分类!E:E,MATCH(数据!H942,数据分类!A:A,0))=56,N942,INDEX(数据分类!E:E,MATCH(数据!H942,数据分类!A:A,0))="-","-"),"Error")</f>
        <v>-</v>
      </c>
      <c r="K942" s="34" t="str">
        <f t="shared" si="58"/>
        <v>-</v>
      </c>
      <c r="L942" s="4" t="str">
        <f>IFERROR(INDEX(字典msg!B:B,MATCH(D942,字典msg!A:A,0)),"Error")</f>
        <v>正常</v>
      </c>
      <c r="M942" s="4" t="str">
        <f>IFERROR(_xlfn.IFS(H942="9",INDEX(字典1_34!C:C,MATCH(MID(F942,5,2),字典1_34!B:B,0)),H942="B00",INDEX(字典1_34!D:D,MATCH(MID(F942,5,2),字典1_34!B:B,0)),H942="B20",INDEX(字典1_34!E:E,MATCH(MID(F942,5,2),字典1_34!B:B,0)),H942="B48",INDEX(字典1_34!G:G,MATCH(MID(F942,5,2),字典1_34!B:B,0)),LEFT(H942,1)="B",INDEX(字典1_34!F:F,MATCH(MID(F942,5,2),字典1_34!B:B,0))),"-")</f>
        <v>-</v>
      </c>
      <c r="N942" s="4" t="str">
        <f>IFERROR(_xlfn.IFS(H942="9",INDEX(字典1_56!C:C,MATCH(MID(F942,7,2),字典1_56!B:B,0)),LEFT(H942,1)="B",INDEX(字典1_56!D:D,MATCH(MID(F942,7,2),字典1_56!B:B,0)),H942="C_B",INDEX(字典1_56!F:F,MATCH(MID(F942,7,2),字典1_56!B:B,0)),H942="C",INDEX(字典1_56!E:E,MATCH(MID(F942,7,2),字典1_56!B:B,0))),"-")</f>
        <v>-</v>
      </c>
      <c r="O942" s="4" t="str">
        <f>IFERROR(INDEX(字典1_78!C:C,MATCH(RIGHT(F942,2),字典1_78!B:B,0)),"Error")</f>
        <v>主动传感</v>
      </c>
      <c r="P942" s="5">
        <f t="shared" si="56"/>
        <v>12.992000000000001</v>
      </c>
      <c r="Q942" s="5">
        <f t="shared" si="57"/>
        <v>0.20000000000000107</v>
      </c>
      <c r="R942" s="5" t="str">
        <f>IF(H944="C_B",INDEX(音色一览表!A:A,MATCH(MID(F942,5,2)&amp;MID(F943,5,2)&amp;MID(F944,7,2),音色一览表!H:H,0))&amp;" "&amp;INDEX(音色一览表!G:G,MATCH(MID(F942,5,2)&amp;MID(F943,5,2)&amp;MID(F944,7,2),音色一览表!H:H,0)),"")</f>
        <v/>
      </c>
      <c r="S942" s="17"/>
      <c r="T942" s="17"/>
    </row>
    <row r="943" spans="1:20" ht="18" hidden="1" customHeight="1" x14ac:dyDescent="0.2">
      <c r="A943" s="16">
        <v>941</v>
      </c>
      <c r="B943" s="16">
        <v>3</v>
      </c>
      <c r="C943" s="10"/>
      <c r="D943" s="16" t="s">
        <v>49</v>
      </c>
      <c r="E943" s="16" t="s">
        <v>50</v>
      </c>
      <c r="F943" s="16" t="s">
        <v>59</v>
      </c>
      <c r="G943" s="16" t="s">
        <v>1016</v>
      </c>
      <c r="H943" s="34" t="str">
        <f t="shared" si="59"/>
        <v>FE</v>
      </c>
      <c r="I943" s="34" t="str">
        <f>IFERROR(INDEX(数据分类!B:B,MATCH(数据!H943,数据分类!A:A,0)),"Error")</f>
        <v>主动传感</v>
      </c>
      <c r="J943" s="34" t="str">
        <f>IFERROR(_xlfn.IFS(INDEX(数据分类!E:E,MATCH(数据!H943,数据分类!A:A,0))=3456,N943&amp;M943,INDEX(数据分类!E:E,MATCH(数据!H943,数据分类!A:A,0))=34,M943,INDEX(数据分类!E:E,MATCH(数据!H943,数据分类!A:A,0))=56,N943,INDEX(数据分类!E:E,MATCH(数据!H943,数据分类!A:A,0))="-","-"),"Error")</f>
        <v>-</v>
      </c>
      <c r="K943" s="34" t="str">
        <f t="shared" si="58"/>
        <v>-</v>
      </c>
      <c r="L943" s="4" t="str">
        <f>IFERROR(INDEX(字典msg!B:B,MATCH(D943,字典msg!A:A,0)),"Error")</f>
        <v>正常</v>
      </c>
      <c r="M943" s="4" t="str">
        <f>IFERROR(_xlfn.IFS(H943="9",INDEX(字典1_34!C:C,MATCH(MID(F943,5,2),字典1_34!B:B,0)),H943="B00",INDEX(字典1_34!D:D,MATCH(MID(F943,5,2),字典1_34!B:B,0)),H943="B20",INDEX(字典1_34!E:E,MATCH(MID(F943,5,2),字典1_34!B:B,0)),H943="B48",INDEX(字典1_34!G:G,MATCH(MID(F943,5,2),字典1_34!B:B,0)),LEFT(H943,1)="B",INDEX(字典1_34!F:F,MATCH(MID(F943,5,2),字典1_34!B:B,0))),"-")</f>
        <v>-</v>
      </c>
      <c r="N943" s="4" t="str">
        <f>IFERROR(_xlfn.IFS(H943="9",INDEX(字典1_56!C:C,MATCH(MID(F943,7,2),字典1_56!B:B,0)),LEFT(H943,1)="B",INDEX(字典1_56!D:D,MATCH(MID(F943,7,2),字典1_56!B:B,0)),H943="C_B",INDEX(字典1_56!F:F,MATCH(MID(F943,7,2),字典1_56!B:B,0)),H943="C",INDEX(字典1_56!E:E,MATCH(MID(F943,7,2),字典1_56!B:B,0))),"-")</f>
        <v>-</v>
      </c>
      <c r="O943" s="4" t="str">
        <f>IFERROR(INDEX(字典1_78!C:C,MATCH(RIGHT(F943,2),字典1_78!B:B,0)),"Error")</f>
        <v>主动传感</v>
      </c>
      <c r="P943" s="5">
        <f t="shared" si="56"/>
        <v>13.191000000000001</v>
      </c>
      <c r="Q943" s="5">
        <f t="shared" si="57"/>
        <v>0.19899999999999984</v>
      </c>
      <c r="R943" s="5" t="str">
        <f>IF(H945="C_B",INDEX(音色一览表!A:A,MATCH(MID(F943,5,2)&amp;MID(F944,5,2)&amp;MID(F945,7,2),音色一览表!H:H,0))&amp;" "&amp;INDEX(音色一览表!G:G,MATCH(MID(F943,5,2)&amp;MID(F944,5,2)&amp;MID(F945,7,2),音色一览表!H:H,0)),"")</f>
        <v/>
      </c>
      <c r="S943" s="17"/>
      <c r="T943" s="17"/>
    </row>
    <row r="944" spans="1:20" ht="18" hidden="1" customHeight="1" x14ac:dyDescent="0.2">
      <c r="A944" s="16">
        <v>942</v>
      </c>
      <c r="B944" s="16">
        <v>3</v>
      </c>
      <c r="C944" s="10"/>
      <c r="D944" s="16" t="s">
        <v>49</v>
      </c>
      <c r="E944" s="16" t="s">
        <v>50</v>
      </c>
      <c r="F944" s="16" t="s">
        <v>59</v>
      </c>
      <c r="G944" s="16" t="s">
        <v>1017</v>
      </c>
      <c r="H944" s="34" t="str">
        <f t="shared" si="59"/>
        <v>FE</v>
      </c>
      <c r="I944" s="34" t="str">
        <f>IFERROR(INDEX(数据分类!B:B,MATCH(数据!H944,数据分类!A:A,0)),"Error")</f>
        <v>主动传感</v>
      </c>
      <c r="J944" s="34" t="str">
        <f>IFERROR(_xlfn.IFS(INDEX(数据分类!E:E,MATCH(数据!H944,数据分类!A:A,0))=3456,N944&amp;M944,INDEX(数据分类!E:E,MATCH(数据!H944,数据分类!A:A,0))=34,M944,INDEX(数据分类!E:E,MATCH(数据!H944,数据分类!A:A,0))=56,N944,INDEX(数据分类!E:E,MATCH(数据!H944,数据分类!A:A,0))="-","-"),"Error")</f>
        <v>-</v>
      </c>
      <c r="K944" s="34" t="str">
        <f t="shared" si="58"/>
        <v>-</v>
      </c>
      <c r="L944" s="4" t="str">
        <f>IFERROR(INDEX(字典msg!B:B,MATCH(D944,字典msg!A:A,0)),"Error")</f>
        <v>正常</v>
      </c>
      <c r="M944" s="4" t="str">
        <f>IFERROR(_xlfn.IFS(H944="9",INDEX(字典1_34!C:C,MATCH(MID(F944,5,2),字典1_34!B:B,0)),H944="B00",INDEX(字典1_34!D:D,MATCH(MID(F944,5,2),字典1_34!B:B,0)),H944="B20",INDEX(字典1_34!E:E,MATCH(MID(F944,5,2),字典1_34!B:B,0)),H944="B48",INDEX(字典1_34!G:G,MATCH(MID(F944,5,2),字典1_34!B:B,0)),LEFT(H944,1)="B",INDEX(字典1_34!F:F,MATCH(MID(F944,5,2),字典1_34!B:B,0))),"-")</f>
        <v>-</v>
      </c>
      <c r="N944" s="4" t="str">
        <f>IFERROR(_xlfn.IFS(H944="9",INDEX(字典1_56!C:C,MATCH(MID(F944,7,2),字典1_56!B:B,0)),LEFT(H944,1)="B",INDEX(字典1_56!D:D,MATCH(MID(F944,7,2),字典1_56!B:B,0)),H944="C_B",INDEX(字典1_56!F:F,MATCH(MID(F944,7,2),字典1_56!B:B,0)),H944="C",INDEX(字典1_56!E:E,MATCH(MID(F944,7,2),字典1_56!B:B,0))),"-")</f>
        <v>-</v>
      </c>
      <c r="O944" s="4" t="str">
        <f>IFERROR(INDEX(字典1_78!C:C,MATCH(RIGHT(F944,2),字典1_78!B:B,0)),"Error")</f>
        <v>主动传感</v>
      </c>
      <c r="P944" s="5">
        <f t="shared" si="56"/>
        <v>13.391</v>
      </c>
      <c r="Q944" s="5">
        <f t="shared" si="57"/>
        <v>0.19999999999999929</v>
      </c>
      <c r="R944" s="5" t="str">
        <f>IF(H946="C_B",INDEX(音色一览表!A:A,MATCH(MID(F944,5,2)&amp;MID(F945,5,2)&amp;MID(F946,7,2),音色一览表!H:H,0))&amp;" "&amp;INDEX(音色一览表!G:G,MATCH(MID(F944,5,2)&amp;MID(F945,5,2)&amp;MID(F946,7,2),音色一览表!H:H,0)),"")</f>
        <v/>
      </c>
      <c r="S944" s="17"/>
      <c r="T944" s="17"/>
    </row>
    <row r="945" spans="1:20" ht="18" hidden="1" customHeight="1" x14ac:dyDescent="0.2">
      <c r="A945" s="16">
        <v>943</v>
      </c>
      <c r="B945" s="16">
        <v>3</v>
      </c>
      <c r="C945" s="10"/>
      <c r="D945" s="16" t="s">
        <v>49</v>
      </c>
      <c r="E945" s="16" t="s">
        <v>50</v>
      </c>
      <c r="F945" s="16" t="s">
        <v>59</v>
      </c>
      <c r="G945" s="16" t="s">
        <v>1018</v>
      </c>
      <c r="H945" s="34" t="str">
        <f t="shared" si="59"/>
        <v>FE</v>
      </c>
      <c r="I945" s="34" t="str">
        <f>IFERROR(INDEX(数据分类!B:B,MATCH(数据!H945,数据分类!A:A,0)),"Error")</f>
        <v>主动传感</v>
      </c>
      <c r="J945" s="34" t="str">
        <f>IFERROR(_xlfn.IFS(INDEX(数据分类!E:E,MATCH(数据!H945,数据分类!A:A,0))=3456,N945&amp;M945,INDEX(数据分类!E:E,MATCH(数据!H945,数据分类!A:A,0))=34,M945,INDEX(数据分类!E:E,MATCH(数据!H945,数据分类!A:A,0))=56,N945,INDEX(数据分类!E:E,MATCH(数据!H945,数据分类!A:A,0))="-","-"),"Error")</f>
        <v>-</v>
      </c>
      <c r="K945" s="34" t="str">
        <f t="shared" si="58"/>
        <v>-</v>
      </c>
      <c r="L945" s="4" t="str">
        <f>IFERROR(INDEX(字典msg!B:B,MATCH(D945,字典msg!A:A,0)),"Error")</f>
        <v>正常</v>
      </c>
      <c r="M945" s="4" t="str">
        <f>IFERROR(_xlfn.IFS(H945="9",INDEX(字典1_34!C:C,MATCH(MID(F945,5,2),字典1_34!B:B,0)),H945="B00",INDEX(字典1_34!D:D,MATCH(MID(F945,5,2),字典1_34!B:B,0)),H945="B20",INDEX(字典1_34!E:E,MATCH(MID(F945,5,2),字典1_34!B:B,0)),H945="B48",INDEX(字典1_34!G:G,MATCH(MID(F945,5,2),字典1_34!B:B,0)),LEFT(H945,1)="B",INDEX(字典1_34!F:F,MATCH(MID(F945,5,2),字典1_34!B:B,0))),"-")</f>
        <v>-</v>
      </c>
      <c r="N945" s="4" t="str">
        <f>IFERROR(_xlfn.IFS(H945="9",INDEX(字典1_56!C:C,MATCH(MID(F945,7,2),字典1_56!B:B,0)),LEFT(H945,1)="B",INDEX(字典1_56!D:D,MATCH(MID(F945,7,2),字典1_56!B:B,0)),H945="C_B",INDEX(字典1_56!F:F,MATCH(MID(F945,7,2),字典1_56!B:B,0)),H945="C",INDEX(字典1_56!E:E,MATCH(MID(F945,7,2),字典1_56!B:B,0))),"-")</f>
        <v>-</v>
      </c>
      <c r="O945" s="4" t="str">
        <f>IFERROR(INDEX(字典1_78!C:C,MATCH(RIGHT(F945,2),字典1_78!B:B,0)),"Error")</f>
        <v>主动传感</v>
      </c>
      <c r="P945" s="5">
        <f t="shared" si="56"/>
        <v>13.589</v>
      </c>
      <c r="Q945" s="5">
        <f t="shared" si="57"/>
        <v>0.1980000000000004</v>
      </c>
      <c r="R945" s="5" t="str">
        <f>IF(H947="C_B",INDEX(音色一览表!A:A,MATCH(MID(F945,5,2)&amp;MID(F946,5,2)&amp;MID(F947,7,2),音色一览表!H:H,0))&amp;" "&amp;INDEX(音色一览表!G:G,MATCH(MID(F945,5,2)&amp;MID(F946,5,2)&amp;MID(F947,7,2),音色一览表!H:H,0)),"")</f>
        <v/>
      </c>
      <c r="S945" s="17"/>
      <c r="T945" s="17"/>
    </row>
    <row r="946" spans="1:20" ht="18" hidden="1" customHeight="1" x14ac:dyDescent="0.2">
      <c r="A946" s="16">
        <v>944</v>
      </c>
      <c r="B946" s="16">
        <v>3</v>
      </c>
      <c r="C946" s="10"/>
      <c r="D946" s="16" t="s">
        <v>49</v>
      </c>
      <c r="E946" s="16" t="s">
        <v>50</v>
      </c>
      <c r="F946" s="16" t="s">
        <v>59</v>
      </c>
      <c r="G946" s="16" t="s">
        <v>179</v>
      </c>
      <c r="H946" s="34" t="str">
        <f t="shared" si="59"/>
        <v>FE</v>
      </c>
      <c r="I946" s="34" t="str">
        <f>IFERROR(INDEX(数据分类!B:B,MATCH(数据!H946,数据分类!A:A,0)),"Error")</f>
        <v>主动传感</v>
      </c>
      <c r="J946" s="34" t="str">
        <f>IFERROR(_xlfn.IFS(INDEX(数据分类!E:E,MATCH(数据!H946,数据分类!A:A,0))=3456,N946&amp;M946,INDEX(数据分类!E:E,MATCH(数据!H946,数据分类!A:A,0))=34,M946,INDEX(数据分类!E:E,MATCH(数据!H946,数据分类!A:A,0))=56,N946,INDEX(数据分类!E:E,MATCH(数据!H946,数据分类!A:A,0))="-","-"),"Error")</f>
        <v>-</v>
      </c>
      <c r="K946" s="34" t="str">
        <f t="shared" si="58"/>
        <v>-</v>
      </c>
      <c r="L946" s="4" t="str">
        <f>IFERROR(INDEX(字典msg!B:B,MATCH(D946,字典msg!A:A,0)),"Error")</f>
        <v>正常</v>
      </c>
      <c r="M946" s="4" t="str">
        <f>IFERROR(_xlfn.IFS(H946="9",INDEX(字典1_34!C:C,MATCH(MID(F946,5,2),字典1_34!B:B,0)),H946="B00",INDEX(字典1_34!D:D,MATCH(MID(F946,5,2),字典1_34!B:B,0)),H946="B20",INDEX(字典1_34!E:E,MATCH(MID(F946,5,2),字典1_34!B:B,0)),H946="B48",INDEX(字典1_34!G:G,MATCH(MID(F946,5,2),字典1_34!B:B,0)),LEFT(H946,1)="B",INDEX(字典1_34!F:F,MATCH(MID(F946,5,2),字典1_34!B:B,0))),"-")</f>
        <v>-</v>
      </c>
      <c r="N946" s="4" t="str">
        <f>IFERROR(_xlfn.IFS(H946="9",INDEX(字典1_56!C:C,MATCH(MID(F946,7,2),字典1_56!B:B,0)),LEFT(H946,1)="B",INDEX(字典1_56!D:D,MATCH(MID(F946,7,2),字典1_56!B:B,0)),H946="C_B",INDEX(字典1_56!F:F,MATCH(MID(F946,7,2),字典1_56!B:B,0)),H946="C",INDEX(字典1_56!E:E,MATCH(MID(F946,7,2),字典1_56!B:B,0))),"-")</f>
        <v>-</v>
      </c>
      <c r="O946" s="4" t="str">
        <f>IFERROR(INDEX(字典1_78!C:C,MATCH(RIGHT(F946,2),字典1_78!B:B,0)),"Error")</f>
        <v>主动传感</v>
      </c>
      <c r="P946" s="5">
        <f t="shared" si="56"/>
        <v>13.789</v>
      </c>
      <c r="Q946" s="5">
        <f t="shared" si="57"/>
        <v>0.19999999999999929</v>
      </c>
      <c r="R946" s="5" t="str">
        <f>IF(H948="C_B",INDEX(音色一览表!A:A,MATCH(MID(F946,5,2)&amp;MID(F947,5,2)&amp;MID(F948,7,2),音色一览表!H:H,0))&amp;" "&amp;INDEX(音色一览表!G:G,MATCH(MID(F946,5,2)&amp;MID(F947,5,2)&amp;MID(F948,7,2),音色一览表!H:H,0)),"")</f>
        <v/>
      </c>
      <c r="S946" s="17"/>
      <c r="T946" s="17"/>
    </row>
    <row r="947" spans="1:20" ht="18" hidden="1" customHeight="1" x14ac:dyDescent="0.2">
      <c r="A947" s="16">
        <v>945</v>
      </c>
      <c r="B947" s="16">
        <v>3</v>
      </c>
      <c r="C947" s="10"/>
      <c r="D947" s="16" t="s">
        <v>49</v>
      </c>
      <c r="E947" s="16" t="s">
        <v>50</v>
      </c>
      <c r="F947" s="16" t="s">
        <v>59</v>
      </c>
      <c r="G947" s="16" t="s">
        <v>1019</v>
      </c>
      <c r="H947" s="34" t="str">
        <f t="shared" si="59"/>
        <v>FE</v>
      </c>
      <c r="I947" s="34" t="str">
        <f>IFERROR(INDEX(数据分类!B:B,MATCH(数据!H947,数据分类!A:A,0)),"Error")</f>
        <v>主动传感</v>
      </c>
      <c r="J947" s="34" t="str">
        <f>IFERROR(_xlfn.IFS(INDEX(数据分类!E:E,MATCH(数据!H947,数据分类!A:A,0))=3456,N947&amp;M947,INDEX(数据分类!E:E,MATCH(数据!H947,数据分类!A:A,0))=34,M947,INDEX(数据分类!E:E,MATCH(数据!H947,数据分类!A:A,0))=56,N947,INDEX(数据分类!E:E,MATCH(数据!H947,数据分类!A:A,0))="-","-"),"Error")</f>
        <v>-</v>
      </c>
      <c r="K947" s="34" t="str">
        <f t="shared" si="58"/>
        <v>-</v>
      </c>
      <c r="L947" s="4" t="str">
        <f>IFERROR(INDEX(字典msg!B:B,MATCH(D947,字典msg!A:A,0)),"Error")</f>
        <v>正常</v>
      </c>
      <c r="M947" s="4" t="str">
        <f>IFERROR(_xlfn.IFS(H947="9",INDEX(字典1_34!C:C,MATCH(MID(F947,5,2),字典1_34!B:B,0)),H947="B00",INDEX(字典1_34!D:D,MATCH(MID(F947,5,2),字典1_34!B:B,0)),H947="B20",INDEX(字典1_34!E:E,MATCH(MID(F947,5,2),字典1_34!B:B,0)),H947="B48",INDEX(字典1_34!G:G,MATCH(MID(F947,5,2),字典1_34!B:B,0)),LEFT(H947,1)="B",INDEX(字典1_34!F:F,MATCH(MID(F947,5,2),字典1_34!B:B,0))),"-")</f>
        <v>-</v>
      </c>
      <c r="N947" s="4" t="str">
        <f>IFERROR(_xlfn.IFS(H947="9",INDEX(字典1_56!C:C,MATCH(MID(F947,7,2),字典1_56!B:B,0)),LEFT(H947,1)="B",INDEX(字典1_56!D:D,MATCH(MID(F947,7,2),字典1_56!B:B,0)),H947="C_B",INDEX(字典1_56!F:F,MATCH(MID(F947,7,2),字典1_56!B:B,0)),H947="C",INDEX(字典1_56!E:E,MATCH(MID(F947,7,2),字典1_56!B:B,0))),"-")</f>
        <v>-</v>
      </c>
      <c r="O947" s="4" t="str">
        <f>IFERROR(INDEX(字典1_78!C:C,MATCH(RIGHT(F947,2),字典1_78!B:B,0)),"Error")</f>
        <v>主动传感</v>
      </c>
      <c r="P947" s="5">
        <f t="shared" si="56"/>
        <v>13.989000000000001</v>
      </c>
      <c r="Q947" s="5">
        <f t="shared" si="57"/>
        <v>0.20000000000000107</v>
      </c>
      <c r="R947" s="5" t="str">
        <f>IF(H949="C_B",INDEX(音色一览表!A:A,MATCH(MID(F947,5,2)&amp;MID(F948,5,2)&amp;MID(F949,7,2),音色一览表!H:H,0))&amp;" "&amp;INDEX(音色一览表!G:G,MATCH(MID(F947,5,2)&amp;MID(F948,5,2)&amp;MID(F949,7,2),音色一览表!H:H,0)),"")</f>
        <v/>
      </c>
      <c r="S947" s="17"/>
      <c r="T947" s="17"/>
    </row>
    <row r="948" spans="1:20" ht="18" hidden="1" customHeight="1" x14ac:dyDescent="0.2">
      <c r="A948" s="16">
        <v>946</v>
      </c>
      <c r="B948" s="16">
        <v>3</v>
      </c>
      <c r="C948" s="10"/>
      <c r="D948" s="16" t="s">
        <v>49</v>
      </c>
      <c r="E948" s="16" t="s">
        <v>50</v>
      </c>
      <c r="F948" s="16" t="s">
        <v>59</v>
      </c>
      <c r="G948" s="16" t="s">
        <v>1020</v>
      </c>
      <c r="H948" s="34" t="str">
        <f t="shared" si="59"/>
        <v>FE</v>
      </c>
      <c r="I948" s="34" t="str">
        <f>IFERROR(INDEX(数据分类!B:B,MATCH(数据!H948,数据分类!A:A,0)),"Error")</f>
        <v>主动传感</v>
      </c>
      <c r="J948" s="34" t="str">
        <f>IFERROR(_xlfn.IFS(INDEX(数据分类!E:E,MATCH(数据!H948,数据分类!A:A,0))=3456,N948&amp;M948,INDEX(数据分类!E:E,MATCH(数据!H948,数据分类!A:A,0))=34,M948,INDEX(数据分类!E:E,MATCH(数据!H948,数据分类!A:A,0))=56,N948,INDEX(数据分类!E:E,MATCH(数据!H948,数据分类!A:A,0))="-","-"),"Error")</f>
        <v>-</v>
      </c>
      <c r="K948" s="34" t="str">
        <f t="shared" si="58"/>
        <v>-</v>
      </c>
      <c r="L948" s="4" t="str">
        <f>IFERROR(INDEX(字典msg!B:B,MATCH(D948,字典msg!A:A,0)),"Error")</f>
        <v>正常</v>
      </c>
      <c r="M948" s="4" t="str">
        <f>IFERROR(_xlfn.IFS(H948="9",INDEX(字典1_34!C:C,MATCH(MID(F948,5,2),字典1_34!B:B,0)),H948="B00",INDEX(字典1_34!D:D,MATCH(MID(F948,5,2),字典1_34!B:B,0)),H948="B20",INDEX(字典1_34!E:E,MATCH(MID(F948,5,2),字典1_34!B:B,0)),H948="B48",INDEX(字典1_34!G:G,MATCH(MID(F948,5,2),字典1_34!B:B,0)),LEFT(H948,1)="B",INDEX(字典1_34!F:F,MATCH(MID(F948,5,2),字典1_34!B:B,0))),"-")</f>
        <v>-</v>
      </c>
      <c r="N948" s="4" t="str">
        <f>IFERROR(_xlfn.IFS(H948="9",INDEX(字典1_56!C:C,MATCH(MID(F948,7,2),字典1_56!B:B,0)),LEFT(H948,1)="B",INDEX(字典1_56!D:D,MATCH(MID(F948,7,2),字典1_56!B:B,0)),H948="C_B",INDEX(字典1_56!F:F,MATCH(MID(F948,7,2),字典1_56!B:B,0)),H948="C",INDEX(字典1_56!E:E,MATCH(MID(F948,7,2),字典1_56!B:B,0))),"-")</f>
        <v>-</v>
      </c>
      <c r="O948" s="4" t="str">
        <f>IFERROR(INDEX(字典1_78!C:C,MATCH(RIGHT(F948,2),字典1_78!B:B,0)),"Error")</f>
        <v>主动传感</v>
      </c>
      <c r="P948" s="5">
        <f t="shared" si="56"/>
        <v>14.188000000000001</v>
      </c>
      <c r="Q948" s="5">
        <f t="shared" si="57"/>
        <v>0.19899999999999984</v>
      </c>
      <c r="R948" s="5" t="str">
        <f>IF(H950="C_B",INDEX(音色一览表!A:A,MATCH(MID(F948,5,2)&amp;MID(F949,5,2)&amp;MID(F950,7,2),音色一览表!H:H,0))&amp;" "&amp;INDEX(音色一览表!G:G,MATCH(MID(F948,5,2)&amp;MID(F949,5,2)&amp;MID(F950,7,2),音色一览表!H:H,0)),"")</f>
        <v/>
      </c>
      <c r="S948" s="17"/>
      <c r="T948" s="17"/>
    </row>
    <row r="949" spans="1:20" ht="18" hidden="1" customHeight="1" x14ac:dyDescent="0.2">
      <c r="A949" s="16">
        <v>947</v>
      </c>
      <c r="B949" s="16">
        <v>4</v>
      </c>
      <c r="C949" s="10"/>
      <c r="D949" s="16" t="s">
        <v>49</v>
      </c>
      <c r="E949" s="16" t="s">
        <v>50</v>
      </c>
      <c r="F949" s="16" t="s">
        <v>1021</v>
      </c>
      <c r="G949" s="16" t="s">
        <v>1022</v>
      </c>
      <c r="H949" s="34" t="str">
        <f t="shared" si="59"/>
        <v>B00</v>
      </c>
      <c r="I949" s="34" t="str">
        <f>IFERROR(INDEX(数据分类!B:B,MATCH(数据!H949,数据分类!A:A,0)),"Error")</f>
        <v>设定音色_MSB</v>
      </c>
      <c r="J949" s="34" t="str">
        <f>IFERROR(_xlfn.IFS(INDEX(数据分类!E:E,MATCH(数据!H949,数据分类!A:A,0))=3456,N949&amp;M949,INDEX(数据分类!E:E,MATCH(数据!H949,数据分类!A:A,0))=34,M949,INDEX(数据分类!E:E,MATCH(数据!H949,数据分类!A:A,0))=56,N949,INDEX(数据分类!E:E,MATCH(数据!H949,数据分类!A:A,0))="-","-"),"Error")</f>
        <v>MSB:000</v>
      </c>
      <c r="K949" s="34">
        <f t="shared" si="58"/>
        <v>1</v>
      </c>
      <c r="L949" s="4" t="str">
        <f>IFERROR(INDEX(字典msg!B:B,MATCH(D949,字典msg!A:A,0)),"Error")</f>
        <v>正常</v>
      </c>
      <c r="M949" s="4" t="str">
        <f>IFERROR(_xlfn.IFS(H949="9",INDEX(字典1_34!C:C,MATCH(MID(F949,5,2),字典1_34!B:B,0)),H949="B00",INDEX(字典1_34!D:D,MATCH(MID(F949,5,2),字典1_34!B:B,0)),H949="B20",INDEX(字典1_34!E:E,MATCH(MID(F949,5,2),字典1_34!B:B,0)),H949="B48",INDEX(字典1_34!G:G,MATCH(MID(F949,5,2),字典1_34!B:B,0)),LEFT(H949,1)="B",INDEX(字典1_34!F:F,MATCH(MID(F949,5,2),字典1_34!B:B,0))),"-")</f>
        <v>MSB:000</v>
      </c>
      <c r="N949" s="4" t="str">
        <f>IFERROR(_xlfn.IFS(H949="9",INDEX(字典1_56!C:C,MATCH(MID(F949,7,2),字典1_56!B:B,0)),LEFT(H949,1)="B",INDEX(字典1_56!D:D,MATCH(MID(F949,7,2),字典1_56!B:B,0)),H949="C_B",INDEX(字典1_56!F:F,MATCH(MID(F949,7,2),字典1_56!B:B,0)),H949="C",INDEX(字典1_56!E:E,MATCH(MID(F949,7,2),字典1_56!B:B,0))),"-")</f>
        <v>设定音色_MSB</v>
      </c>
      <c r="O949" s="4" t="str">
        <f>IFERROR(INDEX(字典1_78!C:C,MATCH(RIGHT(F949,2),字典1_78!B:B,0)),"Error")</f>
        <v>控制变更(#01)</v>
      </c>
      <c r="P949" s="5">
        <f t="shared" si="56"/>
        <v>63.874000000000002</v>
      </c>
      <c r="Q949" s="5">
        <f t="shared" si="57"/>
        <v>0</v>
      </c>
      <c r="R949" s="5" t="str">
        <f>IF(H951="C_B",INDEX(音色一览表!A:A,MATCH(MID(F949,5,2)&amp;MID(F950,5,2)&amp;MID(F951,7,2),音色一览表!H:H,0))&amp;" "&amp;INDEX(音色一览表!G:G,MATCH(MID(F949,5,2)&amp;MID(F950,5,2)&amp;MID(F951,7,2),音色一览表!H:H,0)),"")</f>
        <v>32 三角钢琴</v>
      </c>
      <c r="S949" s="17"/>
      <c r="T949" s="17"/>
    </row>
    <row r="950" spans="1:20" ht="18" hidden="1" customHeight="1" x14ac:dyDescent="0.2">
      <c r="A950" s="16">
        <v>948</v>
      </c>
      <c r="B950" s="16">
        <v>4</v>
      </c>
      <c r="C950" s="10"/>
      <c r="D950" s="16" t="s">
        <v>49</v>
      </c>
      <c r="E950" s="16" t="s">
        <v>50</v>
      </c>
      <c r="F950" s="16" t="s">
        <v>1023</v>
      </c>
      <c r="G950" s="16" t="s">
        <v>1022</v>
      </c>
      <c r="H950" s="34" t="str">
        <f t="shared" si="59"/>
        <v>B20</v>
      </c>
      <c r="I950" s="34" t="str">
        <f>IFERROR(INDEX(数据分类!B:B,MATCH(数据!H950,数据分类!A:A,0)),"Error")</f>
        <v>设定音色_LSB</v>
      </c>
      <c r="J950" s="34" t="str">
        <f>IFERROR(_xlfn.IFS(INDEX(数据分类!E:E,MATCH(数据!H950,数据分类!A:A,0))=3456,N950&amp;M950,INDEX(数据分类!E:E,MATCH(数据!H950,数据分类!A:A,0))=34,M950,INDEX(数据分类!E:E,MATCH(数据!H950,数据分类!A:A,0))=56,N950,INDEX(数据分类!E:E,MATCH(数据!H950,数据分类!A:A,0))="-","-"),"Error")</f>
        <v>LSB:112</v>
      </c>
      <c r="K950" s="34">
        <f t="shared" si="58"/>
        <v>1</v>
      </c>
      <c r="L950" s="4" t="str">
        <f>IFERROR(INDEX(字典msg!B:B,MATCH(D950,字典msg!A:A,0)),"Error")</f>
        <v>正常</v>
      </c>
      <c r="M950" s="4" t="str">
        <f>IFERROR(_xlfn.IFS(H950="9",INDEX(字典1_34!C:C,MATCH(MID(F950,5,2),字典1_34!B:B,0)),H950="B00",INDEX(字典1_34!D:D,MATCH(MID(F950,5,2),字典1_34!B:B,0)),H950="B20",INDEX(字典1_34!E:E,MATCH(MID(F950,5,2),字典1_34!B:B,0)),H950="B48",INDEX(字典1_34!G:G,MATCH(MID(F950,5,2),字典1_34!B:B,0)),LEFT(H950,1)="B",INDEX(字典1_34!F:F,MATCH(MID(F950,5,2),字典1_34!B:B,0))),"-")</f>
        <v>LSB:112</v>
      </c>
      <c r="N950" s="4" t="str">
        <f>IFERROR(_xlfn.IFS(H950="9",INDEX(字典1_56!C:C,MATCH(MID(F950,7,2),字典1_56!B:B,0)),LEFT(H950,1)="B",INDEX(字典1_56!D:D,MATCH(MID(F950,7,2),字典1_56!B:B,0)),H950="C_B",INDEX(字典1_56!F:F,MATCH(MID(F950,7,2),字典1_56!B:B,0)),H950="C",INDEX(字典1_56!E:E,MATCH(MID(F950,7,2),字典1_56!B:B,0))),"-")</f>
        <v>设定音色_LSB</v>
      </c>
      <c r="O950" s="4" t="str">
        <f>IFERROR(INDEX(字典1_78!C:C,MATCH(RIGHT(F950,2),字典1_78!B:B,0)),"Error")</f>
        <v>控制变更(#01)</v>
      </c>
      <c r="P950" s="5">
        <f t="shared" si="56"/>
        <v>63.874000000000002</v>
      </c>
      <c r="Q950" s="5">
        <f t="shared" si="57"/>
        <v>0</v>
      </c>
      <c r="R950" s="5" t="str">
        <f>IF(H952="C_B",INDEX(音色一览表!A:A,MATCH(MID(F950,5,2)&amp;MID(F951,5,2)&amp;MID(F952,7,2),音色一览表!H:H,0))&amp;" "&amp;INDEX(音色一览表!G:G,MATCH(MID(F950,5,2)&amp;MID(F951,5,2)&amp;MID(F952,7,2),音色一览表!H:H,0)),"")</f>
        <v/>
      </c>
      <c r="S950" s="17"/>
      <c r="T950" s="17"/>
    </row>
    <row r="951" spans="1:20" ht="18" hidden="1" customHeight="1" x14ac:dyDescent="0.2">
      <c r="A951" s="16">
        <v>949</v>
      </c>
      <c r="B951" s="16">
        <v>4</v>
      </c>
      <c r="C951" s="10"/>
      <c r="D951" s="16" t="s">
        <v>49</v>
      </c>
      <c r="E951" s="16" t="s">
        <v>50</v>
      </c>
      <c r="F951" s="16" t="s">
        <v>1024</v>
      </c>
      <c r="G951" s="16" t="s">
        <v>1025</v>
      </c>
      <c r="H951" s="34" t="str">
        <f t="shared" si="59"/>
        <v>C_B</v>
      </c>
      <c r="I951" s="34" t="str">
        <f>IFERROR(INDEX(数据分类!B:B,MATCH(数据!H951,数据分类!A:A,0)),"Error")</f>
        <v>设定音色_NO</v>
      </c>
      <c r="J951" s="34" t="str">
        <f>IFERROR(_xlfn.IFS(INDEX(数据分类!E:E,MATCH(数据!H951,数据分类!A:A,0))=3456,N951&amp;M951,INDEX(数据分类!E:E,MATCH(数据!H951,数据分类!A:A,0))=34,M951,INDEX(数据分类!E:E,MATCH(数据!H951,数据分类!A:A,0))=56,N951,INDEX(数据分类!E:E,MATCH(数据!H951,数据分类!A:A,0))="-","-"),"Error")</f>
        <v>NO:001</v>
      </c>
      <c r="K951" s="34">
        <f t="shared" si="58"/>
        <v>1</v>
      </c>
      <c r="L951" s="4" t="str">
        <f>IFERROR(INDEX(字典msg!B:B,MATCH(D951,字典msg!A:A,0)),"Error")</f>
        <v>正常</v>
      </c>
      <c r="M951" s="4" t="str">
        <f>IFERROR(_xlfn.IFS(H951="9",INDEX(字典1_34!C:C,MATCH(MID(F951,5,2),字典1_34!B:B,0)),H951="B00",INDEX(字典1_34!D:D,MATCH(MID(F951,5,2),字典1_34!B:B,0)),H951="B20",INDEX(字典1_34!E:E,MATCH(MID(F951,5,2),字典1_34!B:B,0)),H951="B48",INDEX(字典1_34!G:G,MATCH(MID(F951,5,2),字典1_34!B:B,0)),LEFT(H951,1)="B",INDEX(字典1_34!F:F,MATCH(MID(F951,5,2),字典1_34!B:B,0))),"-")</f>
        <v>-</v>
      </c>
      <c r="N951" s="4" t="str">
        <f>IFERROR(_xlfn.IFS(H951="9",INDEX(字典1_56!C:C,MATCH(MID(F951,7,2),字典1_56!B:B,0)),LEFT(H951,1)="B",INDEX(字典1_56!D:D,MATCH(MID(F951,7,2),字典1_56!B:B,0)),H951="C_B",INDEX(字典1_56!F:F,MATCH(MID(F951,7,2),字典1_56!B:B,0)),H951="C",INDEX(字典1_56!E:E,MATCH(MID(F951,7,2),字典1_56!B:B,0))),"-")</f>
        <v>NO:001</v>
      </c>
      <c r="O951" s="4" t="str">
        <f>IFERROR(INDEX(字典1_78!C:C,MATCH(RIGHT(F951,2),字典1_78!B:B,0)),"Error")</f>
        <v>程序更改(#01)</v>
      </c>
      <c r="P951" s="5">
        <f t="shared" si="56"/>
        <v>63.884</v>
      </c>
      <c r="Q951" s="5">
        <f t="shared" si="57"/>
        <v>9.9999999999980105E-3</v>
      </c>
      <c r="R951" s="5" t="str">
        <f>IF(H953="C_B",INDEX(音色一览表!A:A,MATCH(MID(F951,5,2)&amp;MID(F952,5,2)&amp;MID(F953,7,2),音色一览表!H:H,0))&amp;" "&amp;INDEX(音色一览表!G:G,MATCH(MID(F951,5,2)&amp;MID(F952,5,2)&amp;MID(F953,7,2),音色一览表!H:H,0)),"")</f>
        <v/>
      </c>
      <c r="S951" s="17"/>
      <c r="T951" s="17"/>
    </row>
    <row r="952" spans="1:20" ht="18" hidden="1" customHeight="1" x14ac:dyDescent="0.2">
      <c r="A952" s="16">
        <v>950</v>
      </c>
      <c r="B952" s="16">
        <v>4</v>
      </c>
      <c r="C952" s="10"/>
      <c r="D952" s="16" t="s">
        <v>49</v>
      </c>
      <c r="E952" s="16" t="s">
        <v>50</v>
      </c>
      <c r="F952" s="16" t="s">
        <v>1026</v>
      </c>
      <c r="G952" s="16" t="s">
        <v>1025</v>
      </c>
      <c r="H952" s="34" t="str">
        <f t="shared" si="59"/>
        <v>B00</v>
      </c>
      <c r="I952" s="34" t="str">
        <f>IFERROR(INDEX(数据分类!B:B,MATCH(数据!H952,数据分类!A:A,0)),"Error")</f>
        <v>设定音色_MSB</v>
      </c>
      <c r="J952" s="34" t="str">
        <f>IFERROR(_xlfn.IFS(INDEX(数据分类!E:E,MATCH(数据!H952,数据分类!A:A,0))=3456,N952&amp;M952,INDEX(数据分类!E:E,MATCH(数据!H952,数据分类!A:A,0))=34,M952,INDEX(数据分类!E:E,MATCH(数据!H952,数据分类!A:A,0))=56,N952,INDEX(数据分类!E:E,MATCH(数据!H952,数据分类!A:A,0))="-","-"),"Error")</f>
        <v>MSB:000</v>
      </c>
      <c r="K952" s="34">
        <f t="shared" si="58"/>
        <v>2</v>
      </c>
      <c r="L952" s="4" t="str">
        <f>IFERROR(INDEX(字典msg!B:B,MATCH(D952,字典msg!A:A,0)),"Error")</f>
        <v>正常</v>
      </c>
      <c r="M952" s="4" t="str">
        <f>IFERROR(_xlfn.IFS(H952="9",INDEX(字典1_34!C:C,MATCH(MID(F952,5,2),字典1_34!B:B,0)),H952="B00",INDEX(字典1_34!D:D,MATCH(MID(F952,5,2),字典1_34!B:B,0)),H952="B20",INDEX(字典1_34!E:E,MATCH(MID(F952,5,2),字典1_34!B:B,0)),H952="B48",INDEX(字典1_34!G:G,MATCH(MID(F952,5,2),字典1_34!B:B,0)),LEFT(H952,1)="B",INDEX(字典1_34!F:F,MATCH(MID(F952,5,2),字典1_34!B:B,0))),"-")</f>
        <v>MSB:000</v>
      </c>
      <c r="N952" s="4" t="str">
        <f>IFERROR(_xlfn.IFS(H952="9",INDEX(字典1_56!C:C,MATCH(MID(F952,7,2),字典1_56!B:B,0)),LEFT(H952,1)="B",INDEX(字典1_56!D:D,MATCH(MID(F952,7,2),字典1_56!B:B,0)),H952="C_B",INDEX(字典1_56!F:F,MATCH(MID(F952,7,2),字典1_56!B:B,0)),H952="C",INDEX(字典1_56!E:E,MATCH(MID(F952,7,2),字典1_56!B:B,0))),"-")</f>
        <v>设定音色_MSB</v>
      </c>
      <c r="O952" s="4" t="str">
        <f>IFERROR(INDEX(字典1_78!C:C,MATCH(RIGHT(F952,2),字典1_78!B:B,0)),"Error")</f>
        <v>控制变更(#02)</v>
      </c>
      <c r="P952" s="5">
        <f t="shared" si="56"/>
        <v>63.884</v>
      </c>
      <c r="Q952" s="5">
        <f t="shared" si="57"/>
        <v>0</v>
      </c>
      <c r="R952" s="5" t="str">
        <f>IF(H954="C_B",INDEX(音色一览表!A:A,MATCH(MID(F952,5,2)&amp;MID(F953,5,2)&amp;MID(F954,7,2),音色一览表!H:H,0))&amp;" "&amp;INDEX(音色一览表!G:G,MATCH(MID(F952,5,2)&amp;MID(F953,5,2)&amp;MID(F954,7,2),音色一览表!H:H,0)),"")</f>
        <v>75 室内弦乐</v>
      </c>
      <c r="S952" s="17"/>
      <c r="T952" s="17"/>
    </row>
    <row r="953" spans="1:20" ht="18" hidden="1" customHeight="1" x14ac:dyDescent="0.2">
      <c r="A953" s="16">
        <v>951</v>
      </c>
      <c r="B953" s="16">
        <v>4</v>
      </c>
      <c r="C953" s="10"/>
      <c r="D953" s="16" t="s">
        <v>49</v>
      </c>
      <c r="E953" s="16" t="s">
        <v>50</v>
      </c>
      <c r="F953" s="16" t="s">
        <v>1027</v>
      </c>
      <c r="G953" s="16" t="s">
        <v>1025</v>
      </c>
      <c r="H953" s="34" t="str">
        <f t="shared" si="59"/>
        <v>B20</v>
      </c>
      <c r="I953" s="34" t="str">
        <f>IFERROR(INDEX(数据分类!B:B,MATCH(数据!H953,数据分类!A:A,0)),"Error")</f>
        <v>设定音色_LSB</v>
      </c>
      <c r="J953" s="34" t="str">
        <f>IFERROR(_xlfn.IFS(INDEX(数据分类!E:E,MATCH(数据!H953,数据分类!A:A,0))=3456,N953&amp;M953,INDEX(数据分类!E:E,MATCH(数据!H953,数据分类!A:A,0))=34,M953,INDEX(数据分类!E:E,MATCH(数据!H953,数据分类!A:A,0))=56,N953,INDEX(数据分类!E:E,MATCH(数据!H953,数据分类!A:A,0))="-","-"),"Error")</f>
        <v>LSB:112</v>
      </c>
      <c r="K953" s="34">
        <f t="shared" si="58"/>
        <v>2</v>
      </c>
      <c r="L953" s="4" t="str">
        <f>IFERROR(INDEX(字典msg!B:B,MATCH(D953,字典msg!A:A,0)),"Error")</f>
        <v>正常</v>
      </c>
      <c r="M953" s="4" t="str">
        <f>IFERROR(_xlfn.IFS(H953="9",INDEX(字典1_34!C:C,MATCH(MID(F953,5,2),字典1_34!B:B,0)),H953="B00",INDEX(字典1_34!D:D,MATCH(MID(F953,5,2),字典1_34!B:B,0)),H953="B20",INDEX(字典1_34!E:E,MATCH(MID(F953,5,2),字典1_34!B:B,0)),H953="B48",INDEX(字典1_34!G:G,MATCH(MID(F953,5,2),字典1_34!B:B,0)),LEFT(H953,1)="B",INDEX(字典1_34!F:F,MATCH(MID(F953,5,2),字典1_34!B:B,0))),"-")</f>
        <v>LSB:112</v>
      </c>
      <c r="N953" s="4" t="str">
        <f>IFERROR(_xlfn.IFS(H953="9",INDEX(字典1_56!C:C,MATCH(MID(F953,7,2),字典1_56!B:B,0)),LEFT(H953,1)="B",INDEX(字典1_56!D:D,MATCH(MID(F953,7,2),字典1_56!B:B,0)),H953="C_B",INDEX(字典1_56!F:F,MATCH(MID(F953,7,2),字典1_56!B:B,0)),H953="C",INDEX(字典1_56!E:E,MATCH(MID(F953,7,2),字典1_56!B:B,0))),"-")</f>
        <v>设定音色_LSB</v>
      </c>
      <c r="O953" s="4" t="str">
        <f>IFERROR(INDEX(字典1_78!C:C,MATCH(RIGHT(F953,2),字典1_78!B:B,0)),"Error")</f>
        <v>控制变更(#02)</v>
      </c>
      <c r="P953" s="5">
        <f t="shared" si="56"/>
        <v>63.884</v>
      </c>
      <c r="Q953" s="5">
        <f t="shared" si="57"/>
        <v>0</v>
      </c>
      <c r="R953" s="5" t="str">
        <f>IF(H955="C_B",INDEX(音色一览表!A:A,MATCH(MID(F953,5,2)&amp;MID(F954,5,2)&amp;MID(F955,7,2),音色一览表!H:H,0))&amp;" "&amp;INDEX(音色一览表!G:G,MATCH(MID(F953,5,2)&amp;MID(F954,5,2)&amp;MID(F955,7,2),音色一览表!H:H,0)),"")</f>
        <v/>
      </c>
      <c r="S953" s="17"/>
      <c r="T953" s="17"/>
    </row>
    <row r="954" spans="1:20" ht="18" hidden="1" customHeight="1" x14ac:dyDescent="0.2">
      <c r="A954" s="16">
        <v>952</v>
      </c>
      <c r="B954" s="16">
        <v>4</v>
      </c>
      <c r="C954" s="10"/>
      <c r="D954" s="16" t="s">
        <v>49</v>
      </c>
      <c r="E954" s="16" t="s">
        <v>50</v>
      </c>
      <c r="F954" s="16" t="s">
        <v>1028</v>
      </c>
      <c r="G954" s="16" t="s">
        <v>1029</v>
      </c>
      <c r="H954" s="34" t="str">
        <f t="shared" si="59"/>
        <v>C_B</v>
      </c>
      <c r="I954" s="34" t="str">
        <f>IFERROR(INDEX(数据分类!B:B,MATCH(数据!H954,数据分类!A:A,0)),"Error")</f>
        <v>设定音色_NO</v>
      </c>
      <c r="J954" s="34" t="str">
        <f>IFERROR(_xlfn.IFS(INDEX(数据分类!E:E,MATCH(数据!H954,数据分类!A:A,0))=3456,N954&amp;M954,INDEX(数据分类!E:E,MATCH(数据!H954,数据分类!A:A,0))=34,M954,INDEX(数据分类!E:E,MATCH(数据!H954,数据分类!A:A,0))=56,N954,INDEX(数据分类!E:E,MATCH(数据!H954,数据分类!A:A,0))="-","-"),"Error")</f>
        <v>NO:050</v>
      </c>
      <c r="K954" s="34">
        <f t="shared" si="58"/>
        <v>2</v>
      </c>
      <c r="L954" s="4" t="str">
        <f>IFERROR(INDEX(字典msg!B:B,MATCH(D954,字典msg!A:A,0)),"Error")</f>
        <v>正常</v>
      </c>
      <c r="M954" s="4" t="str">
        <f>IFERROR(_xlfn.IFS(H954="9",INDEX(字典1_34!C:C,MATCH(MID(F954,5,2),字典1_34!B:B,0)),H954="B00",INDEX(字典1_34!D:D,MATCH(MID(F954,5,2),字典1_34!B:B,0)),H954="B20",INDEX(字典1_34!E:E,MATCH(MID(F954,5,2),字典1_34!B:B,0)),H954="B48",INDEX(字典1_34!G:G,MATCH(MID(F954,5,2),字典1_34!B:B,0)),LEFT(H954,1)="B",INDEX(字典1_34!F:F,MATCH(MID(F954,5,2),字典1_34!B:B,0))),"-")</f>
        <v>-</v>
      </c>
      <c r="N954" s="4" t="str">
        <f>IFERROR(_xlfn.IFS(H954="9",INDEX(字典1_56!C:C,MATCH(MID(F954,7,2),字典1_56!B:B,0)),LEFT(H954,1)="B",INDEX(字典1_56!D:D,MATCH(MID(F954,7,2),字典1_56!B:B,0)),H954="C_B",INDEX(字典1_56!F:F,MATCH(MID(F954,7,2),字典1_56!B:B,0)),H954="C",INDEX(字典1_56!E:E,MATCH(MID(F954,7,2),字典1_56!B:B,0))),"-")</f>
        <v>NO:050</v>
      </c>
      <c r="O954" s="4" t="str">
        <f>IFERROR(INDEX(字典1_78!C:C,MATCH(RIGHT(F954,2),字典1_78!B:B,0)),"Error")</f>
        <v>程序更改(#02)</v>
      </c>
      <c r="P954" s="5">
        <f t="shared" si="56"/>
        <v>63.893999999999998</v>
      </c>
      <c r="Q954" s="5">
        <f t="shared" si="57"/>
        <v>9.9999999999980105E-3</v>
      </c>
      <c r="R954" s="5" t="str">
        <f>IF(H956="C_B",INDEX(音色一览表!A:A,MATCH(MID(F954,5,2)&amp;MID(F955,5,2)&amp;MID(F956,7,2),音色一览表!H:H,0))&amp;" "&amp;INDEX(音色一览表!G:G,MATCH(MID(F954,5,2)&amp;MID(F955,5,2)&amp;MID(F956,7,2),音色一览表!H:H,0)),"")</f>
        <v/>
      </c>
      <c r="S954" s="17"/>
      <c r="T954" s="17"/>
    </row>
    <row r="955" spans="1:20" ht="18" hidden="1" customHeight="1" x14ac:dyDescent="0.2">
      <c r="A955" s="16">
        <v>953</v>
      </c>
      <c r="B955" s="16">
        <v>4</v>
      </c>
      <c r="C955" s="10"/>
      <c r="D955" s="16" t="s">
        <v>49</v>
      </c>
      <c r="E955" s="16" t="s">
        <v>50</v>
      </c>
      <c r="F955" s="16" t="s">
        <v>1030</v>
      </c>
      <c r="G955" s="16" t="s">
        <v>1031</v>
      </c>
      <c r="H955" s="34" t="str">
        <f t="shared" si="59"/>
        <v>B07</v>
      </c>
      <c r="I955" s="34" t="str">
        <f>IFERROR(INDEX(数据分类!B:B,MATCH(数据!H955,数据分类!A:A,0)),"Error")</f>
        <v>主音量_a</v>
      </c>
      <c r="J955" s="34" t="str">
        <f>IFERROR(_xlfn.IFS(INDEX(数据分类!E:E,MATCH(数据!H955,数据分类!A:A,0))=3456,N955&amp;M955,INDEX(数据分类!E:E,MATCH(数据!H955,数据分类!A:A,0))=34,M955,INDEX(数据分类!E:E,MATCH(数据!H955,数据分类!A:A,0))=56,N955,INDEX(数据分类!E:E,MATCH(数据!H955,数据分类!A:A,0))="-","-"),"Error")</f>
        <v>Vol:114</v>
      </c>
      <c r="K955" s="34">
        <f t="shared" si="58"/>
        <v>1</v>
      </c>
      <c r="L955" s="4" t="str">
        <f>IFERROR(INDEX(字典msg!B:B,MATCH(D955,字典msg!A:A,0)),"Error")</f>
        <v>正常</v>
      </c>
      <c r="M955" s="4" t="str">
        <f>IFERROR(_xlfn.IFS(H955="9",INDEX(字典1_34!C:C,MATCH(MID(F955,5,2),字典1_34!B:B,0)),H955="B00",INDEX(字典1_34!D:D,MATCH(MID(F955,5,2),字典1_34!B:B,0)),H955="B20",INDEX(字典1_34!E:E,MATCH(MID(F955,5,2),字典1_34!B:B,0)),H955="B48",INDEX(字典1_34!G:G,MATCH(MID(F955,5,2),字典1_34!B:B,0)),LEFT(H955,1)="B",INDEX(字典1_34!F:F,MATCH(MID(F955,5,2),字典1_34!B:B,0))),"-")</f>
        <v>Vol:114</v>
      </c>
      <c r="N955" s="4" t="str">
        <f>IFERROR(_xlfn.IFS(H955="9",INDEX(字典1_56!C:C,MATCH(MID(F955,7,2),字典1_56!B:B,0)),LEFT(H955,1)="B",INDEX(字典1_56!D:D,MATCH(MID(F955,7,2),字典1_56!B:B,0)),H955="C_B",INDEX(字典1_56!F:F,MATCH(MID(F955,7,2),字典1_56!B:B,0)),H955="C",INDEX(字典1_56!E:E,MATCH(MID(F955,7,2),字典1_56!B:B,0))),"-")</f>
        <v>主音量_a</v>
      </c>
      <c r="O955" s="4" t="str">
        <f>IFERROR(INDEX(字典1_78!C:C,MATCH(RIGHT(F955,2),字典1_78!B:B,0)),"Error")</f>
        <v>控制变更(#01)</v>
      </c>
      <c r="P955" s="5">
        <f t="shared" si="56"/>
        <v>63.973999999999997</v>
      </c>
      <c r="Q955" s="5">
        <f t="shared" si="57"/>
        <v>7.9999999999998295E-2</v>
      </c>
      <c r="R955" s="5" t="str">
        <f>IF(H957="C_B",INDEX(音色一览表!A:A,MATCH(MID(F955,5,2)&amp;MID(F956,5,2)&amp;MID(F957,7,2),音色一览表!H:H,0))&amp;" "&amp;INDEX(音色一览表!G:G,MATCH(MID(F955,5,2)&amp;MID(F956,5,2)&amp;MID(F957,7,2),音色一览表!H:H,0)),"")</f>
        <v/>
      </c>
      <c r="S955" s="17"/>
      <c r="T955" s="17"/>
    </row>
    <row r="956" spans="1:20" ht="18" hidden="1" customHeight="1" x14ac:dyDescent="0.2">
      <c r="A956" s="16">
        <v>954</v>
      </c>
      <c r="B956" s="16">
        <v>4</v>
      </c>
      <c r="C956" s="10"/>
      <c r="D956" s="16" t="s">
        <v>49</v>
      </c>
      <c r="E956" s="16" t="s">
        <v>50</v>
      </c>
      <c r="F956" s="16" t="s">
        <v>1032</v>
      </c>
      <c r="G956" s="16" t="s">
        <v>1031</v>
      </c>
      <c r="H956" s="34" t="str">
        <f t="shared" si="59"/>
        <v>B5B</v>
      </c>
      <c r="I956" s="34" t="str">
        <f>IFERROR(INDEX(数据分类!B:B,MATCH(数据!H956,数据分类!A:A,0)),"Error")</f>
        <v>混响深度_a</v>
      </c>
      <c r="J956" s="34" t="str">
        <f>IFERROR(_xlfn.IFS(INDEX(数据分类!E:E,MATCH(数据!H956,数据分类!A:A,0))=3456,N956&amp;M956,INDEX(数据分类!E:E,MATCH(数据!H956,数据分类!A:A,0))=34,M956,INDEX(数据分类!E:E,MATCH(数据!H956,数据分类!A:A,0))=56,N956,INDEX(数据分类!E:E,MATCH(数据!H956,数据分类!A:A,0))="-","-"),"Error")</f>
        <v>Vol:020</v>
      </c>
      <c r="K956" s="34">
        <f t="shared" si="58"/>
        <v>1</v>
      </c>
      <c r="L956" s="4" t="str">
        <f>IFERROR(INDEX(字典msg!B:B,MATCH(D956,字典msg!A:A,0)),"Error")</f>
        <v>正常</v>
      </c>
      <c r="M956" s="4" t="str">
        <f>IFERROR(_xlfn.IFS(H956="9",INDEX(字典1_34!C:C,MATCH(MID(F956,5,2),字典1_34!B:B,0)),H956="B00",INDEX(字典1_34!D:D,MATCH(MID(F956,5,2),字典1_34!B:B,0)),H956="B20",INDEX(字典1_34!E:E,MATCH(MID(F956,5,2),字典1_34!B:B,0)),H956="B48",INDEX(字典1_34!G:G,MATCH(MID(F956,5,2),字典1_34!B:B,0)),LEFT(H956,1)="B",INDEX(字典1_34!F:F,MATCH(MID(F956,5,2),字典1_34!B:B,0))),"-")</f>
        <v>Vol:020</v>
      </c>
      <c r="N956" s="4" t="str">
        <f>IFERROR(_xlfn.IFS(H956="9",INDEX(字典1_56!C:C,MATCH(MID(F956,7,2),字典1_56!B:B,0)),LEFT(H956,1)="B",INDEX(字典1_56!D:D,MATCH(MID(F956,7,2),字典1_56!B:B,0)),H956="C_B",INDEX(字典1_56!F:F,MATCH(MID(F956,7,2),字典1_56!B:B,0)),H956="C",INDEX(字典1_56!E:E,MATCH(MID(F956,7,2),字典1_56!B:B,0))),"-")</f>
        <v>混响深度_a</v>
      </c>
      <c r="O956" s="4" t="str">
        <f>IFERROR(INDEX(字典1_78!C:C,MATCH(RIGHT(F956,2),字典1_78!B:B,0)),"Error")</f>
        <v>控制变更(#01)</v>
      </c>
      <c r="P956" s="5">
        <f t="shared" si="56"/>
        <v>63.973999999999997</v>
      </c>
      <c r="Q956" s="5">
        <f t="shared" si="57"/>
        <v>0</v>
      </c>
      <c r="R956" s="5" t="str">
        <f>IF(H958="C_B",INDEX(音色一览表!A:A,MATCH(MID(F956,5,2)&amp;MID(F957,5,2)&amp;MID(F958,7,2),音色一览表!H:H,0))&amp;" "&amp;INDEX(音色一览表!G:G,MATCH(MID(F956,5,2)&amp;MID(F957,5,2)&amp;MID(F958,7,2),音色一览表!H:H,0)),"")</f>
        <v/>
      </c>
      <c r="S956" s="17"/>
      <c r="T956" s="17"/>
    </row>
    <row r="957" spans="1:20" ht="18" hidden="1" customHeight="1" x14ac:dyDescent="0.2">
      <c r="A957" s="16">
        <v>955</v>
      </c>
      <c r="B957" s="16">
        <v>4</v>
      </c>
      <c r="C957" s="10"/>
      <c r="D957" s="16" t="s">
        <v>49</v>
      </c>
      <c r="E957" s="16" t="s">
        <v>50</v>
      </c>
      <c r="F957" s="16" t="s">
        <v>1033</v>
      </c>
      <c r="G957" s="16" t="s">
        <v>1034</v>
      </c>
      <c r="H957" s="34" t="str">
        <f t="shared" si="59"/>
        <v>B5D</v>
      </c>
      <c r="I957" s="34" t="str">
        <f>IFERROR(INDEX(数据分类!B:B,MATCH(数据!H957,数据分类!A:A,0)),"Error")</f>
        <v>混响深度_b</v>
      </c>
      <c r="J957" s="34" t="str">
        <f>IFERROR(_xlfn.IFS(INDEX(数据分类!E:E,MATCH(数据!H957,数据分类!A:A,0))=3456,N957&amp;M957,INDEX(数据分类!E:E,MATCH(数据!H957,数据分类!A:A,0))=34,M957,INDEX(数据分类!E:E,MATCH(数据!H957,数据分类!A:A,0))=56,N957,INDEX(数据分类!E:E,MATCH(数据!H957,数据分类!A:A,0))="-","-"),"Error")</f>
        <v>Vol:000</v>
      </c>
      <c r="K957" s="34">
        <f t="shared" si="58"/>
        <v>1</v>
      </c>
      <c r="L957" s="4" t="str">
        <f>IFERROR(INDEX(字典msg!B:B,MATCH(D957,字典msg!A:A,0)),"Error")</f>
        <v>正常</v>
      </c>
      <c r="M957" s="4" t="str">
        <f>IFERROR(_xlfn.IFS(H957="9",INDEX(字典1_34!C:C,MATCH(MID(F957,5,2),字典1_34!B:B,0)),H957="B00",INDEX(字典1_34!D:D,MATCH(MID(F957,5,2),字典1_34!B:B,0)),H957="B20",INDEX(字典1_34!E:E,MATCH(MID(F957,5,2),字典1_34!B:B,0)),H957="B48",INDEX(字典1_34!G:G,MATCH(MID(F957,5,2),字典1_34!B:B,0)),LEFT(H957,1)="B",INDEX(字典1_34!F:F,MATCH(MID(F957,5,2),字典1_34!B:B,0))),"-")</f>
        <v>Vol:000</v>
      </c>
      <c r="N957" s="4" t="str">
        <f>IFERROR(_xlfn.IFS(H957="9",INDEX(字典1_56!C:C,MATCH(MID(F957,7,2),字典1_56!B:B,0)),LEFT(H957,1)="B",INDEX(字典1_56!D:D,MATCH(MID(F957,7,2),字典1_56!B:B,0)),H957="C_B",INDEX(字典1_56!F:F,MATCH(MID(F957,7,2),字典1_56!B:B,0)),H957="C",INDEX(字典1_56!E:E,MATCH(MID(F957,7,2),字典1_56!B:B,0))),"-")</f>
        <v>混响深度_b</v>
      </c>
      <c r="O957" s="4" t="str">
        <f>IFERROR(INDEX(字典1_78!C:C,MATCH(RIGHT(F957,2),字典1_78!B:B,0)),"Error")</f>
        <v>控制变更(#01)</v>
      </c>
      <c r="P957" s="5">
        <f t="shared" si="56"/>
        <v>63.984000000000002</v>
      </c>
      <c r="Q957" s="5">
        <f t="shared" si="57"/>
        <v>1.0000000000005116E-2</v>
      </c>
      <c r="R957" s="5" t="str">
        <f>IF(H959="C_B",INDEX(音色一览表!A:A,MATCH(MID(F957,5,2)&amp;MID(F958,5,2)&amp;MID(F959,7,2),音色一览表!H:H,0))&amp;" "&amp;INDEX(音色一览表!G:G,MATCH(MID(F957,5,2)&amp;MID(F958,5,2)&amp;MID(F959,7,2),音色一览表!H:H,0)),"")</f>
        <v/>
      </c>
      <c r="S957" s="17"/>
      <c r="T957" s="17"/>
    </row>
    <row r="958" spans="1:20" ht="18" hidden="1" customHeight="1" x14ac:dyDescent="0.2">
      <c r="A958" s="16">
        <v>956</v>
      </c>
      <c r="B958" s="16">
        <v>4</v>
      </c>
      <c r="C958" s="10"/>
      <c r="D958" s="16" t="s">
        <v>49</v>
      </c>
      <c r="E958" s="16" t="s">
        <v>50</v>
      </c>
      <c r="F958" s="16" t="s">
        <v>1035</v>
      </c>
      <c r="G958" s="16" t="s">
        <v>1036</v>
      </c>
      <c r="H958" s="34" t="str">
        <f t="shared" si="59"/>
        <v>B07</v>
      </c>
      <c r="I958" s="34" t="str">
        <f>IFERROR(INDEX(数据分类!B:B,MATCH(数据!H958,数据分类!A:A,0)),"Error")</f>
        <v>主音量_a</v>
      </c>
      <c r="J958" s="34" t="str">
        <f>IFERROR(_xlfn.IFS(INDEX(数据分类!E:E,MATCH(数据!H958,数据分类!A:A,0))=3456,N958&amp;M958,INDEX(数据分类!E:E,MATCH(数据!H958,数据分类!A:A,0))=34,M958,INDEX(数据分类!E:E,MATCH(数据!H958,数据分类!A:A,0))=56,N958,INDEX(数据分类!E:E,MATCH(数据!H958,数据分类!A:A,0))="-","-"),"Error")</f>
        <v>Vol:050</v>
      </c>
      <c r="K958" s="34">
        <f t="shared" si="58"/>
        <v>2</v>
      </c>
      <c r="L958" s="4" t="str">
        <f>IFERROR(INDEX(字典msg!B:B,MATCH(D958,字典msg!A:A,0)),"Error")</f>
        <v>正常</v>
      </c>
      <c r="M958" s="4" t="str">
        <f>IFERROR(_xlfn.IFS(H958="9",INDEX(字典1_34!C:C,MATCH(MID(F958,5,2),字典1_34!B:B,0)),H958="B00",INDEX(字典1_34!D:D,MATCH(MID(F958,5,2),字典1_34!B:B,0)),H958="B20",INDEX(字典1_34!E:E,MATCH(MID(F958,5,2),字典1_34!B:B,0)),H958="B48",INDEX(字典1_34!G:G,MATCH(MID(F958,5,2),字典1_34!B:B,0)),LEFT(H958,1)="B",INDEX(字典1_34!F:F,MATCH(MID(F958,5,2),字典1_34!B:B,0))),"-")</f>
        <v>Vol:050</v>
      </c>
      <c r="N958" s="4" t="str">
        <f>IFERROR(_xlfn.IFS(H958="9",INDEX(字典1_56!C:C,MATCH(MID(F958,7,2),字典1_56!B:B,0)),LEFT(H958,1)="B",INDEX(字典1_56!D:D,MATCH(MID(F958,7,2),字典1_56!B:B,0)),H958="C_B",INDEX(字典1_56!F:F,MATCH(MID(F958,7,2),字典1_56!B:B,0)),H958="C",INDEX(字典1_56!E:E,MATCH(MID(F958,7,2),字典1_56!B:B,0))),"-")</f>
        <v>主音量_a</v>
      </c>
      <c r="O958" s="4" t="str">
        <f>IFERROR(INDEX(字典1_78!C:C,MATCH(RIGHT(F958,2),字典1_78!B:B,0)),"Error")</f>
        <v>控制变更(#02)</v>
      </c>
      <c r="P958" s="5">
        <f t="shared" si="56"/>
        <v>63.996000000000002</v>
      </c>
      <c r="Q958" s="5">
        <f t="shared" si="57"/>
        <v>1.2000000000000455E-2</v>
      </c>
      <c r="R958" s="5" t="str">
        <f>IF(H960="C_B",INDEX(音色一览表!A:A,MATCH(MID(F958,5,2)&amp;MID(F959,5,2)&amp;MID(F960,7,2),音色一览表!H:H,0))&amp;" "&amp;INDEX(音色一览表!G:G,MATCH(MID(F958,5,2)&amp;MID(F959,5,2)&amp;MID(F960,7,2),音色一览表!H:H,0)),"")</f>
        <v/>
      </c>
      <c r="S958" s="17"/>
      <c r="T958" s="17"/>
    </row>
    <row r="959" spans="1:20" ht="18" hidden="1" customHeight="1" x14ac:dyDescent="0.2">
      <c r="A959" s="16">
        <v>957</v>
      </c>
      <c r="B959" s="16">
        <v>4</v>
      </c>
      <c r="C959" s="10"/>
      <c r="D959" s="16" t="s">
        <v>49</v>
      </c>
      <c r="E959" s="16" t="s">
        <v>50</v>
      </c>
      <c r="F959" s="16" t="s">
        <v>882</v>
      </c>
      <c r="G959" s="16" t="s">
        <v>1037</v>
      </c>
      <c r="H959" s="34" t="str">
        <f t="shared" si="59"/>
        <v>9</v>
      </c>
      <c r="I959" s="34" t="str">
        <f>IFERROR(INDEX(数据分类!B:B,MATCH(数据!H959,数据分类!A:A,0)),"Error")</f>
        <v>音符打开</v>
      </c>
      <c r="J959" s="34" t="str">
        <f>IFERROR(_xlfn.IFS(INDEX(数据分类!E:E,MATCH(数据!H959,数据分类!A:A,0))=3456,N959&amp;M959,INDEX(数据分类!E:E,MATCH(数据!H959,数据分类!A:A,0))=34,M959,INDEX(数据分类!E:E,MATCH(数据!H959,数据分类!A:A,0))=56,N959,INDEX(数据分类!E:E,MATCH(数据!H959,数据分类!A:A,0))="-","-"),"Error")</f>
        <v>C3键按下(力度074)</v>
      </c>
      <c r="K959" s="34">
        <f t="shared" si="58"/>
        <v>1</v>
      </c>
      <c r="L959" s="4" t="str">
        <f>IFERROR(INDEX(字典msg!B:B,MATCH(D959,字典msg!A:A,0)),"Error")</f>
        <v>正常</v>
      </c>
      <c r="M959" s="4" t="str">
        <f>IFERROR(_xlfn.IFS(H959="9",INDEX(字典1_34!C:C,MATCH(MID(F959,5,2),字典1_34!B:B,0)),H959="B00",INDEX(字典1_34!D:D,MATCH(MID(F959,5,2),字典1_34!B:B,0)),H959="B20",INDEX(字典1_34!E:E,MATCH(MID(F959,5,2),字典1_34!B:B,0)),H959="B48",INDEX(字典1_34!G:G,MATCH(MID(F959,5,2),字典1_34!B:B,0)),LEFT(H959,1)="B",INDEX(字典1_34!F:F,MATCH(MID(F959,5,2),字典1_34!B:B,0))),"-")</f>
        <v>按下(力度074)</v>
      </c>
      <c r="N959" s="4" t="str">
        <f>IFERROR(_xlfn.IFS(H959="9",INDEX(字典1_56!C:C,MATCH(MID(F959,7,2),字典1_56!B:B,0)),LEFT(H959,1)="B",INDEX(字典1_56!D:D,MATCH(MID(F959,7,2),字典1_56!B:B,0)),H959="C_B",INDEX(字典1_56!F:F,MATCH(MID(F959,7,2),字典1_56!B:B,0)),H959="C",INDEX(字典1_56!E:E,MATCH(MID(F959,7,2),字典1_56!B:B,0))),"-")</f>
        <v>C3键</v>
      </c>
      <c r="O959" s="4" t="str">
        <f>IFERROR(INDEX(字典1_78!C:C,MATCH(RIGHT(F959,2),字典1_78!B:B,0)),"Error")</f>
        <v>音符打开(#01)</v>
      </c>
      <c r="P959" s="5">
        <f t="shared" si="56"/>
        <v>66.114000000000004</v>
      </c>
      <c r="Q959" s="5">
        <f t="shared" si="57"/>
        <v>2.1180000000000021</v>
      </c>
      <c r="R959" s="5" t="str">
        <f>IF(H961="C_B",INDEX(音色一览表!A:A,MATCH(MID(F959,5,2)&amp;MID(F960,5,2)&amp;MID(F961,7,2),音色一览表!H:H,0))&amp;" "&amp;INDEX(音色一览表!G:G,MATCH(MID(F959,5,2)&amp;MID(F960,5,2)&amp;MID(F961,7,2),音色一览表!H:H,0)),"")</f>
        <v/>
      </c>
      <c r="S959" s="17"/>
      <c r="T959" s="17"/>
    </row>
    <row r="960" spans="1:20" ht="18" hidden="1" customHeight="1" x14ac:dyDescent="0.2">
      <c r="A960" s="16">
        <v>958</v>
      </c>
      <c r="B960" s="16">
        <v>4</v>
      </c>
      <c r="C960" s="10"/>
      <c r="D960" s="16" t="s">
        <v>49</v>
      </c>
      <c r="E960" s="16" t="s">
        <v>50</v>
      </c>
      <c r="F960" s="16" t="s">
        <v>1038</v>
      </c>
      <c r="G960" s="16" t="s">
        <v>1039</v>
      </c>
      <c r="H960" s="34" t="str">
        <f t="shared" si="59"/>
        <v>9</v>
      </c>
      <c r="I960" s="34" t="str">
        <f>IFERROR(INDEX(数据分类!B:B,MATCH(数据!H960,数据分类!A:A,0)),"Error")</f>
        <v>音符打开</v>
      </c>
      <c r="J960" s="34" t="str">
        <f>IFERROR(_xlfn.IFS(INDEX(数据分类!E:E,MATCH(数据!H960,数据分类!A:A,0))=3456,N960&amp;M960,INDEX(数据分类!E:E,MATCH(数据!H960,数据分类!A:A,0))=34,M960,INDEX(数据分类!E:E,MATCH(数据!H960,数据分类!A:A,0))=56,N960,INDEX(数据分类!E:E,MATCH(数据!H960,数据分类!A:A,0))="-","-"),"Error")</f>
        <v>B2键按下(力度069)</v>
      </c>
      <c r="K960" s="34">
        <f t="shared" si="58"/>
        <v>1</v>
      </c>
      <c r="L960" s="4" t="str">
        <f>IFERROR(INDEX(字典msg!B:B,MATCH(D960,字典msg!A:A,0)),"Error")</f>
        <v>正常</v>
      </c>
      <c r="M960" s="4" t="str">
        <f>IFERROR(_xlfn.IFS(H960="9",INDEX(字典1_34!C:C,MATCH(MID(F960,5,2),字典1_34!B:B,0)),H960="B00",INDEX(字典1_34!D:D,MATCH(MID(F960,5,2),字典1_34!B:B,0)),H960="B20",INDEX(字典1_34!E:E,MATCH(MID(F960,5,2),字典1_34!B:B,0)),H960="B48",INDEX(字典1_34!G:G,MATCH(MID(F960,5,2),字典1_34!B:B,0)),LEFT(H960,1)="B",INDEX(字典1_34!F:F,MATCH(MID(F960,5,2),字典1_34!B:B,0))),"-")</f>
        <v>按下(力度069)</v>
      </c>
      <c r="N960" s="4" t="str">
        <f>IFERROR(_xlfn.IFS(H960="9",INDEX(字典1_56!C:C,MATCH(MID(F960,7,2),字典1_56!B:B,0)),LEFT(H960,1)="B",INDEX(字典1_56!D:D,MATCH(MID(F960,7,2),字典1_56!B:B,0)),H960="C_B",INDEX(字典1_56!F:F,MATCH(MID(F960,7,2),字典1_56!B:B,0)),H960="C",INDEX(字典1_56!E:E,MATCH(MID(F960,7,2),字典1_56!B:B,0))),"-")</f>
        <v>B2键</v>
      </c>
      <c r="O960" s="4" t="str">
        <f>IFERROR(INDEX(字典1_78!C:C,MATCH(RIGHT(F960,2),字典1_78!B:B,0)),"Error")</f>
        <v>音符打开(#01)</v>
      </c>
      <c r="P960" s="5">
        <f t="shared" si="56"/>
        <v>66.123999999999995</v>
      </c>
      <c r="Q960" s="5">
        <f t="shared" si="57"/>
        <v>9.9999999999909051E-3</v>
      </c>
      <c r="R960" s="5" t="str">
        <f>IF(H962="C_B",INDEX(音色一览表!A:A,MATCH(MID(F960,5,2)&amp;MID(F961,5,2)&amp;MID(F962,7,2),音色一览表!H:H,0))&amp;" "&amp;INDEX(音色一览表!G:G,MATCH(MID(F960,5,2)&amp;MID(F961,5,2)&amp;MID(F962,7,2),音色一览表!H:H,0)),"")</f>
        <v/>
      </c>
      <c r="S960" s="17"/>
      <c r="T960" s="17"/>
    </row>
    <row r="961" spans="1:20" ht="18" hidden="1" customHeight="1" x14ac:dyDescent="0.2">
      <c r="A961" s="16">
        <v>959</v>
      </c>
      <c r="B961" s="16">
        <v>4</v>
      </c>
      <c r="C961" s="10"/>
      <c r="D961" s="16" t="s">
        <v>49</v>
      </c>
      <c r="E961" s="16" t="s">
        <v>50</v>
      </c>
      <c r="F961" s="16" t="s">
        <v>27</v>
      </c>
      <c r="G961" s="16" t="s">
        <v>1040</v>
      </c>
      <c r="H961" s="34" t="str">
        <f t="shared" si="59"/>
        <v>9</v>
      </c>
      <c r="I961" s="34" t="str">
        <f>IFERROR(INDEX(数据分类!B:B,MATCH(数据!H961,数据分类!A:A,0)),"Error")</f>
        <v>音符打开</v>
      </c>
      <c r="J961" s="34" t="str">
        <f>IFERROR(_xlfn.IFS(INDEX(数据分类!E:E,MATCH(数据!H961,数据分类!A:A,0))=3456,N961&amp;M961,INDEX(数据分类!E:E,MATCH(数据!H961,数据分类!A:A,0))=34,M961,INDEX(数据分类!E:E,MATCH(数据!H961,数据分类!A:A,0))=56,N961,INDEX(数据分类!E:E,MATCH(数据!H961,数据分类!A:A,0))="-","-"),"Error")</f>
        <v>B2键松开</v>
      </c>
      <c r="K961" s="34">
        <f t="shared" si="58"/>
        <v>1</v>
      </c>
      <c r="L961" s="4" t="str">
        <f>IFERROR(INDEX(字典msg!B:B,MATCH(D961,字典msg!A:A,0)),"Error")</f>
        <v>正常</v>
      </c>
      <c r="M961" s="4" t="str">
        <f>IFERROR(_xlfn.IFS(H961="9",INDEX(字典1_34!C:C,MATCH(MID(F961,5,2),字典1_34!B:B,0)),H961="B00",INDEX(字典1_34!D:D,MATCH(MID(F961,5,2),字典1_34!B:B,0)),H961="B20",INDEX(字典1_34!E:E,MATCH(MID(F961,5,2),字典1_34!B:B,0)),H961="B48",INDEX(字典1_34!G:G,MATCH(MID(F961,5,2),字典1_34!B:B,0)),LEFT(H961,1)="B",INDEX(字典1_34!F:F,MATCH(MID(F961,5,2),字典1_34!B:B,0))),"-")</f>
        <v>松开</v>
      </c>
      <c r="N961" s="4" t="str">
        <f>IFERROR(_xlfn.IFS(H961="9",INDEX(字典1_56!C:C,MATCH(MID(F961,7,2),字典1_56!B:B,0)),LEFT(H961,1)="B",INDEX(字典1_56!D:D,MATCH(MID(F961,7,2),字典1_56!B:B,0)),H961="C_B",INDEX(字典1_56!F:F,MATCH(MID(F961,7,2),字典1_56!B:B,0)),H961="C",INDEX(字典1_56!E:E,MATCH(MID(F961,7,2),字典1_56!B:B,0))),"-")</f>
        <v>B2键</v>
      </c>
      <c r="O961" s="4" t="str">
        <f>IFERROR(INDEX(字典1_78!C:C,MATCH(RIGHT(F961,2),字典1_78!B:B,0)),"Error")</f>
        <v>音符打开(#01)</v>
      </c>
      <c r="P961" s="5">
        <f t="shared" si="56"/>
        <v>66.153999999999996</v>
      </c>
      <c r="Q961" s="5">
        <f t="shared" si="57"/>
        <v>3.0000000000001137E-2</v>
      </c>
      <c r="R961" s="5" t="str">
        <f>IF(H963="C_B",INDEX(音色一览表!A:A,MATCH(MID(F961,5,2)&amp;MID(F962,5,2)&amp;MID(F963,7,2),音色一览表!H:H,0))&amp;" "&amp;INDEX(音色一览表!G:G,MATCH(MID(F961,5,2)&amp;MID(F962,5,2)&amp;MID(F963,7,2),音色一览表!H:H,0)),"")</f>
        <v/>
      </c>
      <c r="S961" s="17"/>
      <c r="T961" s="17"/>
    </row>
    <row r="962" spans="1:20" ht="18" hidden="1" customHeight="1" x14ac:dyDescent="0.2">
      <c r="A962" s="16">
        <v>960</v>
      </c>
      <c r="B962" s="16">
        <v>4</v>
      </c>
      <c r="C962" s="10"/>
      <c r="D962" s="16" t="s">
        <v>49</v>
      </c>
      <c r="E962" s="16" t="s">
        <v>50</v>
      </c>
      <c r="F962" s="16" t="s">
        <v>166</v>
      </c>
      <c r="G962" s="16" t="s">
        <v>1041</v>
      </c>
      <c r="H962" s="34" t="str">
        <f t="shared" si="59"/>
        <v>9</v>
      </c>
      <c r="I962" s="34" t="str">
        <f>IFERROR(INDEX(数据分类!B:B,MATCH(数据!H962,数据分类!A:A,0)),"Error")</f>
        <v>音符打开</v>
      </c>
      <c r="J962" s="34" t="str">
        <f>IFERROR(_xlfn.IFS(INDEX(数据分类!E:E,MATCH(数据!H962,数据分类!A:A,0))=3456,N962&amp;M962,INDEX(数据分类!E:E,MATCH(数据!H962,数据分类!A:A,0))=34,M962,INDEX(数据分类!E:E,MATCH(数据!H962,数据分类!A:A,0))=56,N962,INDEX(数据分类!E:E,MATCH(数据!H962,数据分类!A:A,0))="-","-"),"Error")</f>
        <v>C3键松开</v>
      </c>
      <c r="K962" s="34">
        <f t="shared" si="58"/>
        <v>1</v>
      </c>
      <c r="L962" s="4" t="str">
        <f>IFERROR(INDEX(字典msg!B:B,MATCH(D962,字典msg!A:A,0)),"Error")</f>
        <v>正常</v>
      </c>
      <c r="M962" s="4" t="str">
        <f>IFERROR(_xlfn.IFS(H962="9",INDEX(字典1_34!C:C,MATCH(MID(F962,5,2),字典1_34!B:B,0)),H962="B00",INDEX(字典1_34!D:D,MATCH(MID(F962,5,2),字典1_34!B:B,0)),H962="B20",INDEX(字典1_34!E:E,MATCH(MID(F962,5,2),字典1_34!B:B,0)),H962="B48",INDEX(字典1_34!G:G,MATCH(MID(F962,5,2),字典1_34!B:B,0)),LEFT(H962,1)="B",INDEX(字典1_34!F:F,MATCH(MID(F962,5,2),字典1_34!B:B,0))),"-")</f>
        <v>松开</v>
      </c>
      <c r="N962" s="4" t="str">
        <f>IFERROR(_xlfn.IFS(H962="9",INDEX(字典1_56!C:C,MATCH(MID(F962,7,2),字典1_56!B:B,0)),LEFT(H962,1)="B",INDEX(字典1_56!D:D,MATCH(MID(F962,7,2),字典1_56!B:B,0)),H962="C_B",INDEX(字典1_56!F:F,MATCH(MID(F962,7,2),字典1_56!B:B,0)),H962="C",INDEX(字典1_56!E:E,MATCH(MID(F962,7,2),字典1_56!B:B,0))),"-")</f>
        <v>C3键</v>
      </c>
      <c r="O962" s="4" t="str">
        <f>IFERROR(INDEX(字典1_78!C:C,MATCH(RIGHT(F962,2),字典1_78!B:B,0)),"Error")</f>
        <v>音符打开(#01)</v>
      </c>
      <c r="P962" s="5">
        <f t="shared" si="56"/>
        <v>67.003</v>
      </c>
      <c r="Q962" s="5">
        <f t="shared" si="57"/>
        <v>0.84900000000000375</v>
      </c>
      <c r="R962" s="5" t="str">
        <f>IF(H964="C_B",INDEX(音色一览表!A:A,MATCH(MID(F962,5,2)&amp;MID(F963,5,2)&amp;MID(F964,7,2),音色一览表!H:H,0))&amp;" "&amp;INDEX(音色一览表!G:G,MATCH(MID(F962,5,2)&amp;MID(F963,5,2)&amp;MID(F964,7,2),音色一览表!H:H,0)),"")</f>
        <v/>
      </c>
      <c r="S962" s="17"/>
      <c r="T962" s="17"/>
    </row>
    <row r="963" spans="1:20" ht="18" hidden="1" customHeight="1" x14ac:dyDescent="0.2">
      <c r="A963" s="16">
        <v>961</v>
      </c>
      <c r="B963" s="16">
        <v>4</v>
      </c>
      <c r="C963" s="10"/>
      <c r="D963" s="16" t="s">
        <v>49</v>
      </c>
      <c r="E963" s="16" t="s">
        <v>50</v>
      </c>
      <c r="F963" s="16" t="s">
        <v>846</v>
      </c>
      <c r="G963" s="16" t="s">
        <v>1042</v>
      </c>
      <c r="H963" s="34" t="str">
        <f t="shared" si="59"/>
        <v>9</v>
      </c>
      <c r="I963" s="34" t="str">
        <f>IFERROR(INDEX(数据分类!B:B,MATCH(数据!H963,数据分类!A:A,0)),"Error")</f>
        <v>音符打开</v>
      </c>
      <c r="J963" s="34" t="str">
        <f>IFERROR(_xlfn.IFS(INDEX(数据分类!E:E,MATCH(数据!H963,数据分类!A:A,0))=3456,N963&amp;M963,INDEX(数据分类!E:E,MATCH(数据!H963,数据分类!A:A,0))=34,M963,INDEX(数据分类!E:E,MATCH(数据!H963,数据分类!A:A,0))=56,N963,INDEX(数据分类!E:E,MATCH(数据!H963,数据分类!A:A,0))="-","-"),"Error")</f>
        <v>D3键按下(力度081)</v>
      </c>
      <c r="K963" s="34">
        <f t="shared" si="58"/>
        <v>1</v>
      </c>
      <c r="L963" s="4" t="str">
        <f>IFERROR(INDEX(字典msg!B:B,MATCH(D963,字典msg!A:A,0)),"Error")</f>
        <v>正常</v>
      </c>
      <c r="M963" s="4" t="str">
        <f>IFERROR(_xlfn.IFS(H963="9",INDEX(字典1_34!C:C,MATCH(MID(F963,5,2),字典1_34!B:B,0)),H963="B00",INDEX(字典1_34!D:D,MATCH(MID(F963,5,2),字典1_34!B:B,0)),H963="B20",INDEX(字典1_34!E:E,MATCH(MID(F963,5,2),字典1_34!B:B,0)),H963="B48",INDEX(字典1_34!G:G,MATCH(MID(F963,5,2),字典1_34!B:B,0)),LEFT(H963,1)="B",INDEX(字典1_34!F:F,MATCH(MID(F963,5,2),字典1_34!B:B,0))),"-")</f>
        <v>按下(力度081)</v>
      </c>
      <c r="N963" s="4" t="str">
        <f>IFERROR(_xlfn.IFS(H963="9",INDEX(字典1_56!C:C,MATCH(MID(F963,7,2),字典1_56!B:B,0)),LEFT(H963,1)="B",INDEX(字典1_56!D:D,MATCH(MID(F963,7,2),字典1_56!B:B,0)),H963="C_B",INDEX(字典1_56!F:F,MATCH(MID(F963,7,2),字典1_56!B:B,0)),H963="C",INDEX(字典1_56!E:E,MATCH(MID(F963,7,2),字典1_56!B:B,0))),"-")</f>
        <v>D3键</v>
      </c>
      <c r="O963" s="4" t="str">
        <f>IFERROR(INDEX(字典1_78!C:C,MATCH(RIGHT(F963,2),字典1_78!B:B,0)),"Error")</f>
        <v>音符打开(#01)</v>
      </c>
      <c r="P963" s="5">
        <f t="shared" ref="P963:P1026" si="60">HEX2DEC(RIGHT(G963,6))/1000</f>
        <v>67.212999999999994</v>
      </c>
      <c r="Q963" s="5">
        <f t="shared" ref="Q963:Q1026" si="61">IFERROR(IF(B963=B962,P963-P962,0),"")</f>
        <v>0.20999999999999375</v>
      </c>
      <c r="R963" s="5" t="str">
        <f>IF(H965="C_B",INDEX(音色一览表!A:A,MATCH(MID(F963,5,2)&amp;MID(F964,5,2)&amp;MID(F965,7,2),音色一览表!H:H,0))&amp;" "&amp;INDEX(音色一览表!G:G,MATCH(MID(F963,5,2)&amp;MID(F964,5,2)&amp;MID(F965,7,2),音色一览表!H:H,0)),"")</f>
        <v/>
      </c>
      <c r="S963" s="17"/>
      <c r="T963" s="17"/>
    </row>
    <row r="964" spans="1:20" ht="18" hidden="1" customHeight="1" x14ac:dyDescent="0.2">
      <c r="A964" s="16">
        <v>962</v>
      </c>
      <c r="B964" s="16">
        <v>4</v>
      </c>
      <c r="C964" s="10"/>
      <c r="D964" s="16" t="s">
        <v>49</v>
      </c>
      <c r="E964" s="16" t="s">
        <v>50</v>
      </c>
      <c r="F964" s="16" t="s">
        <v>174</v>
      </c>
      <c r="G964" s="16" t="s">
        <v>1043</v>
      </c>
      <c r="H964" s="34" t="str">
        <f t="shared" si="59"/>
        <v>9</v>
      </c>
      <c r="I964" s="34" t="str">
        <f>IFERROR(INDEX(数据分类!B:B,MATCH(数据!H964,数据分类!A:A,0)),"Error")</f>
        <v>音符打开</v>
      </c>
      <c r="J964" s="34" t="str">
        <f>IFERROR(_xlfn.IFS(INDEX(数据分类!E:E,MATCH(数据!H964,数据分类!A:A,0))=3456,N964&amp;M964,INDEX(数据分类!E:E,MATCH(数据!H964,数据分类!A:A,0))=34,M964,INDEX(数据分类!E:E,MATCH(数据!H964,数据分类!A:A,0))=56,N964,INDEX(数据分类!E:E,MATCH(数据!H964,数据分类!A:A,0))="-","-"),"Error")</f>
        <v>D3键松开</v>
      </c>
      <c r="K964" s="34">
        <f t="shared" ref="K964:K1027" si="62">IF(OR(H964="9",LEFT(H964,1)="B",LEFT(H964,1)="C"),RIGHT(F964,1)+1,"-")</f>
        <v>1</v>
      </c>
      <c r="L964" s="4" t="str">
        <f>IFERROR(INDEX(字典msg!B:B,MATCH(D964,字典msg!A:A,0)),"Error")</f>
        <v>正常</v>
      </c>
      <c r="M964" s="4" t="str">
        <f>IFERROR(_xlfn.IFS(H964="9",INDEX(字典1_34!C:C,MATCH(MID(F964,5,2),字典1_34!B:B,0)),H964="B00",INDEX(字典1_34!D:D,MATCH(MID(F964,5,2),字典1_34!B:B,0)),H964="B20",INDEX(字典1_34!E:E,MATCH(MID(F964,5,2),字典1_34!B:B,0)),H964="B48",INDEX(字典1_34!G:G,MATCH(MID(F964,5,2),字典1_34!B:B,0)),LEFT(H964,1)="B",INDEX(字典1_34!F:F,MATCH(MID(F964,5,2),字典1_34!B:B,0))),"-")</f>
        <v>松开</v>
      </c>
      <c r="N964" s="4" t="str">
        <f>IFERROR(_xlfn.IFS(H964="9",INDEX(字典1_56!C:C,MATCH(MID(F964,7,2),字典1_56!B:B,0)),LEFT(H964,1)="B",INDEX(字典1_56!D:D,MATCH(MID(F964,7,2),字典1_56!B:B,0)),H964="C_B",INDEX(字典1_56!F:F,MATCH(MID(F964,7,2),字典1_56!B:B,0)),H964="C",INDEX(字典1_56!E:E,MATCH(MID(F964,7,2),字典1_56!B:B,0))),"-")</f>
        <v>D3键</v>
      </c>
      <c r="O964" s="4" t="str">
        <f>IFERROR(INDEX(字典1_78!C:C,MATCH(RIGHT(F964,2),字典1_78!B:B,0)),"Error")</f>
        <v>音符打开(#01)</v>
      </c>
      <c r="P964" s="5">
        <f t="shared" si="60"/>
        <v>67.483000000000004</v>
      </c>
      <c r="Q964" s="5">
        <f t="shared" si="61"/>
        <v>0.27000000000001023</v>
      </c>
      <c r="R964" s="5" t="str">
        <f>IF(H966="C_B",INDEX(音色一览表!A:A,MATCH(MID(F964,5,2)&amp;MID(F965,5,2)&amp;MID(F966,7,2),音色一览表!H:H,0))&amp;" "&amp;INDEX(音色一览表!G:G,MATCH(MID(F964,5,2)&amp;MID(F965,5,2)&amp;MID(F966,7,2),音色一览表!H:H,0)),"")</f>
        <v/>
      </c>
      <c r="S964" s="17"/>
      <c r="T964" s="17"/>
    </row>
    <row r="965" spans="1:20" ht="18" hidden="1" customHeight="1" x14ac:dyDescent="0.2">
      <c r="A965" s="16">
        <v>963</v>
      </c>
      <c r="B965" s="16">
        <v>4</v>
      </c>
      <c r="C965" s="10"/>
      <c r="D965" s="16" t="s">
        <v>49</v>
      </c>
      <c r="E965" s="16" t="s">
        <v>50</v>
      </c>
      <c r="F965" s="16" t="s">
        <v>1044</v>
      </c>
      <c r="G965" s="16" t="s">
        <v>1045</v>
      </c>
      <c r="H965" s="34" t="str">
        <f t="shared" ref="H965:H1028" si="63">IFERROR(_xlfn.IFS(MID(F965,9,1)="B",MID(F965,9,1)&amp;MID(F965,7,2),MID(F965,9,1)="F",RIGHT(F965,2),AND(MID(F965,9,1)="C",H963="B00",H964="B20"),"C_B"),MID(F965,9,1))</f>
        <v>9</v>
      </c>
      <c r="I965" s="34" t="str">
        <f>IFERROR(INDEX(数据分类!B:B,MATCH(数据!H965,数据分类!A:A,0)),"Error")</f>
        <v>音符打开</v>
      </c>
      <c r="J965" s="34" t="str">
        <f>IFERROR(_xlfn.IFS(INDEX(数据分类!E:E,MATCH(数据!H965,数据分类!A:A,0))=3456,N965&amp;M965,INDEX(数据分类!E:E,MATCH(数据!H965,数据分类!A:A,0))=34,M965,INDEX(数据分类!E:E,MATCH(数据!H965,数据分类!A:A,0))=56,N965,INDEX(数据分类!E:E,MATCH(数据!H965,数据分类!A:A,0))="-","-"),"Error")</f>
        <v>E3键按下(力度088)</v>
      </c>
      <c r="K965" s="34">
        <f t="shared" si="62"/>
        <v>1</v>
      </c>
      <c r="L965" s="4" t="str">
        <f>IFERROR(INDEX(字典msg!B:B,MATCH(D965,字典msg!A:A,0)),"Error")</f>
        <v>正常</v>
      </c>
      <c r="M965" s="4" t="str">
        <f>IFERROR(_xlfn.IFS(H965="9",INDEX(字典1_34!C:C,MATCH(MID(F965,5,2),字典1_34!B:B,0)),H965="B00",INDEX(字典1_34!D:D,MATCH(MID(F965,5,2),字典1_34!B:B,0)),H965="B20",INDEX(字典1_34!E:E,MATCH(MID(F965,5,2),字典1_34!B:B,0)),H965="B48",INDEX(字典1_34!G:G,MATCH(MID(F965,5,2),字典1_34!B:B,0)),LEFT(H965,1)="B",INDEX(字典1_34!F:F,MATCH(MID(F965,5,2),字典1_34!B:B,0))),"-")</f>
        <v>按下(力度088)</v>
      </c>
      <c r="N965" s="4" t="str">
        <f>IFERROR(_xlfn.IFS(H965="9",INDEX(字典1_56!C:C,MATCH(MID(F965,7,2),字典1_56!B:B,0)),LEFT(H965,1)="B",INDEX(字典1_56!D:D,MATCH(MID(F965,7,2),字典1_56!B:B,0)),H965="C_B",INDEX(字典1_56!F:F,MATCH(MID(F965,7,2),字典1_56!B:B,0)),H965="C",INDEX(字典1_56!E:E,MATCH(MID(F965,7,2),字典1_56!B:B,0))),"-")</f>
        <v>E3键</v>
      </c>
      <c r="O965" s="4" t="str">
        <f>IFERROR(INDEX(字典1_78!C:C,MATCH(RIGHT(F965,2),字典1_78!B:B,0)),"Error")</f>
        <v>音符打开(#01)</v>
      </c>
      <c r="P965" s="5">
        <f t="shared" si="60"/>
        <v>67.709999999999994</v>
      </c>
      <c r="Q965" s="5">
        <f t="shared" si="61"/>
        <v>0.22699999999998965</v>
      </c>
      <c r="R965" s="5" t="str">
        <f>IF(H967="C_B",INDEX(音色一览表!A:A,MATCH(MID(F965,5,2)&amp;MID(F966,5,2)&amp;MID(F967,7,2),音色一览表!H:H,0))&amp;" "&amp;INDEX(音色一览表!G:G,MATCH(MID(F965,5,2)&amp;MID(F966,5,2)&amp;MID(F967,7,2),音色一览表!H:H,0)),"")</f>
        <v/>
      </c>
      <c r="S965" s="17"/>
      <c r="T965" s="17"/>
    </row>
    <row r="966" spans="1:20" ht="18" hidden="1" customHeight="1" x14ac:dyDescent="0.2">
      <c r="A966" s="16">
        <v>964</v>
      </c>
      <c r="B966" s="16">
        <v>4</v>
      </c>
      <c r="C966" s="10"/>
      <c r="D966" s="16" t="s">
        <v>49</v>
      </c>
      <c r="E966" s="16" t="s">
        <v>50</v>
      </c>
      <c r="F966" s="16" t="s">
        <v>181</v>
      </c>
      <c r="G966" s="16" t="s">
        <v>1046</v>
      </c>
      <c r="H966" s="34" t="str">
        <f t="shared" si="63"/>
        <v>9</v>
      </c>
      <c r="I966" s="34" t="str">
        <f>IFERROR(INDEX(数据分类!B:B,MATCH(数据!H966,数据分类!A:A,0)),"Error")</f>
        <v>音符打开</v>
      </c>
      <c r="J966" s="34" t="str">
        <f>IFERROR(_xlfn.IFS(INDEX(数据分类!E:E,MATCH(数据!H966,数据分类!A:A,0))=3456,N966&amp;M966,INDEX(数据分类!E:E,MATCH(数据!H966,数据分类!A:A,0))=34,M966,INDEX(数据分类!E:E,MATCH(数据!H966,数据分类!A:A,0))=56,N966,INDEX(数据分类!E:E,MATCH(数据!H966,数据分类!A:A,0))="-","-"),"Error")</f>
        <v>E3键松开</v>
      </c>
      <c r="K966" s="34">
        <f t="shared" si="62"/>
        <v>1</v>
      </c>
      <c r="L966" s="4" t="str">
        <f>IFERROR(INDEX(字典msg!B:B,MATCH(D966,字典msg!A:A,0)),"Error")</f>
        <v>正常</v>
      </c>
      <c r="M966" s="4" t="str">
        <f>IFERROR(_xlfn.IFS(H966="9",INDEX(字典1_34!C:C,MATCH(MID(F966,5,2),字典1_34!B:B,0)),H966="B00",INDEX(字典1_34!D:D,MATCH(MID(F966,5,2),字典1_34!B:B,0)),H966="B20",INDEX(字典1_34!E:E,MATCH(MID(F966,5,2),字典1_34!B:B,0)),H966="B48",INDEX(字典1_34!G:G,MATCH(MID(F966,5,2),字典1_34!B:B,0)),LEFT(H966,1)="B",INDEX(字典1_34!F:F,MATCH(MID(F966,5,2),字典1_34!B:B,0))),"-")</f>
        <v>松开</v>
      </c>
      <c r="N966" s="4" t="str">
        <f>IFERROR(_xlfn.IFS(H966="9",INDEX(字典1_56!C:C,MATCH(MID(F966,7,2),字典1_56!B:B,0)),LEFT(H966,1)="B",INDEX(字典1_56!D:D,MATCH(MID(F966,7,2),字典1_56!B:B,0)),H966="C_B",INDEX(字典1_56!F:F,MATCH(MID(F966,7,2),字典1_56!B:B,0)),H966="C",INDEX(字典1_56!E:E,MATCH(MID(F966,7,2),字典1_56!B:B,0))),"-")</f>
        <v>E3键</v>
      </c>
      <c r="O966" s="4" t="str">
        <f>IFERROR(INDEX(字典1_78!C:C,MATCH(RIGHT(F966,2),字典1_78!B:B,0)),"Error")</f>
        <v>音符打开(#01)</v>
      </c>
      <c r="P966" s="5">
        <f t="shared" si="60"/>
        <v>68.709999999999994</v>
      </c>
      <c r="Q966" s="5">
        <f t="shared" si="61"/>
        <v>1</v>
      </c>
      <c r="R966" s="5" t="str">
        <f>IF(H968="C_B",INDEX(音色一览表!A:A,MATCH(MID(F966,5,2)&amp;MID(F967,5,2)&amp;MID(F968,7,2),音色一览表!H:H,0))&amp;" "&amp;INDEX(音色一览表!G:G,MATCH(MID(F966,5,2)&amp;MID(F967,5,2)&amp;MID(F968,7,2),音色一览表!H:H,0)),"")</f>
        <v/>
      </c>
      <c r="S966" s="17"/>
      <c r="T966" s="17"/>
    </row>
    <row r="967" spans="1:20" ht="18" hidden="1" customHeight="1" x14ac:dyDescent="0.2">
      <c r="A967" s="16">
        <v>965</v>
      </c>
      <c r="B967" s="16">
        <v>4</v>
      </c>
      <c r="C967" s="10"/>
      <c r="D967" s="16" t="s">
        <v>49</v>
      </c>
      <c r="E967" s="16" t="s">
        <v>50</v>
      </c>
      <c r="F967" s="16" t="s">
        <v>899</v>
      </c>
      <c r="G967" s="16" t="s">
        <v>1047</v>
      </c>
      <c r="H967" s="34" t="str">
        <f t="shared" si="63"/>
        <v>9</v>
      </c>
      <c r="I967" s="34" t="str">
        <f>IFERROR(INDEX(数据分类!B:B,MATCH(数据!H967,数据分类!A:A,0)),"Error")</f>
        <v>音符打开</v>
      </c>
      <c r="J967" s="34" t="str">
        <f>IFERROR(_xlfn.IFS(INDEX(数据分类!E:E,MATCH(数据!H967,数据分类!A:A,0))=3456,N967&amp;M967,INDEX(数据分类!E:E,MATCH(数据!H967,数据分类!A:A,0))=34,M967,INDEX(数据分类!E:E,MATCH(数据!H967,数据分类!A:A,0))=56,N967,INDEX(数据分类!E:E,MATCH(数据!H967,数据分类!A:A,0))="-","-"),"Error")</f>
        <v>E3键按下(力度077)</v>
      </c>
      <c r="K967" s="34">
        <f t="shared" si="62"/>
        <v>1</v>
      </c>
      <c r="L967" s="4" t="str">
        <f>IFERROR(INDEX(字典msg!B:B,MATCH(D967,字典msg!A:A,0)),"Error")</f>
        <v>正常</v>
      </c>
      <c r="M967" s="4" t="str">
        <f>IFERROR(_xlfn.IFS(H967="9",INDEX(字典1_34!C:C,MATCH(MID(F967,5,2),字典1_34!B:B,0)),H967="B00",INDEX(字典1_34!D:D,MATCH(MID(F967,5,2),字典1_34!B:B,0)),H967="B20",INDEX(字典1_34!E:E,MATCH(MID(F967,5,2),字典1_34!B:B,0)),H967="B48",INDEX(字典1_34!G:G,MATCH(MID(F967,5,2),字典1_34!B:B,0)),LEFT(H967,1)="B",INDEX(字典1_34!F:F,MATCH(MID(F967,5,2),字典1_34!B:B,0))),"-")</f>
        <v>按下(力度077)</v>
      </c>
      <c r="N967" s="4" t="str">
        <f>IFERROR(_xlfn.IFS(H967="9",INDEX(字典1_56!C:C,MATCH(MID(F967,7,2),字典1_56!B:B,0)),LEFT(H967,1)="B",INDEX(字典1_56!D:D,MATCH(MID(F967,7,2),字典1_56!B:B,0)),H967="C_B",INDEX(字典1_56!F:F,MATCH(MID(F967,7,2),字典1_56!B:B,0)),H967="C",INDEX(字典1_56!E:E,MATCH(MID(F967,7,2),字典1_56!B:B,0))),"-")</f>
        <v>E3键</v>
      </c>
      <c r="O967" s="4" t="str">
        <f>IFERROR(INDEX(字典1_78!C:C,MATCH(RIGHT(F967,2),字典1_78!B:B,0)),"Error")</f>
        <v>音符打开(#01)</v>
      </c>
      <c r="P967" s="5">
        <f t="shared" si="60"/>
        <v>68.97</v>
      </c>
      <c r="Q967" s="5">
        <f t="shared" si="61"/>
        <v>0.26000000000000512</v>
      </c>
      <c r="R967" s="5" t="str">
        <f>IF(H969="C_B",INDEX(音色一览表!A:A,MATCH(MID(F967,5,2)&amp;MID(F968,5,2)&amp;MID(F969,7,2),音色一览表!H:H,0))&amp;" "&amp;INDEX(音色一览表!G:G,MATCH(MID(F967,5,2)&amp;MID(F968,5,2)&amp;MID(F969,7,2),音色一览表!H:H,0)),"")</f>
        <v/>
      </c>
      <c r="S967" s="17"/>
      <c r="T967" s="17"/>
    </row>
    <row r="968" spans="1:20" ht="18" hidden="1" customHeight="1" x14ac:dyDescent="0.2">
      <c r="A968" s="16">
        <v>966</v>
      </c>
      <c r="B968" s="16">
        <v>4</v>
      </c>
      <c r="C968" s="10"/>
      <c r="D968" s="16" t="s">
        <v>49</v>
      </c>
      <c r="E968" s="16" t="s">
        <v>50</v>
      </c>
      <c r="F968" s="16" t="s">
        <v>181</v>
      </c>
      <c r="G968" s="16" t="s">
        <v>1048</v>
      </c>
      <c r="H968" s="34" t="str">
        <f t="shared" si="63"/>
        <v>9</v>
      </c>
      <c r="I968" s="34" t="str">
        <f>IFERROR(INDEX(数据分类!B:B,MATCH(数据!H968,数据分类!A:A,0)),"Error")</f>
        <v>音符打开</v>
      </c>
      <c r="J968" s="34" t="str">
        <f>IFERROR(_xlfn.IFS(INDEX(数据分类!E:E,MATCH(数据!H968,数据分类!A:A,0))=3456,N968&amp;M968,INDEX(数据分类!E:E,MATCH(数据!H968,数据分类!A:A,0))=34,M968,INDEX(数据分类!E:E,MATCH(数据!H968,数据分类!A:A,0))=56,N968,INDEX(数据分类!E:E,MATCH(数据!H968,数据分类!A:A,0))="-","-"),"Error")</f>
        <v>E3键松开</v>
      </c>
      <c r="K968" s="34">
        <f t="shared" si="62"/>
        <v>1</v>
      </c>
      <c r="L968" s="4" t="str">
        <f>IFERROR(INDEX(字典msg!B:B,MATCH(D968,字典msg!A:A,0)),"Error")</f>
        <v>正常</v>
      </c>
      <c r="M968" s="4" t="str">
        <f>IFERROR(_xlfn.IFS(H968="9",INDEX(字典1_34!C:C,MATCH(MID(F968,5,2),字典1_34!B:B,0)),H968="B00",INDEX(字典1_34!D:D,MATCH(MID(F968,5,2),字典1_34!B:B,0)),H968="B20",INDEX(字典1_34!E:E,MATCH(MID(F968,5,2),字典1_34!B:B,0)),H968="B48",INDEX(字典1_34!G:G,MATCH(MID(F968,5,2),字典1_34!B:B,0)),LEFT(H968,1)="B",INDEX(字典1_34!F:F,MATCH(MID(F968,5,2),字典1_34!B:B,0))),"-")</f>
        <v>松开</v>
      </c>
      <c r="N968" s="4" t="str">
        <f>IFERROR(_xlfn.IFS(H968="9",INDEX(字典1_56!C:C,MATCH(MID(F968,7,2),字典1_56!B:B,0)),LEFT(H968,1)="B",INDEX(字典1_56!D:D,MATCH(MID(F968,7,2),字典1_56!B:B,0)),H968="C_B",INDEX(字典1_56!F:F,MATCH(MID(F968,7,2),字典1_56!B:B,0)),H968="C",INDEX(字典1_56!E:E,MATCH(MID(F968,7,2),字典1_56!B:B,0))),"-")</f>
        <v>E3键</v>
      </c>
      <c r="O968" s="4" t="str">
        <f>IFERROR(INDEX(字典1_78!C:C,MATCH(RIGHT(F968,2),字典1_78!B:B,0)),"Error")</f>
        <v>音符打开(#01)</v>
      </c>
      <c r="P968" s="5">
        <f t="shared" si="60"/>
        <v>69.777000000000001</v>
      </c>
      <c r="Q968" s="5">
        <f t="shared" si="61"/>
        <v>0.80700000000000216</v>
      </c>
      <c r="R968" s="5" t="str">
        <f>IF(H970="C_B",INDEX(音色一览表!A:A,MATCH(MID(F968,5,2)&amp;MID(F969,5,2)&amp;MID(F970,7,2),音色一览表!H:H,0))&amp;" "&amp;INDEX(音色一览表!G:G,MATCH(MID(F968,5,2)&amp;MID(F969,5,2)&amp;MID(F970,7,2),音色一览表!H:H,0)),"")</f>
        <v/>
      </c>
      <c r="S968" s="17"/>
      <c r="T968" s="17"/>
    </row>
    <row r="969" spans="1:20" ht="18" hidden="1" customHeight="1" x14ac:dyDescent="0.2">
      <c r="A969" s="16">
        <v>967</v>
      </c>
      <c r="B969" s="16">
        <v>4</v>
      </c>
      <c r="C969" s="10"/>
      <c r="D969" s="16" t="s">
        <v>49</v>
      </c>
      <c r="E969" s="16" t="s">
        <v>50</v>
      </c>
      <c r="F969" s="16" t="s">
        <v>1049</v>
      </c>
      <c r="G969" s="16" t="s">
        <v>1050</v>
      </c>
      <c r="H969" s="34" t="str">
        <f t="shared" si="63"/>
        <v>9</v>
      </c>
      <c r="I969" s="34" t="str">
        <f>IFERROR(INDEX(数据分类!B:B,MATCH(数据!H969,数据分类!A:A,0)),"Error")</f>
        <v>音符打开</v>
      </c>
      <c r="J969" s="34" t="str">
        <f>IFERROR(_xlfn.IFS(INDEX(数据分类!E:E,MATCH(数据!H969,数据分类!A:A,0))=3456,N969&amp;M969,INDEX(数据分类!E:E,MATCH(数据!H969,数据分类!A:A,0))=34,M969,INDEX(数据分类!E:E,MATCH(数据!H969,数据分类!A:A,0))=56,N969,INDEX(数据分类!E:E,MATCH(数据!H969,数据分类!A:A,0))="-","-"),"Error")</f>
        <v>D3键按下(力度079)</v>
      </c>
      <c r="K969" s="34">
        <f t="shared" si="62"/>
        <v>1</v>
      </c>
      <c r="L969" s="4" t="str">
        <f>IFERROR(INDEX(字典msg!B:B,MATCH(D969,字典msg!A:A,0)),"Error")</f>
        <v>正常</v>
      </c>
      <c r="M969" s="4" t="str">
        <f>IFERROR(_xlfn.IFS(H969="9",INDEX(字典1_34!C:C,MATCH(MID(F969,5,2),字典1_34!B:B,0)),H969="B00",INDEX(字典1_34!D:D,MATCH(MID(F969,5,2),字典1_34!B:B,0)),H969="B20",INDEX(字典1_34!E:E,MATCH(MID(F969,5,2),字典1_34!B:B,0)),H969="B48",INDEX(字典1_34!G:G,MATCH(MID(F969,5,2),字典1_34!B:B,0)),LEFT(H969,1)="B",INDEX(字典1_34!F:F,MATCH(MID(F969,5,2),字典1_34!B:B,0))),"-")</f>
        <v>按下(力度079)</v>
      </c>
      <c r="N969" s="4" t="str">
        <f>IFERROR(_xlfn.IFS(H969="9",INDEX(字典1_56!C:C,MATCH(MID(F969,7,2),字典1_56!B:B,0)),LEFT(H969,1)="B",INDEX(字典1_56!D:D,MATCH(MID(F969,7,2),字典1_56!B:B,0)),H969="C_B",INDEX(字典1_56!F:F,MATCH(MID(F969,7,2),字典1_56!B:B,0)),H969="C",INDEX(字典1_56!E:E,MATCH(MID(F969,7,2),字典1_56!B:B,0))),"-")</f>
        <v>D3键</v>
      </c>
      <c r="O969" s="4" t="str">
        <f>IFERROR(INDEX(字典1_78!C:C,MATCH(RIGHT(F969,2),字典1_78!B:B,0)),"Error")</f>
        <v>音符打开(#01)</v>
      </c>
      <c r="P969" s="5">
        <f t="shared" si="60"/>
        <v>70.016999999999996</v>
      </c>
      <c r="Q969" s="5">
        <f t="shared" si="61"/>
        <v>0.23999999999999488</v>
      </c>
      <c r="R969" s="5" t="str">
        <f>IF(H971="C_B",INDEX(音色一览表!A:A,MATCH(MID(F969,5,2)&amp;MID(F970,5,2)&amp;MID(F971,7,2),音色一览表!H:H,0))&amp;" "&amp;INDEX(音色一览表!G:G,MATCH(MID(F969,5,2)&amp;MID(F970,5,2)&amp;MID(F971,7,2),音色一览表!H:H,0)),"")</f>
        <v/>
      </c>
      <c r="S969" s="17"/>
      <c r="T969" s="17"/>
    </row>
    <row r="970" spans="1:20" ht="18" hidden="1" customHeight="1" x14ac:dyDescent="0.2">
      <c r="A970" s="16">
        <v>968</v>
      </c>
      <c r="B970" s="16">
        <v>4</v>
      </c>
      <c r="C970" s="10"/>
      <c r="D970" s="16" t="s">
        <v>49</v>
      </c>
      <c r="E970" s="16" t="s">
        <v>50</v>
      </c>
      <c r="F970" s="16" t="s">
        <v>174</v>
      </c>
      <c r="G970" s="16" t="s">
        <v>1051</v>
      </c>
      <c r="H970" s="34" t="str">
        <f t="shared" si="63"/>
        <v>9</v>
      </c>
      <c r="I970" s="34" t="str">
        <f>IFERROR(INDEX(数据分类!B:B,MATCH(数据!H970,数据分类!A:A,0)),"Error")</f>
        <v>音符打开</v>
      </c>
      <c r="J970" s="34" t="str">
        <f>IFERROR(_xlfn.IFS(INDEX(数据分类!E:E,MATCH(数据!H970,数据分类!A:A,0))=3456,N970&amp;M970,INDEX(数据分类!E:E,MATCH(数据!H970,数据分类!A:A,0))=34,M970,INDEX(数据分类!E:E,MATCH(数据!H970,数据分类!A:A,0))=56,N970,INDEX(数据分类!E:E,MATCH(数据!H970,数据分类!A:A,0))="-","-"),"Error")</f>
        <v>D3键松开</v>
      </c>
      <c r="K970" s="34">
        <f t="shared" si="62"/>
        <v>1</v>
      </c>
      <c r="L970" s="4" t="str">
        <f>IFERROR(INDEX(字典msg!B:B,MATCH(D970,字典msg!A:A,0)),"Error")</f>
        <v>正常</v>
      </c>
      <c r="M970" s="4" t="str">
        <f>IFERROR(_xlfn.IFS(H970="9",INDEX(字典1_34!C:C,MATCH(MID(F970,5,2),字典1_34!B:B,0)),H970="B00",INDEX(字典1_34!D:D,MATCH(MID(F970,5,2),字典1_34!B:B,0)),H970="B20",INDEX(字典1_34!E:E,MATCH(MID(F970,5,2),字典1_34!B:B,0)),H970="B48",INDEX(字典1_34!G:G,MATCH(MID(F970,5,2),字典1_34!B:B,0)),LEFT(H970,1)="B",INDEX(字典1_34!F:F,MATCH(MID(F970,5,2),字典1_34!B:B,0))),"-")</f>
        <v>松开</v>
      </c>
      <c r="N970" s="4" t="str">
        <f>IFERROR(_xlfn.IFS(H970="9",INDEX(字典1_56!C:C,MATCH(MID(F970,7,2),字典1_56!B:B,0)),LEFT(H970,1)="B",INDEX(字典1_56!D:D,MATCH(MID(F970,7,2),字典1_56!B:B,0)),H970="C_B",INDEX(字典1_56!F:F,MATCH(MID(F970,7,2),字典1_56!B:B,0)),H970="C",INDEX(字典1_56!E:E,MATCH(MID(F970,7,2),字典1_56!B:B,0))),"-")</f>
        <v>D3键</v>
      </c>
      <c r="O970" s="4" t="str">
        <f>IFERROR(INDEX(字典1_78!C:C,MATCH(RIGHT(F970,2),字典1_78!B:B,0)),"Error")</f>
        <v>音符打开(#01)</v>
      </c>
      <c r="P970" s="5">
        <f t="shared" si="60"/>
        <v>70.263000000000005</v>
      </c>
      <c r="Q970" s="5">
        <f t="shared" si="61"/>
        <v>0.24600000000000932</v>
      </c>
      <c r="R970" s="5" t="str">
        <f>IF(H972="C_B",INDEX(音色一览表!A:A,MATCH(MID(F970,5,2)&amp;MID(F971,5,2)&amp;MID(F972,7,2),音色一览表!H:H,0))&amp;" "&amp;INDEX(音色一览表!G:G,MATCH(MID(F970,5,2)&amp;MID(F971,5,2)&amp;MID(F972,7,2),音色一览表!H:H,0)),"")</f>
        <v/>
      </c>
      <c r="S970" s="17"/>
      <c r="T970" s="17"/>
    </row>
    <row r="971" spans="1:20" ht="18" hidden="1" customHeight="1" x14ac:dyDescent="0.2">
      <c r="A971" s="16">
        <v>969</v>
      </c>
      <c r="B971" s="16">
        <v>4</v>
      </c>
      <c r="C971" s="10"/>
      <c r="D971" s="16" t="s">
        <v>49</v>
      </c>
      <c r="E971" s="16" t="s">
        <v>50</v>
      </c>
      <c r="F971" s="16" t="s">
        <v>741</v>
      </c>
      <c r="G971" s="16" t="s">
        <v>1052</v>
      </c>
      <c r="H971" s="34" t="str">
        <f t="shared" si="63"/>
        <v>9</v>
      </c>
      <c r="I971" s="34" t="str">
        <f>IFERROR(INDEX(数据分类!B:B,MATCH(数据!H971,数据分类!A:A,0)),"Error")</f>
        <v>音符打开</v>
      </c>
      <c r="J971" s="34" t="str">
        <f>IFERROR(_xlfn.IFS(INDEX(数据分类!E:E,MATCH(数据!H971,数据分类!A:A,0))=3456,N971&amp;M971,INDEX(数据分类!E:E,MATCH(数据!H971,数据分类!A:A,0))=34,M971,INDEX(数据分类!E:E,MATCH(数据!H971,数据分类!A:A,0))=56,N971,INDEX(数据分类!E:E,MATCH(数据!H971,数据分类!A:A,0))="-","-"),"Error")</f>
        <v>C3键按下(力度083)</v>
      </c>
      <c r="K971" s="34">
        <f t="shared" si="62"/>
        <v>1</v>
      </c>
      <c r="L971" s="4" t="str">
        <f>IFERROR(INDEX(字典msg!B:B,MATCH(D971,字典msg!A:A,0)),"Error")</f>
        <v>正常</v>
      </c>
      <c r="M971" s="4" t="str">
        <f>IFERROR(_xlfn.IFS(H971="9",INDEX(字典1_34!C:C,MATCH(MID(F971,5,2),字典1_34!B:B,0)),H971="B00",INDEX(字典1_34!D:D,MATCH(MID(F971,5,2),字典1_34!B:B,0)),H971="B20",INDEX(字典1_34!E:E,MATCH(MID(F971,5,2),字典1_34!B:B,0)),H971="B48",INDEX(字典1_34!G:G,MATCH(MID(F971,5,2),字典1_34!B:B,0)),LEFT(H971,1)="B",INDEX(字典1_34!F:F,MATCH(MID(F971,5,2),字典1_34!B:B,0))),"-")</f>
        <v>按下(力度083)</v>
      </c>
      <c r="N971" s="4" t="str">
        <f>IFERROR(_xlfn.IFS(H971="9",INDEX(字典1_56!C:C,MATCH(MID(F971,7,2),字典1_56!B:B,0)),LEFT(H971,1)="B",INDEX(字典1_56!D:D,MATCH(MID(F971,7,2),字典1_56!B:B,0)),H971="C_B",INDEX(字典1_56!F:F,MATCH(MID(F971,7,2),字典1_56!B:B,0)),H971="C",INDEX(字典1_56!E:E,MATCH(MID(F971,7,2),字典1_56!B:B,0))),"-")</f>
        <v>C3键</v>
      </c>
      <c r="O971" s="4" t="str">
        <f>IFERROR(INDEX(字典1_78!C:C,MATCH(RIGHT(F971,2),字典1_78!B:B,0)),"Error")</f>
        <v>音符打开(#01)</v>
      </c>
      <c r="P971" s="5">
        <f t="shared" si="60"/>
        <v>70.522999999999996</v>
      </c>
      <c r="Q971" s="5">
        <f t="shared" si="61"/>
        <v>0.25999999999999091</v>
      </c>
      <c r="R971" s="5" t="str">
        <f>IF(H973="C_B",INDEX(音色一览表!A:A,MATCH(MID(F971,5,2)&amp;MID(F972,5,2)&amp;MID(F973,7,2),音色一览表!H:H,0))&amp;" "&amp;INDEX(音色一览表!G:G,MATCH(MID(F971,5,2)&amp;MID(F972,5,2)&amp;MID(F973,7,2),音色一览表!H:H,0)),"")</f>
        <v/>
      </c>
      <c r="S971" s="17"/>
      <c r="T971" s="17"/>
    </row>
    <row r="972" spans="1:20" ht="18" hidden="1" customHeight="1" x14ac:dyDescent="0.2">
      <c r="A972" s="16">
        <v>970</v>
      </c>
      <c r="B972" s="16">
        <v>4</v>
      </c>
      <c r="C972" s="10"/>
      <c r="D972" s="16" t="s">
        <v>49</v>
      </c>
      <c r="E972" s="16" t="s">
        <v>50</v>
      </c>
      <c r="F972" s="16" t="s">
        <v>166</v>
      </c>
      <c r="G972" s="16" t="s">
        <v>1053</v>
      </c>
      <c r="H972" s="34" t="str">
        <f t="shared" si="63"/>
        <v>9</v>
      </c>
      <c r="I972" s="34" t="str">
        <f>IFERROR(INDEX(数据分类!B:B,MATCH(数据!H972,数据分类!A:A,0)),"Error")</f>
        <v>音符打开</v>
      </c>
      <c r="J972" s="34" t="str">
        <f>IFERROR(_xlfn.IFS(INDEX(数据分类!E:E,MATCH(数据!H972,数据分类!A:A,0))=3456,N972&amp;M972,INDEX(数据分类!E:E,MATCH(数据!H972,数据分类!A:A,0))=34,M972,INDEX(数据分类!E:E,MATCH(数据!H972,数据分类!A:A,0))=56,N972,INDEX(数据分类!E:E,MATCH(数据!H972,数据分类!A:A,0))="-","-"),"Error")</f>
        <v>C3键松开</v>
      </c>
      <c r="K972" s="34">
        <f t="shared" si="62"/>
        <v>1</v>
      </c>
      <c r="L972" s="4" t="str">
        <f>IFERROR(INDEX(字典msg!B:B,MATCH(D972,字典msg!A:A,0)),"Error")</f>
        <v>正常</v>
      </c>
      <c r="M972" s="4" t="str">
        <f>IFERROR(_xlfn.IFS(H972="9",INDEX(字典1_34!C:C,MATCH(MID(F972,5,2),字典1_34!B:B,0)),H972="B00",INDEX(字典1_34!D:D,MATCH(MID(F972,5,2),字典1_34!B:B,0)),H972="B20",INDEX(字典1_34!E:E,MATCH(MID(F972,5,2),字典1_34!B:B,0)),H972="B48",INDEX(字典1_34!G:G,MATCH(MID(F972,5,2),字典1_34!B:B,0)),LEFT(H972,1)="B",INDEX(字典1_34!F:F,MATCH(MID(F972,5,2),字典1_34!B:B,0))),"-")</f>
        <v>松开</v>
      </c>
      <c r="N972" s="4" t="str">
        <f>IFERROR(_xlfn.IFS(H972="9",INDEX(字典1_56!C:C,MATCH(MID(F972,7,2),字典1_56!B:B,0)),LEFT(H972,1)="B",INDEX(字典1_56!D:D,MATCH(MID(F972,7,2),字典1_56!B:B,0)),H972="C_B",INDEX(字典1_56!F:F,MATCH(MID(F972,7,2),字典1_56!B:B,0)),H972="C",INDEX(字典1_56!E:E,MATCH(MID(F972,7,2),字典1_56!B:B,0))),"-")</f>
        <v>C3键</v>
      </c>
      <c r="O972" s="4" t="str">
        <f>IFERROR(INDEX(字典1_78!C:C,MATCH(RIGHT(F972,2),字典1_78!B:B,0)),"Error")</f>
        <v>音符打开(#01)</v>
      </c>
      <c r="P972" s="5">
        <f t="shared" si="60"/>
        <v>71.442999999999998</v>
      </c>
      <c r="Q972" s="5">
        <f t="shared" si="61"/>
        <v>0.92000000000000171</v>
      </c>
      <c r="R972" s="5" t="str">
        <f>IF(H974="C_B",INDEX(音色一览表!A:A,MATCH(MID(F972,5,2)&amp;MID(F973,5,2)&amp;MID(F974,7,2),音色一览表!H:H,0))&amp;" "&amp;INDEX(音色一览表!G:G,MATCH(MID(F972,5,2)&amp;MID(F973,5,2)&amp;MID(F974,7,2),音色一览表!H:H,0)),"")</f>
        <v/>
      </c>
      <c r="S972" s="17"/>
      <c r="T972" s="17"/>
    </row>
    <row r="973" spans="1:20" ht="18" hidden="1" customHeight="1" x14ac:dyDescent="0.2">
      <c r="A973" s="16">
        <v>971</v>
      </c>
      <c r="B973" s="16">
        <v>4</v>
      </c>
      <c r="C973" s="10"/>
      <c r="D973" s="16" t="s">
        <v>49</v>
      </c>
      <c r="E973" s="16" t="s">
        <v>50</v>
      </c>
      <c r="F973" s="16" t="s">
        <v>741</v>
      </c>
      <c r="G973" s="16" t="s">
        <v>1054</v>
      </c>
      <c r="H973" s="34" t="str">
        <f t="shared" si="63"/>
        <v>9</v>
      </c>
      <c r="I973" s="34" t="str">
        <f>IFERROR(INDEX(数据分类!B:B,MATCH(数据!H973,数据分类!A:A,0)),"Error")</f>
        <v>音符打开</v>
      </c>
      <c r="J973" s="34" t="str">
        <f>IFERROR(_xlfn.IFS(INDEX(数据分类!E:E,MATCH(数据!H973,数据分类!A:A,0))=3456,N973&amp;M973,INDEX(数据分类!E:E,MATCH(数据!H973,数据分类!A:A,0))=34,M973,INDEX(数据分类!E:E,MATCH(数据!H973,数据分类!A:A,0))=56,N973,INDEX(数据分类!E:E,MATCH(数据!H973,数据分类!A:A,0))="-","-"),"Error")</f>
        <v>C3键按下(力度083)</v>
      </c>
      <c r="K973" s="34">
        <f t="shared" si="62"/>
        <v>1</v>
      </c>
      <c r="L973" s="4" t="str">
        <f>IFERROR(INDEX(字典msg!B:B,MATCH(D973,字典msg!A:A,0)),"Error")</f>
        <v>正常</v>
      </c>
      <c r="M973" s="4" t="str">
        <f>IFERROR(_xlfn.IFS(H973="9",INDEX(字典1_34!C:C,MATCH(MID(F973,5,2),字典1_34!B:B,0)),H973="B00",INDEX(字典1_34!D:D,MATCH(MID(F973,5,2),字典1_34!B:B,0)),H973="B20",INDEX(字典1_34!E:E,MATCH(MID(F973,5,2),字典1_34!B:B,0)),H973="B48",INDEX(字典1_34!G:G,MATCH(MID(F973,5,2),字典1_34!B:B,0)),LEFT(H973,1)="B",INDEX(字典1_34!F:F,MATCH(MID(F973,5,2),字典1_34!B:B,0))),"-")</f>
        <v>按下(力度083)</v>
      </c>
      <c r="N973" s="4" t="str">
        <f>IFERROR(_xlfn.IFS(H973="9",INDEX(字典1_56!C:C,MATCH(MID(F973,7,2),字典1_56!B:B,0)),LEFT(H973,1)="B",INDEX(字典1_56!D:D,MATCH(MID(F973,7,2),字典1_56!B:B,0)),H973="C_B",INDEX(字典1_56!F:F,MATCH(MID(F973,7,2),字典1_56!B:B,0)),H973="C",INDEX(字典1_56!E:E,MATCH(MID(F973,7,2),字典1_56!B:B,0))),"-")</f>
        <v>C3键</v>
      </c>
      <c r="O973" s="4" t="str">
        <f>IFERROR(INDEX(字典1_78!C:C,MATCH(RIGHT(F973,2),字典1_78!B:B,0)),"Error")</f>
        <v>音符打开(#01)</v>
      </c>
      <c r="P973" s="5">
        <f t="shared" si="60"/>
        <v>71.692999999999998</v>
      </c>
      <c r="Q973" s="5">
        <f t="shared" si="61"/>
        <v>0.25</v>
      </c>
      <c r="R973" s="5" t="str">
        <f>IF(H975="C_B",INDEX(音色一览表!A:A,MATCH(MID(F973,5,2)&amp;MID(F974,5,2)&amp;MID(F975,7,2),音色一览表!H:H,0))&amp;" "&amp;INDEX(音色一览表!G:G,MATCH(MID(F973,5,2)&amp;MID(F974,5,2)&amp;MID(F975,7,2),音色一览表!H:H,0)),"")</f>
        <v/>
      </c>
      <c r="S973" s="17"/>
      <c r="T973" s="17"/>
    </row>
    <row r="974" spans="1:20" ht="18" hidden="1" customHeight="1" x14ac:dyDescent="0.2">
      <c r="A974" s="16">
        <v>972</v>
      </c>
      <c r="B974" s="16">
        <v>4</v>
      </c>
      <c r="C974" s="10"/>
      <c r="D974" s="16" t="s">
        <v>49</v>
      </c>
      <c r="E974" s="16" t="s">
        <v>50</v>
      </c>
      <c r="F974" s="16" t="s">
        <v>166</v>
      </c>
      <c r="G974" s="16" t="s">
        <v>1055</v>
      </c>
      <c r="H974" s="34" t="str">
        <f t="shared" si="63"/>
        <v>9</v>
      </c>
      <c r="I974" s="34" t="str">
        <f>IFERROR(INDEX(数据分类!B:B,MATCH(数据!H974,数据分类!A:A,0)),"Error")</f>
        <v>音符打开</v>
      </c>
      <c r="J974" s="34" t="str">
        <f>IFERROR(_xlfn.IFS(INDEX(数据分类!E:E,MATCH(数据!H974,数据分类!A:A,0))=3456,N974&amp;M974,INDEX(数据分类!E:E,MATCH(数据!H974,数据分类!A:A,0))=34,M974,INDEX(数据分类!E:E,MATCH(数据!H974,数据分类!A:A,0))=56,N974,INDEX(数据分类!E:E,MATCH(数据!H974,数据分类!A:A,0))="-","-"),"Error")</f>
        <v>C3键松开</v>
      </c>
      <c r="K974" s="34">
        <f t="shared" si="62"/>
        <v>1</v>
      </c>
      <c r="L974" s="4" t="str">
        <f>IFERROR(INDEX(字典msg!B:B,MATCH(D974,字典msg!A:A,0)),"Error")</f>
        <v>正常</v>
      </c>
      <c r="M974" s="4" t="str">
        <f>IFERROR(_xlfn.IFS(H974="9",INDEX(字典1_34!C:C,MATCH(MID(F974,5,2),字典1_34!B:B,0)),H974="B00",INDEX(字典1_34!D:D,MATCH(MID(F974,5,2),字典1_34!B:B,0)),H974="B20",INDEX(字典1_34!E:E,MATCH(MID(F974,5,2),字典1_34!B:B,0)),H974="B48",INDEX(字典1_34!G:G,MATCH(MID(F974,5,2),字典1_34!B:B,0)),LEFT(H974,1)="B",INDEX(字典1_34!F:F,MATCH(MID(F974,5,2),字典1_34!B:B,0))),"-")</f>
        <v>松开</v>
      </c>
      <c r="N974" s="4" t="str">
        <f>IFERROR(_xlfn.IFS(H974="9",INDEX(字典1_56!C:C,MATCH(MID(F974,7,2),字典1_56!B:B,0)),LEFT(H974,1)="B",INDEX(字典1_56!D:D,MATCH(MID(F974,7,2),字典1_56!B:B,0)),H974="C_B",INDEX(字典1_56!F:F,MATCH(MID(F974,7,2),字典1_56!B:B,0)),H974="C",INDEX(字典1_56!E:E,MATCH(MID(F974,7,2),字典1_56!B:B,0))),"-")</f>
        <v>C3键</v>
      </c>
      <c r="O974" s="4" t="str">
        <f>IFERROR(INDEX(字典1_78!C:C,MATCH(RIGHT(F974,2),字典1_78!B:B,0)),"Error")</f>
        <v>音符打开(#01)</v>
      </c>
      <c r="P974" s="5">
        <f t="shared" si="60"/>
        <v>72.492999999999995</v>
      </c>
      <c r="Q974" s="5">
        <f t="shared" si="61"/>
        <v>0.79999999999999716</v>
      </c>
      <c r="R974" s="5" t="str">
        <f>IF(H976="C_B",INDEX(音色一览表!A:A,MATCH(MID(F974,5,2)&amp;MID(F975,5,2)&amp;MID(F976,7,2),音色一览表!H:H,0))&amp;" "&amp;INDEX(音色一览表!G:G,MATCH(MID(F974,5,2)&amp;MID(F975,5,2)&amp;MID(F976,7,2),音色一览表!H:H,0)),"")</f>
        <v/>
      </c>
      <c r="S974" s="17"/>
      <c r="T974" s="17"/>
    </row>
    <row r="975" spans="1:20" ht="18" hidden="1" customHeight="1" x14ac:dyDescent="0.2">
      <c r="A975" s="16">
        <v>973</v>
      </c>
      <c r="B975" s="16">
        <v>4</v>
      </c>
      <c r="C975" s="10"/>
      <c r="D975" s="16" t="s">
        <v>49</v>
      </c>
      <c r="E975" s="16" t="s">
        <v>50</v>
      </c>
      <c r="F975" s="16" t="s">
        <v>1056</v>
      </c>
      <c r="G975" s="16" t="s">
        <v>1057</v>
      </c>
      <c r="H975" s="34" t="str">
        <f t="shared" si="63"/>
        <v>9</v>
      </c>
      <c r="I975" s="34" t="str">
        <f>IFERROR(INDEX(数据分类!B:B,MATCH(数据!H975,数据分类!A:A,0)),"Error")</f>
        <v>音符打开</v>
      </c>
      <c r="J975" s="34" t="str">
        <f>IFERROR(_xlfn.IFS(INDEX(数据分类!E:E,MATCH(数据!H975,数据分类!A:A,0))=3456,N975&amp;M975,INDEX(数据分类!E:E,MATCH(数据!H975,数据分类!A:A,0))=34,M975,INDEX(数据分类!E:E,MATCH(数据!H975,数据分类!A:A,0))=56,N975,INDEX(数据分类!E:E,MATCH(数据!H975,数据分类!A:A,0))="-","-"),"Error")</f>
        <v>E3键按下(力度078)</v>
      </c>
      <c r="K975" s="34">
        <f t="shared" si="62"/>
        <v>1</v>
      </c>
      <c r="L975" s="4" t="str">
        <f>IFERROR(INDEX(字典msg!B:B,MATCH(D975,字典msg!A:A,0)),"Error")</f>
        <v>正常</v>
      </c>
      <c r="M975" s="4" t="str">
        <f>IFERROR(_xlfn.IFS(H975="9",INDEX(字典1_34!C:C,MATCH(MID(F975,5,2),字典1_34!B:B,0)),H975="B00",INDEX(字典1_34!D:D,MATCH(MID(F975,5,2),字典1_34!B:B,0)),H975="B20",INDEX(字典1_34!E:E,MATCH(MID(F975,5,2),字典1_34!B:B,0)),H975="B48",INDEX(字典1_34!G:G,MATCH(MID(F975,5,2),字典1_34!B:B,0)),LEFT(H975,1)="B",INDEX(字典1_34!F:F,MATCH(MID(F975,5,2),字典1_34!B:B,0))),"-")</f>
        <v>按下(力度078)</v>
      </c>
      <c r="N975" s="4" t="str">
        <f>IFERROR(_xlfn.IFS(H975="9",INDEX(字典1_56!C:C,MATCH(MID(F975,7,2),字典1_56!B:B,0)),LEFT(H975,1)="B",INDEX(字典1_56!D:D,MATCH(MID(F975,7,2),字典1_56!B:B,0)),H975="C_B",INDEX(字典1_56!F:F,MATCH(MID(F975,7,2),字典1_56!B:B,0)),H975="C",INDEX(字典1_56!E:E,MATCH(MID(F975,7,2),字典1_56!B:B,0))),"-")</f>
        <v>E3键</v>
      </c>
      <c r="O975" s="4" t="str">
        <f>IFERROR(INDEX(字典1_78!C:C,MATCH(RIGHT(F975,2),字典1_78!B:B,0)),"Error")</f>
        <v>音符打开(#01)</v>
      </c>
      <c r="P975" s="5">
        <f t="shared" si="60"/>
        <v>72.718999999999994</v>
      </c>
      <c r="Q975" s="5">
        <f t="shared" si="61"/>
        <v>0.22599999999999909</v>
      </c>
      <c r="R975" s="5" t="str">
        <f>IF(H977="C_B",INDEX(音色一览表!A:A,MATCH(MID(F975,5,2)&amp;MID(F976,5,2)&amp;MID(F977,7,2),音色一览表!H:H,0))&amp;" "&amp;INDEX(音色一览表!G:G,MATCH(MID(F975,5,2)&amp;MID(F976,5,2)&amp;MID(F977,7,2),音色一览表!H:H,0)),"")</f>
        <v/>
      </c>
      <c r="S975" s="17"/>
      <c r="T975" s="17"/>
    </row>
    <row r="976" spans="1:20" ht="18" hidden="1" customHeight="1" x14ac:dyDescent="0.2">
      <c r="A976" s="16">
        <v>974</v>
      </c>
      <c r="B976" s="16">
        <v>4</v>
      </c>
      <c r="C976" s="10"/>
      <c r="D976" s="16" t="s">
        <v>49</v>
      </c>
      <c r="E976" s="16" t="s">
        <v>50</v>
      </c>
      <c r="F976" s="16" t="s">
        <v>181</v>
      </c>
      <c r="G976" s="16" t="s">
        <v>1058</v>
      </c>
      <c r="H976" s="34" t="str">
        <f t="shared" si="63"/>
        <v>9</v>
      </c>
      <c r="I976" s="34" t="str">
        <f>IFERROR(INDEX(数据分类!B:B,MATCH(数据!H976,数据分类!A:A,0)),"Error")</f>
        <v>音符打开</v>
      </c>
      <c r="J976" s="34" t="str">
        <f>IFERROR(_xlfn.IFS(INDEX(数据分类!E:E,MATCH(数据!H976,数据分类!A:A,0))=3456,N976&amp;M976,INDEX(数据分类!E:E,MATCH(数据!H976,数据分类!A:A,0))=34,M976,INDEX(数据分类!E:E,MATCH(数据!H976,数据分类!A:A,0))=56,N976,INDEX(数据分类!E:E,MATCH(数据!H976,数据分类!A:A,0))="-","-"),"Error")</f>
        <v>E3键松开</v>
      </c>
      <c r="K976" s="34">
        <f t="shared" si="62"/>
        <v>1</v>
      </c>
      <c r="L976" s="4" t="str">
        <f>IFERROR(INDEX(字典msg!B:B,MATCH(D976,字典msg!A:A,0)),"Error")</f>
        <v>正常</v>
      </c>
      <c r="M976" s="4" t="str">
        <f>IFERROR(_xlfn.IFS(H976="9",INDEX(字典1_34!C:C,MATCH(MID(F976,5,2),字典1_34!B:B,0)),H976="B00",INDEX(字典1_34!D:D,MATCH(MID(F976,5,2),字典1_34!B:B,0)),H976="B20",INDEX(字典1_34!E:E,MATCH(MID(F976,5,2),字典1_34!B:B,0)),H976="B48",INDEX(字典1_34!G:G,MATCH(MID(F976,5,2),字典1_34!B:B,0)),LEFT(H976,1)="B",INDEX(字典1_34!F:F,MATCH(MID(F976,5,2),字典1_34!B:B,0))),"-")</f>
        <v>松开</v>
      </c>
      <c r="N976" s="4" t="str">
        <f>IFERROR(_xlfn.IFS(H976="9",INDEX(字典1_56!C:C,MATCH(MID(F976,7,2),字典1_56!B:B,0)),LEFT(H976,1)="B",INDEX(字典1_56!D:D,MATCH(MID(F976,7,2),字典1_56!B:B,0)),H976="C_B",INDEX(字典1_56!F:F,MATCH(MID(F976,7,2),字典1_56!B:B,0)),H976="C",INDEX(字典1_56!E:E,MATCH(MID(F976,7,2),字典1_56!B:B,0))),"-")</f>
        <v>E3键</v>
      </c>
      <c r="O976" s="4" t="str">
        <f>IFERROR(INDEX(字典1_78!C:C,MATCH(RIGHT(F976,2),字典1_78!B:B,0)),"Error")</f>
        <v>音符打开(#01)</v>
      </c>
      <c r="P976" s="5">
        <f t="shared" si="60"/>
        <v>72.989000000000004</v>
      </c>
      <c r="Q976" s="5">
        <f t="shared" si="61"/>
        <v>0.27000000000001023</v>
      </c>
      <c r="R976" s="5" t="str">
        <f>IF(H978="C_B",INDEX(音色一览表!A:A,MATCH(MID(F976,5,2)&amp;MID(F977,5,2)&amp;MID(F978,7,2),音色一览表!H:H,0))&amp;" "&amp;INDEX(音色一览表!G:G,MATCH(MID(F976,5,2)&amp;MID(F977,5,2)&amp;MID(F978,7,2),音色一览表!H:H,0)),"")</f>
        <v/>
      </c>
      <c r="S976" s="17"/>
      <c r="T976" s="17"/>
    </row>
    <row r="977" spans="1:20" ht="18" hidden="1" customHeight="1" x14ac:dyDescent="0.2">
      <c r="A977" s="16">
        <v>975</v>
      </c>
      <c r="B977" s="16">
        <v>4</v>
      </c>
      <c r="C977" s="10"/>
      <c r="D977" s="16" t="s">
        <v>49</v>
      </c>
      <c r="E977" s="16" t="s">
        <v>50</v>
      </c>
      <c r="F977" s="16" t="s">
        <v>1059</v>
      </c>
      <c r="G977" s="16" t="s">
        <v>1060</v>
      </c>
      <c r="H977" s="34" t="str">
        <f t="shared" si="63"/>
        <v>9</v>
      </c>
      <c r="I977" s="34" t="str">
        <f>IFERROR(INDEX(数据分类!B:B,MATCH(数据!H977,数据分类!A:A,0)),"Error")</f>
        <v>音符打开</v>
      </c>
      <c r="J977" s="34" t="str">
        <f>IFERROR(_xlfn.IFS(INDEX(数据分类!E:E,MATCH(数据!H977,数据分类!A:A,0))=3456,N977&amp;M977,INDEX(数据分类!E:E,MATCH(数据!H977,数据分类!A:A,0))=34,M977,INDEX(数据分类!E:E,MATCH(数据!H977,数据分类!A:A,0))=56,N977,INDEX(数据分类!E:E,MATCH(数据!H977,数据分类!A:A,0))="-","-"),"Error")</f>
        <v>D3键按下(力度084)</v>
      </c>
      <c r="K977" s="34">
        <f t="shared" si="62"/>
        <v>1</v>
      </c>
      <c r="L977" s="4" t="str">
        <f>IFERROR(INDEX(字典msg!B:B,MATCH(D977,字典msg!A:A,0)),"Error")</f>
        <v>正常</v>
      </c>
      <c r="M977" s="4" t="str">
        <f>IFERROR(_xlfn.IFS(H977="9",INDEX(字典1_34!C:C,MATCH(MID(F977,5,2),字典1_34!B:B,0)),H977="B00",INDEX(字典1_34!D:D,MATCH(MID(F977,5,2),字典1_34!B:B,0)),H977="B20",INDEX(字典1_34!E:E,MATCH(MID(F977,5,2),字典1_34!B:B,0)),H977="B48",INDEX(字典1_34!G:G,MATCH(MID(F977,5,2),字典1_34!B:B,0)),LEFT(H977,1)="B",INDEX(字典1_34!F:F,MATCH(MID(F977,5,2),字典1_34!B:B,0))),"-")</f>
        <v>按下(力度084)</v>
      </c>
      <c r="N977" s="4" t="str">
        <f>IFERROR(_xlfn.IFS(H977="9",INDEX(字典1_56!C:C,MATCH(MID(F977,7,2),字典1_56!B:B,0)),LEFT(H977,1)="B",INDEX(字典1_56!D:D,MATCH(MID(F977,7,2),字典1_56!B:B,0)),H977="C_B",INDEX(字典1_56!F:F,MATCH(MID(F977,7,2),字典1_56!B:B,0)),H977="C",INDEX(字典1_56!E:E,MATCH(MID(F977,7,2),字典1_56!B:B,0))),"-")</f>
        <v>D3键</v>
      </c>
      <c r="O977" s="4" t="str">
        <f>IFERROR(INDEX(字典1_78!C:C,MATCH(RIGHT(F977,2),字典1_78!B:B,0)),"Error")</f>
        <v>音符打开(#01)</v>
      </c>
      <c r="P977" s="5">
        <f t="shared" si="60"/>
        <v>73.209999999999994</v>
      </c>
      <c r="Q977" s="5">
        <f t="shared" si="61"/>
        <v>0.22099999999998943</v>
      </c>
      <c r="R977" s="5" t="str">
        <f>IF(H979="C_B",INDEX(音色一览表!A:A,MATCH(MID(F977,5,2)&amp;MID(F978,5,2)&amp;MID(F979,7,2),音色一览表!H:H,0))&amp;" "&amp;INDEX(音色一览表!G:G,MATCH(MID(F977,5,2)&amp;MID(F978,5,2)&amp;MID(F979,7,2),音色一览表!H:H,0)),"")</f>
        <v/>
      </c>
      <c r="S977" s="17"/>
      <c r="T977" s="17"/>
    </row>
    <row r="978" spans="1:20" ht="18" hidden="1" customHeight="1" x14ac:dyDescent="0.2">
      <c r="A978" s="16">
        <v>976</v>
      </c>
      <c r="B978" s="16">
        <v>4</v>
      </c>
      <c r="C978" s="10"/>
      <c r="D978" s="16" t="s">
        <v>49</v>
      </c>
      <c r="E978" s="16" t="s">
        <v>50</v>
      </c>
      <c r="F978" s="16" t="s">
        <v>174</v>
      </c>
      <c r="G978" s="16" t="s">
        <v>1061</v>
      </c>
      <c r="H978" s="34" t="str">
        <f t="shared" si="63"/>
        <v>9</v>
      </c>
      <c r="I978" s="34" t="str">
        <f>IFERROR(INDEX(数据分类!B:B,MATCH(数据!H978,数据分类!A:A,0)),"Error")</f>
        <v>音符打开</v>
      </c>
      <c r="J978" s="34" t="str">
        <f>IFERROR(_xlfn.IFS(INDEX(数据分类!E:E,MATCH(数据!H978,数据分类!A:A,0))=3456,N978&amp;M978,INDEX(数据分类!E:E,MATCH(数据!H978,数据分类!A:A,0))=34,M978,INDEX(数据分类!E:E,MATCH(数据!H978,数据分类!A:A,0))=56,N978,INDEX(数据分类!E:E,MATCH(数据!H978,数据分类!A:A,0))="-","-"),"Error")</f>
        <v>D3键松开</v>
      </c>
      <c r="K978" s="34">
        <f t="shared" si="62"/>
        <v>1</v>
      </c>
      <c r="L978" s="4" t="str">
        <f>IFERROR(INDEX(字典msg!B:B,MATCH(D978,字典msg!A:A,0)),"Error")</f>
        <v>正常</v>
      </c>
      <c r="M978" s="4" t="str">
        <f>IFERROR(_xlfn.IFS(H978="9",INDEX(字典1_34!C:C,MATCH(MID(F978,5,2),字典1_34!B:B,0)),H978="B00",INDEX(字典1_34!D:D,MATCH(MID(F978,5,2),字典1_34!B:B,0)),H978="B20",INDEX(字典1_34!E:E,MATCH(MID(F978,5,2),字典1_34!B:B,0)),H978="B48",INDEX(字典1_34!G:G,MATCH(MID(F978,5,2),字典1_34!B:B,0)),LEFT(H978,1)="B",INDEX(字典1_34!F:F,MATCH(MID(F978,5,2),字典1_34!B:B,0))),"-")</f>
        <v>松开</v>
      </c>
      <c r="N978" s="4" t="str">
        <f>IFERROR(_xlfn.IFS(H978="9",INDEX(字典1_56!C:C,MATCH(MID(F978,7,2),字典1_56!B:B,0)),LEFT(H978,1)="B",INDEX(字典1_56!D:D,MATCH(MID(F978,7,2),字典1_56!B:B,0)),H978="C_B",INDEX(字典1_56!F:F,MATCH(MID(F978,7,2),字典1_56!B:B,0)),H978="C",INDEX(字典1_56!E:E,MATCH(MID(F978,7,2),字典1_56!B:B,0))),"-")</f>
        <v>D3键</v>
      </c>
      <c r="O978" s="4" t="str">
        <f>IFERROR(INDEX(字典1_78!C:C,MATCH(RIGHT(F978,2),字典1_78!B:B,0)),"Error")</f>
        <v>音符打开(#01)</v>
      </c>
      <c r="P978" s="5">
        <f t="shared" si="60"/>
        <v>74.05</v>
      </c>
      <c r="Q978" s="5">
        <f t="shared" si="61"/>
        <v>0.84000000000000341</v>
      </c>
      <c r="R978" s="5" t="str">
        <f>IF(H980="C_B",INDEX(音色一览表!A:A,MATCH(MID(F978,5,2)&amp;MID(F979,5,2)&amp;MID(F980,7,2),音色一览表!H:H,0))&amp;" "&amp;INDEX(音色一览表!G:G,MATCH(MID(F978,5,2)&amp;MID(F979,5,2)&amp;MID(F980,7,2),音色一览表!H:H,0)),"")</f>
        <v/>
      </c>
      <c r="S978" s="17"/>
      <c r="T978" s="17"/>
    </row>
    <row r="979" spans="1:20" ht="18" hidden="1" customHeight="1" x14ac:dyDescent="0.2">
      <c r="A979" s="16">
        <v>977</v>
      </c>
      <c r="B979" s="16">
        <v>4</v>
      </c>
      <c r="C979" s="10"/>
      <c r="D979" s="16" t="s">
        <v>49</v>
      </c>
      <c r="E979" s="16" t="s">
        <v>50</v>
      </c>
      <c r="F979" s="16" t="s">
        <v>1062</v>
      </c>
      <c r="G979" s="16" t="s">
        <v>1063</v>
      </c>
      <c r="H979" s="34" t="str">
        <f t="shared" si="63"/>
        <v>9</v>
      </c>
      <c r="I979" s="34" t="str">
        <f>IFERROR(INDEX(数据分类!B:B,MATCH(数据!H979,数据分类!A:A,0)),"Error")</f>
        <v>音符打开</v>
      </c>
      <c r="J979" s="34" t="str">
        <f>IFERROR(_xlfn.IFS(INDEX(数据分类!E:E,MATCH(数据!H979,数据分类!A:A,0))=3456,N979&amp;M979,INDEX(数据分类!E:E,MATCH(数据!H979,数据分类!A:A,0))=34,M979,INDEX(数据分类!E:E,MATCH(数据!H979,数据分类!A:A,0))=56,N979,INDEX(数据分类!E:E,MATCH(数据!H979,数据分类!A:A,0))="-","-"),"Error")</f>
        <v>D3键按下(力度088)</v>
      </c>
      <c r="K979" s="34">
        <f t="shared" si="62"/>
        <v>1</v>
      </c>
      <c r="L979" s="4" t="str">
        <f>IFERROR(INDEX(字典msg!B:B,MATCH(D979,字典msg!A:A,0)),"Error")</f>
        <v>正常</v>
      </c>
      <c r="M979" s="4" t="str">
        <f>IFERROR(_xlfn.IFS(H979="9",INDEX(字典1_34!C:C,MATCH(MID(F979,5,2),字典1_34!B:B,0)),H979="B00",INDEX(字典1_34!D:D,MATCH(MID(F979,5,2),字典1_34!B:B,0)),H979="B20",INDEX(字典1_34!E:E,MATCH(MID(F979,5,2),字典1_34!B:B,0)),H979="B48",INDEX(字典1_34!G:G,MATCH(MID(F979,5,2),字典1_34!B:B,0)),LEFT(H979,1)="B",INDEX(字典1_34!F:F,MATCH(MID(F979,5,2),字典1_34!B:B,0))),"-")</f>
        <v>按下(力度088)</v>
      </c>
      <c r="N979" s="4" t="str">
        <f>IFERROR(_xlfn.IFS(H979="9",INDEX(字典1_56!C:C,MATCH(MID(F979,7,2),字典1_56!B:B,0)),LEFT(H979,1)="B",INDEX(字典1_56!D:D,MATCH(MID(F979,7,2),字典1_56!B:B,0)),H979="C_B",INDEX(字典1_56!F:F,MATCH(MID(F979,7,2),字典1_56!B:B,0)),H979="C",INDEX(字典1_56!E:E,MATCH(MID(F979,7,2),字典1_56!B:B,0))),"-")</f>
        <v>D3键</v>
      </c>
      <c r="O979" s="4" t="str">
        <f>IFERROR(INDEX(字典1_78!C:C,MATCH(RIGHT(F979,2),字典1_78!B:B,0)),"Error")</f>
        <v>音符打开(#01)</v>
      </c>
      <c r="P979" s="5">
        <f t="shared" si="60"/>
        <v>74.260000000000005</v>
      </c>
      <c r="Q979" s="5">
        <f t="shared" si="61"/>
        <v>0.21000000000000796</v>
      </c>
      <c r="R979" s="5" t="str">
        <f>IF(H981="C_B",INDEX(音色一览表!A:A,MATCH(MID(F979,5,2)&amp;MID(F980,5,2)&amp;MID(F981,7,2),音色一览表!H:H,0))&amp;" "&amp;INDEX(音色一览表!G:G,MATCH(MID(F979,5,2)&amp;MID(F980,5,2)&amp;MID(F981,7,2),音色一览表!H:H,0)),"")</f>
        <v/>
      </c>
      <c r="S979" s="17"/>
      <c r="T979" s="17"/>
    </row>
    <row r="980" spans="1:20" ht="18" hidden="1" customHeight="1" x14ac:dyDescent="0.2">
      <c r="A980" s="16">
        <v>978</v>
      </c>
      <c r="B980" s="16">
        <v>4</v>
      </c>
      <c r="C980" s="10"/>
      <c r="D980" s="16" t="s">
        <v>49</v>
      </c>
      <c r="E980" s="16" t="s">
        <v>50</v>
      </c>
      <c r="F980" s="16" t="s">
        <v>174</v>
      </c>
      <c r="G980" s="16" t="s">
        <v>1064</v>
      </c>
      <c r="H980" s="34" t="str">
        <f t="shared" si="63"/>
        <v>9</v>
      </c>
      <c r="I980" s="34" t="str">
        <f>IFERROR(INDEX(数据分类!B:B,MATCH(数据!H980,数据分类!A:A,0)),"Error")</f>
        <v>音符打开</v>
      </c>
      <c r="J980" s="34" t="str">
        <f>IFERROR(_xlfn.IFS(INDEX(数据分类!E:E,MATCH(数据!H980,数据分类!A:A,0))=3456,N980&amp;M980,INDEX(数据分类!E:E,MATCH(数据!H980,数据分类!A:A,0))=34,M980,INDEX(数据分类!E:E,MATCH(数据!H980,数据分类!A:A,0))=56,N980,INDEX(数据分类!E:E,MATCH(数据!H980,数据分类!A:A,0))="-","-"),"Error")</f>
        <v>D3键松开</v>
      </c>
      <c r="K980" s="34">
        <f t="shared" si="62"/>
        <v>1</v>
      </c>
      <c r="L980" s="4" t="str">
        <f>IFERROR(INDEX(字典msg!B:B,MATCH(D980,字典msg!A:A,0)),"Error")</f>
        <v>正常</v>
      </c>
      <c r="M980" s="4" t="str">
        <f>IFERROR(_xlfn.IFS(H980="9",INDEX(字典1_34!C:C,MATCH(MID(F980,5,2),字典1_34!B:B,0)),H980="B00",INDEX(字典1_34!D:D,MATCH(MID(F980,5,2),字典1_34!B:B,0)),H980="B20",INDEX(字典1_34!E:E,MATCH(MID(F980,5,2),字典1_34!B:B,0)),H980="B48",INDEX(字典1_34!G:G,MATCH(MID(F980,5,2),字典1_34!B:B,0)),LEFT(H980,1)="B",INDEX(字典1_34!F:F,MATCH(MID(F980,5,2),字典1_34!B:B,0))),"-")</f>
        <v>松开</v>
      </c>
      <c r="N980" s="4" t="str">
        <f>IFERROR(_xlfn.IFS(H980="9",INDEX(字典1_56!C:C,MATCH(MID(F980,7,2),字典1_56!B:B,0)),LEFT(H980,1)="B",INDEX(字典1_56!D:D,MATCH(MID(F980,7,2),字典1_56!B:B,0)),H980="C_B",INDEX(字典1_56!F:F,MATCH(MID(F980,7,2),字典1_56!B:B,0)),H980="C",INDEX(字典1_56!E:E,MATCH(MID(F980,7,2),字典1_56!B:B,0))),"-")</f>
        <v>D3键</v>
      </c>
      <c r="O980" s="4" t="str">
        <f>IFERROR(INDEX(字典1_78!C:C,MATCH(RIGHT(F980,2),字典1_78!B:B,0)),"Error")</f>
        <v>音符打开(#01)</v>
      </c>
      <c r="P980" s="5">
        <f t="shared" si="60"/>
        <v>74.48</v>
      </c>
      <c r="Q980" s="5">
        <f t="shared" si="61"/>
        <v>0.21999999999999886</v>
      </c>
      <c r="R980" s="5" t="str">
        <f>IF(H982="C_B",INDEX(音色一览表!A:A,MATCH(MID(F980,5,2)&amp;MID(F981,5,2)&amp;MID(F982,7,2),音色一览表!H:H,0))&amp;" "&amp;INDEX(音色一览表!G:G,MATCH(MID(F980,5,2)&amp;MID(F981,5,2)&amp;MID(F982,7,2),音色一览表!H:H,0)),"")</f>
        <v/>
      </c>
      <c r="S980" s="17"/>
      <c r="T980" s="17"/>
    </row>
    <row r="981" spans="1:20" ht="18" hidden="1" customHeight="1" x14ac:dyDescent="0.2">
      <c r="A981" s="16">
        <v>979</v>
      </c>
      <c r="B981" s="16">
        <v>4</v>
      </c>
      <c r="C981" s="10"/>
      <c r="D981" s="16" t="s">
        <v>49</v>
      </c>
      <c r="E981" s="16" t="s">
        <v>50</v>
      </c>
      <c r="F981" s="16" t="s">
        <v>1065</v>
      </c>
      <c r="G981" s="16" t="s">
        <v>1066</v>
      </c>
      <c r="H981" s="34" t="str">
        <f t="shared" si="63"/>
        <v>9</v>
      </c>
      <c r="I981" s="34" t="str">
        <f>IFERROR(INDEX(数据分类!B:B,MATCH(数据!H981,数据分类!A:A,0)),"Error")</f>
        <v>音符打开</v>
      </c>
      <c r="J981" s="34" t="str">
        <f>IFERROR(_xlfn.IFS(INDEX(数据分类!E:E,MATCH(数据!H981,数据分类!A:A,0))=3456,N981&amp;M981,INDEX(数据分类!E:E,MATCH(数据!H981,数据分类!A:A,0))=34,M981,INDEX(数据分类!E:E,MATCH(数据!H981,数据分类!A:A,0))=56,N981,INDEX(数据分类!E:E,MATCH(数据!H981,数据分类!A:A,0))="-","-"),"Error")</f>
        <v>C3键按下(力度094)</v>
      </c>
      <c r="K981" s="34">
        <f t="shared" si="62"/>
        <v>1</v>
      </c>
      <c r="L981" s="4" t="str">
        <f>IFERROR(INDEX(字典msg!B:B,MATCH(D981,字典msg!A:A,0)),"Error")</f>
        <v>正常</v>
      </c>
      <c r="M981" s="4" t="str">
        <f>IFERROR(_xlfn.IFS(H981="9",INDEX(字典1_34!C:C,MATCH(MID(F981,5,2),字典1_34!B:B,0)),H981="B00",INDEX(字典1_34!D:D,MATCH(MID(F981,5,2),字典1_34!B:B,0)),H981="B20",INDEX(字典1_34!E:E,MATCH(MID(F981,5,2),字典1_34!B:B,0)),H981="B48",INDEX(字典1_34!G:G,MATCH(MID(F981,5,2),字典1_34!B:B,0)),LEFT(H981,1)="B",INDEX(字典1_34!F:F,MATCH(MID(F981,5,2),字典1_34!B:B,0))),"-")</f>
        <v>按下(力度094)</v>
      </c>
      <c r="N981" s="4" t="str">
        <f>IFERROR(_xlfn.IFS(H981="9",INDEX(字典1_56!C:C,MATCH(MID(F981,7,2),字典1_56!B:B,0)),LEFT(H981,1)="B",INDEX(字典1_56!D:D,MATCH(MID(F981,7,2),字典1_56!B:B,0)),H981="C_B",INDEX(字典1_56!F:F,MATCH(MID(F981,7,2),字典1_56!B:B,0)),H981="C",INDEX(字典1_56!E:E,MATCH(MID(F981,7,2),字典1_56!B:B,0))),"-")</f>
        <v>C3键</v>
      </c>
      <c r="O981" s="4" t="str">
        <f>IFERROR(INDEX(字典1_78!C:C,MATCH(RIGHT(F981,2),字典1_78!B:B,0)),"Error")</f>
        <v>音符打开(#01)</v>
      </c>
      <c r="P981" s="5">
        <f t="shared" si="60"/>
        <v>74.760000000000005</v>
      </c>
      <c r="Q981" s="5">
        <f t="shared" si="61"/>
        <v>0.28000000000000114</v>
      </c>
      <c r="R981" s="5" t="str">
        <f>IF(H983="C_B",INDEX(音色一览表!A:A,MATCH(MID(F981,5,2)&amp;MID(F982,5,2)&amp;MID(F983,7,2),音色一览表!H:H,0))&amp;" "&amp;INDEX(音色一览表!G:G,MATCH(MID(F981,5,2)&amp;MID(F982,5,2)&amp;MID(F983,7,2),音色一览表!H:H,0)),"")</f>
        <v/>
      </c>
      <c r="S981" s="17"/>
      <c r="T981" s="17"/>
    </row>
    <row r="982" spans="1:20" ht="18" hidden="1" customHeight="1" x14ac:dyDescent="0.2">
      <c r="A982" s="16">
        <v>980</v>
      </c>
      <c r="B982" s="16">
        <v>4</v>
      </c>
      <c r="C982" s="10"/>
      <c r="D982" s="16" t="s">
        <v>49</v>
      </c>
      <c r="E982" s="16" t="s">
        <v>50</v>
      </c>
      <c r="F982" s="16" t="s">
        <v>166</v>
      </c>
      <c r="G982" s="16" t="s">
        <v>1067</v>
      </c>
      <c r="H982" s="34" t="str">
        <f t="shared" si="63"/>
        <v>9</v>
      </c>
      <c r="I982" s="34" t="str">
        <f>IFERROR(INDEX(数据分类!B:B,MATCH(数据!H982,数据分类!A:A,0)),"Error")</f>
        <v>音符打开</v>
      </c>
      <c r="J982" s="34" t="str">
        <f>IFERROR(_xlfn.IFS(INDEX(数据分类!E:E,MATCH(数据!H982,数据分类!A:A,0))=3456,N982&amp;M982,INDEX(数据分类!E:E,MATCH(数据!H982,数据分类!A:A,0))=34,M982,INDEX(数据分类!E:E,MATCH(数据!H982,数据分类!A:A,0))=56,N982,INDEX(数据分类!E:E,MATCH(数据!H982,数据分类!A:A,0))="-","-"),"Error")</f>
        <v>C3键松开</v>
      </c>
      <c r="K982" s="34">
        <f t="shared" si="62"/>
        <v>1</v>
      </c>
      <c r="L982" s="4" t="str">
        <f>IFERROR(INDEX(字典msg!B:B,MATCH(D982,字典msg!A:A,0)),"Error")</f>
        <v>正常</v>
      </c>
      <c r="M982" s="4" t="str">
        <f>IFERROR(_xlfn.IFS(H982="9",INDEX(字典1_34!C:C,MATCH(MID(F982,5,2),字典1_34!B:B,0)),H982="B00",INDEX(字典1_34!D:D,MATCH(MID(F982,5,2),字典1_34!B:B,0)),H982="B20",INDEX(字典1_34!E:E,MATCH(MID(F982,5,2),字典1_34!B:B,0)),H982="B48",INDEX(字典1_34!G:G,MATCH(MID(F982,5,2),字典1_34!B:B,0)),LEFT(H982,1)="B",INDEX(字典1_34!F:F,MATCH(MID(F982,5,2),字典1_34!B:B,0))),"-")</f>
        <v>松开</v>
      </c>
      <c r="N982" s="4" t="str">
        <f>IFERROR(_xlfn.IFS(H982="9",INDEX(字典1_56!C:C,MATCH(MID(F982,7,2),字典1_56!B:B,0)),LEFT(H982,1)="B",INDEX(字典1_56!D:D,MATCH(MID(F982,7,2),字典1_56!B:B,0)),H982="C_B",INDEX(字典1_56!F:F,MATCH(MID(F982,7,2),字典1_56!B:B,0)),H982="C",INDEX(字典1_56!E:E,MATCH(MID(F982,7,2),字典1_56!B:B,0))),"-")</f>
        <v>C3键</v>
      </c>
      <c r="O982" s="4" t="str">
        <f>IFERROR(INDEX(字典1_78!C:C,MATCH(RIGHT(F982,2),字典1_78!B:B,0)),"Error")</f>
        <v>音符打开(#01)</v>
      </c>
      <c r="P982" s="5">
        <f t="shared" si="60"/>
        <v>76.406000000000006</v>
      </c>
      <c r="Q982" s="5">
        <f t="shared" si="61"/>
        <v>1.6460000000000008</v>
      </c>
      <c r="R982" s="5" t="str">
        <f>IF(H984="C_B",INDEX(音色一览表!A:A,MATCH(MID(F982,5,2)&amp;MID(F983,5,2)&amp;MID(F984,7,2),音色一览表!H:H,0))&amp;" "&amp;INDEX(音色一览表!G:G,MATCH(MID(F982,5,2)&amp;MID(F983,5,2)&amp;MID(F984,7,2),音色一览表!H:H,0)),"")</f>
        <v/>
      </c>
      <c r="S982" s="17"/>
      <c r="T982" s="17"/>
    </row>
    <row r="983" spans="1:20" ht="18" hidden="1" customHeight="1" x14ac:dyDescent="0.2">
      <c r="A983" s="16">
        <v>981</v>
      </c>
      <c r="B983" s="16">
        <v>4</v>
      </c>
      <c r="C983" s="10"/>
      <c r="D983" s="16" t="s">
        <v>49</v>
      </c>
      <c r="E983" s="16" t="s">
        <v>50</v>
      </c>
      <c r="F983" s="16" t="s">
        <v>1021</v>
      </c>
      <c r="G983" s="16" t="s">
        <v>1068</v>
      </c>
      <c r="H983" s="34" t="str">
        <f t="shared" si="63"/>
        <v>B00</v>
      </c>
      <c r="I983" s="34" t="str">
        <f>IFERROR(INDEX(数据分类!B:B,MATCH(数据!H983,数据分类!A:A,0)),"Error")</f>
        <v>设定音色_MSB</v>
      </c>
      <c r="J983" s="34" t="str">
        <f>IFERROR(_xlfn.IFS(INDEX(数据分类!E:E,MATCH(数据!H983,数据分类!A:A,0))=3456,N983&amp;M983,INDEX(数据分类!E:E,MATCH(数据!H983,数据分类!A:A,0))=34,M983,INDEX(数据分类!E:E,MATCH(数据!H983,数据分类!A:A,0))=56,N983,INDEX(数据分类!E:E,MATCH(数据!H983,数据分类!A:A,0))="-","-"),"Error")</f>
        <v>MSB:000</v>
      </c>
      <c r="K983" s="34">
        <f t="shared" si="62"/>
        <v>1</v>
      </c>
      <c r="L983" s="4" t="str">
        <f>IFERROR(INDEX(字典msg!B:B,MATCH(D983,字典msg!A:A,0)),"Error")</f>
        <v>正常</v>
      </c>
      <c r="M983" s="4" t="str">
        <f>IFERROR(_xlfn.IFS(H983="9",INDEX(字典1_34!C:C,MATCH(MID(F983,5,2),字典1_34!B:B,0)),H983="B00",INDEX(字典1_34!D:D,MATCH(MID(F983,5,2),字典1_34!B:B,0)),H983="B20",INDEX(字典1_34!E:E,MATCH(MID(F983,5,2),字典1_34!B:B,0)),H983="B48",INDEX(字典1_34!G:G,MATCH(MID(F983,5,2),字典1_34!B:B,0)),LEFT(H983,1)="B",INDEX(字典1_34!F:F,MATCH(MID(F983,5,2),字典1_34!B:B,0))),"-")</f>
        <v>MSB:000</v>
      </c>
      <c r="N983" s="4" t="str">
        <f>IFERROR(_xlfn.IFS(H983="9",INDEX(字典1_56!C:C,MATCH(MID(F983,7,2),字典1_56!B:B,0)),LEFT(H983,1)="B",INDEX(字典1_56!D:D,MATCH(MID(F983,7,2),字典1_56!B:B,0)),H983="C_B",INDEX(字典1_56!F:F,MATCH(MID(F983,7,2),字典1_56!B:B,0)),H983="C",INDEX(字典1_56!E:E,MATCH(MID(F983,7,2),字典1_56!B:B,0))),"-")</f>
        <v>设定音色_MSB</v>
      </c>
      <c r="O983" s="4" t="str">
        <f>IFERROR(INDEX(字典1_78!C:C,MATCH(RIGHT(F983,2),字典1_78!B:B,0)),"Error")</f>
        <v>控制变更(#01)</v>
      </c>
      <c r="P983" s="5">
        <f t="shared" si="60"/>
        <v>78.34</v>
      </c>
      <c r="Q983" s="5">
        <f t="shared" si="61"/>
        <v>1.9339999999999975</v>
      </c>
      <c r="R983" s="5" t="str">
        <f>IF(H985="C_B",INDEX(音色一览表!A:A,MATCH(MID(F983,5,2)&amp;MID(F984,5,2)&amp;MID(F985,7,2),音色一览表!H:H,0))&amp;" "&amp;INDEX(音色一览表!G:G,MATCH(MID(F983,5,2)&amp;MID(F984,5,2)&amp;MID(F985,7,2),音色一览表!H:H,0)),"")</f>
        <v>39 古钢琴</v>
      </c>
      <c r="S983" s="17"/>
      <c r="T983" s="17"/>
    </row>
    <row r="984" spans="1:20" ht="18" hidden="1" customHeight="1" x14ac:dyDescent="0.2">
      <c r="A984" s="16">
        <v>982</v>
      </c>
      <c r="B984" s="16">
        <v>4</v>
      </c>
      <c r="C984" s="10"/>
      <c r="D984" s="16" t="s">
        <v>49</v>
      </c>
      <c r="E984" s="16" t="s">
        <v>50</v>
      </c>
      <c r="F984" s="16" t="s">
        <v>1023</v>
      </c>
      <c r="G984" s="16" t="s">
        <v>1069</v>
      </c>
      <c r="H984" s="34" t="str">
        <f t="shared" si="63"/>
        <v>B20</v>
      </c>
      <c r="I984" s="34" t="str">
        <f>IFERROR(INDEX(数据分类!B:B,MATCH(数据!H984,数据分类!A:A,0)),"Error")</f>
        <v>设定音色_LSB</v>
      </c>
      <c r="J984" s="34" t="str">
        <f>IFERROR(_xlfn.IFS(INDEX(数据分类!E:E,MATCH(数据!H984,数据分类!A:A,0))=3456,N984&amp;M984,INDEX(数据分类!E:E,MATCH(数据!H984,数据分类!A:A,0))=34,M984,INDEX(数据分类!E:E,MATCH(数据!H984,数据分类!A:A,0))=56,N984,INDEX(数据分类!E:E,MATCH(数据!H984,数据分类!A:A,0))="-","-"),"Error")</f>
        <v>LSB:112</v>
      </c>
      <c r="K984" s="34">
        <f t="shared" si="62"/>
        <v>1</v>
      </c>
      <c r="L984" s="4" t="str">
        <f>IFERROR(INDEX(字典msg!B:B,MATCH(D984,字典msg!A:A,0)),"Error")</f>
        <v>正常</v>
      </c>
      <c r="M984" s="4" t="str">
        <f>IFERROR(_xlfn.IFS(H984="9",INDEX(字典1_34!C:C,MATCH(MID(F984,5,2),字典1_34!B:B,0)),H984="B00",INDEX(字典1_34!D:D,MATCH(MID(F984,5,2),字典1_34!B:B,0)),H984="B20",INDEX(字典1_34!E:E,MATCH(MID(F984,5,2),字典1_34!B:B,0)),H984="B48",INDEX(字典1_34!G:G,MATCH(MID(F984,5,2),字典1_34!B:B,0)),LEFT(H984,1)="B",INDEX(字典1_34!F:F,MATCH(MID(F984,5,2),字典1_34!B:B,0))),"-")</f>
        <v>LSB:112</v>
      </c>
      <c r="N984" s="4" t="str">
        <f>IFERROR(_xlfn.IFS(H984="9",INDEX(字典1_56!C:C,MATCH(MID(F984,7,2),字典1_56!B:B,0)),LEFT(H984,1)="B",INDEX(字典1_56!D:D,MATCH(MID(F984,7,2),字典1_56!B:B,0)),H984="C_B",INDEX(字典1_56!F:F,MATCH(MID(F984,7,2),字典1_56!B:B,0)),H984="C",INDEX(字典1_56!E:E,MATCH(MID(F984,7,2),字典1_56!B:B,0))),"-")</f>
        <v>设定音色_LSB</v>
      </c>
      <c r="O984" s="4" t="str">
        <f>IFERROR(INDEX(字典1_78!C:C,MATCH(RIGHT(F984,2),字典1_78!B:B,0)),"Error")</f>
        <v>控制变更(#01)</v>
      </c>
      <c r="P984" s="5">
        <f t="shared" si="60"/>
        <v>78.349999999999994</v>
      </c>
      <c r="Q984" s="5">
        <f t="shared" si="61"/>
        <v>9.9999999999909051E-3</v>
      </c>
      <c r="R984" s="5" t="str">
        <f>IF(H986="C_B",INDEX(音色一览表!A:A,MATCH(MID(F984,5,2)&amp;MID(F985,5,2)&amp;MID(F986,7,2),音色一览表!H:H,0))&amp;" "&amp;INDEX(音色一览表!G:G,MATCH(MID(F984,5,2)&amp;MID(F985,5,2)&amp;MID(F986,7,2),音色一览表!H:H,0)),"")</f>
        <v/>
      </c>
      <c r="S984" s="17"/>
      <c r="T984" s="17"/>
    </row>
    <row r="985" spans="1:20" ht="18" hidden="1" customHeight="1" x14ac:dyDescent="0.2">
      <c r="A985" s="16">
        <v>983</v>
      </c>
      <c r="B985" s="16">
        <v>4</v>
      </c>
      <c r="C985" s="10"/>
      <c r="D985" s="16" t="s">
        <v>49</v>
      </c>
      <c r="E985" s="16" t="s">
        <v>50</v>
      </c>
      <c r="F985" s="16" t="s">
        <v>1070</v>
      </c>
      <c r="G985" s="16" t="s">
        <v>1071</v>
      </c>
      <c r="H985" s="34" t="str">
        <f t="shared" si="63"/>
        <v>C_B</v>
      </c>
      <c r="I985" s="34" t="str">
        <f>IFERROR(INDEX(数据分类!B:B,MATCH(数据!H985,数据分类!A:A,0)),"Error")</f>
        <v>设定音色_NO</v>
      </c>
      <c r="J985" s="34" t="str">
        <f>IFERROR(_xlfn.IFS(INDEX(数据分类!E:E,MATCH(数据!H985,数据分类!A:A,0))=3456,N985&amp;M985,INDEX(数据分类!E:E,MATCH(数据!H985,数据分类!A:A,0))=34,M985,INDEX(数据分类!E:E,MATCH(数据!H985,数据分类!A:A,0))=56,N985,INDEX(数据分类!E:E,MATCH(数据!H985,数据分类!A:A,0))="-","-"),"Error")</f>
        <v>NO:007</v>
      </c>
      <c r="K985" s="34">
        <f t="shared" si="62"/>
        <v>1</v>
      </c>
      <c r="L985" s="4" t="str">
        <f>IFERROR(INDEX(字典msg!B:B,MATCH(D985,字典msg!A:A,0)),"Error")</f>
        <v>正常</v>
      </c>
      <c r="M985" s="4" t="str">
        <f>IFERROR(_xlfn.IFS(H985="9",INDEX(字典1_34!C:C,MATCH(MID(F985,5,2),字典1_34!B:B,0)),H985="B00",INDEX(字典1_34!D:D,MATCH(MID(F985,5,2),字典1_34!B:B,0)),H985="B20",INDEX(字典1_34!E:E,MATCH(MID(F985,5,2),字典1_34!B:B,0)),H985="B48",INDEX(字典1_34!G:G,MATCH(MID(F985,5,2),字典1_34!B:B,0)),LEFT(H985,1)="B",INDEX(字典1_34!F:F,MATCH(MID(F985,5,2),字典1_34!B:B,0))),"-")</f>
        <v>-</v>
      </c>
      <c r="N985" s="4" t="str">
        <f>IFERROR(_xlfn.IFS(H985="9",INDEX(字典1_56!C:C,MATCH(MID(F985,7,2),字典1_56!B:B,0)),LEFT(H985,1)="B",INDEX(字典1_56!D:D,MATCH(MID(F985,7,2),字典1_56!B:B,0)),H985="C_B",INDEX(字典1_56!F:F,MATCH(MID(F985,7,2),字典1_56!B:B,0)),H985="C",INDEX(字典1_56!E:E,MATCH(MID(F985,7,2),字典1_56!B:B,0))),"-")</f>
        <v>NO:007</v>
      </c>
      <c r="O985" s="4" t="str">
        <f>IFERROR(INDEX(字典1_78!C:C,MATCH(RIGHT(F985,2),字典1_78!B:B,0)),"Error")</f>
        <v>程序更改(#01)</v>
      </c>
      <c r="P985" s="5">
        <f t="shared" si="60"/>
        <v>78.37</v>
      </c>
      <c r="Q985" s="5">
        <f t="shared" si="61"/>
        <v>2.0000000000010232E-2</v>
      </c>
      <c r="R985" s="5" t="str">
        <f>IF(H987="C_B",INDEX(音色一览表!A:A,MATCH(MID(F985,5,2)&amp;MID(F986,5,2)&amp;MID(F987,7,2),音色一览表!H:H,0))&amp;" "&amp;INDEX(音色一览表!G:G,MATCH(MID(F985,5,2)&amp;MID(F986,5,2)&amp;MID(F987,7,2),音色一览表!H:H,0)),"")</f>
        <v/>
      </c>
      <c r="S985" s="17"/>
      <c r="T985" s="17"/>
    </row>
    <row r="986" spans="1:20" ht="18" hidden="1" customHeight="1" x14ac:dyDescent="0.2">
      <c r="A986" s="16">
        <v>984</v>
      </c>
      <c r="B986" s="16">
        <v>4</v>
      </c>
      <c r="C986" s="10"/>
      <c r="D986" s="16" t="s">
        <v>49</v>
      </c>
      <c r="E986" s="16" t="s">
        <v>50</v>
      </c>
      <c r="F986" s="16" t="s">
        <v>1026</v>
      </c>
      <c r="G986" s="16" t="s">
        <v>1072</v>
      </c>
      <c r="H986" s="34" t="str">
        <f t="shared" si="63"/>
        <v>B00</v>
      </c>
      <c r="I986" s="34" t="str">
        <f>IFERROR(INDEX(数据分类!B:B,MATCH(数据!H986,数据分类!A:A,0)),"Error")</f>
        <v>设定音色_MSB</v>
      </c>
      <c r="J986" s="34" t="str">
        <f>IFERROR(_xlfn.IFS(INDEX(数据分类!E:E,MATCH(数据!H986,数据分类!A:A,0))=3456,N986&amp;M986,INDEX(数据分类!E:E,MATCH(数据!H986,数据分类!A:A,0))=34,M986,INDEX(数据分类!E:E,MATCH(数据!H986,数据分类!A:A,0))=56,N986,INDEX(数据分类!E:E,MATCH(数据!H986,数据分类!A:A,0))="-","-"),"Error")</f>
        <v>MSB:000</v>
      </c>
      <c r="K986" s="34">
        <f t="shared" si="62"/>
        <v>2</v>
      </c>
      <c r="L986" s="4" t="str">
        <f>IFERROR(INDEX(字典msg!B:B,MATCH(D986,字典msg!A:A,0)),"Error")</f>
        <v>正常</v>
      </c>
      <c r="M986" s="4" t="str">
        <f>IFERROR(_xlfn.IFS(H986="9",INDEX(字典1_34!C:C,MATCH(MID(F986,5,2),字典1_34!B:B,0)),H986="B00",INDEX(字典1_34!D:D,MATCH(MID(F986,5,2),字典1_34!B:B,0)),H986="B20",INDEX(字典1_34!E:E,MATCH(MID(F986,5,2),字典1_34!B:B,0)),H986="B48",INDEX(字典1_34!G:G,MATCH(MID(F986,5,2),字典1_34!B:B,0)),LEFT(H986,1)="B",INDEX(字典1_34!F:F,MATCH(MID(F986,5,2),字典1_34!B:B,0))),"-")</f>
        <v>MSB:000</v>
      </c>
      <c r="N986" s="4" t="str">
        <f>IFERROR(_xlfn.IFS(H986="9",INDEX(字典1_56!C:C,MATCH(MID(F986,7,2),字典1_56!B:B,0)),LEFT(H986,1)="B",INDEX(字典1_56!D:D,MATCH(MID(F986,7,2),字典1_56!B:B,0)),H986="C_B",INDEX(字典1_56!F:F,MATCH(MID(F986,7,2),字典1_56!B:B,0)),H986="C",INDEX(字典1_56!E:E,MATCH(MID(F986,7,2),字典1_56!B:B,0))),"-")</f>
        <v>设定音色_MSB</v>
      </c>
      <c r="O986" s="4" t="str">
        <f>IFERROR(INDEX(字典1_78!C:C,MATCH(RIGHT(F986,2),字典1_78!B:B,0)),"Error")</f>
        <v>控制变更(#02)</v>
      </c>
      <c r="P986" s="5">
        <f t="shared" si="60"/>
        <v>78.38</v>
      </c>
      <c r="Q986" s="5">
        <f t="shared" si="61"/>
        <v>9.9999999999909051E-3</v>
      </c>
      <c r="R986" s="5" t="str">
        <f>IF(H988="C_B",INDEX(音色一览表!A:A,MATCH(MID(F986,5,2)&amp;MID(F987,5,2)&amp;MID(F988,7,2),音色一览表!H:H,0))&amp;" "&amp;INDEX(音色一览表!G:G,MATCH(MID(F986,5,2)&amp;MID(F987,5,2)&amp;MID(F988,7,2),音色一览表!H:H,0)),"")</f>
        <v>74 弦乐合奏2</v>
      </c>
      <c r="S986" s="17"/>
      <c r="T986" s="17"/>
    </row>
    <row r="987" spans="1:20" ht="18" hidden="1" customHeight="1" x14ac:dyDescent="0.2">
      <c r="A987" s="16">
        <v>985</v>
      </c>
      <c r="B987" s="16">
        <v>4</v>
      </c>
      <c r="C987" s="10"/>
      <c r="D987" s="16" t="s">
        <v>49</v>
      </c>
      <c r="E987" s="16" t="s">
        <v>50</v>
      </c>
      <c r="F987" s="16" t="s">
        <v>1027</v>
      </c>
      <c r="G987" s="16" t="s">
        <v>1073</v>
      </c>
      <c r="H987" s="34" t="str">
        <f t="shared" si="63"/>
        <v>B20</v>
      </c>
      <c r="I987" s="34" t="str">
        <f>IFERROR(INDEX(数据分类!B:B,MATCH(数据!H987,数据分类!A:A,0)),"Error")</f>
        <v>设定音色_LSB</v>
      </c>
      <c r="J987" s="34" t="str">
        <f>IFERROR(_xlfn.IFS(INDEX(数据分类!E:E,MATCH(数据!H987,数据分类!A:A,0))=3456,N987&amp;M987,INDEX(数据分类!E:E,MATCH(数据!H987,数据分类!A:A,0))=34,M987,INDEX(数据分类!E:E,MATCH(数据!H987,数据分类!A:A,0))=56,N987,INDEX(数据分类!E:E,MATCH(数据!H987,数据分类!A:A,0))="-","-"),"Error")</f>
        <v>LSB:112</v>
      </c>
      <c r="K987" s="34">
        <f t="shared" si="62"/>
        <v>2</v>
      </c>
      <c r="L987" s="4" t="str">
        <f>IFERROR(INDEX(字典msg!B:B,MATCH(D987,字典msg!A:A,0)),"Error")</f>
        <v>正常</v>
      </c>
      <c r="M987" s="4" t="str">
        <f>IFERROR(_xlfn.IFS(H987="9",INDEX(字典1_34!C:C,MATCH(MID(F987,5,2),字典1_34!B:B,0)),H987="B00",INDEX(字典1_34!D:D,MATCH(MID(F987,5,2),字典1_34!B:B,0)),H987="B20",INDEX(字典1_34!E:E,MATCH(MID(F987,5,2),字典1_34!B:B,0)),H987="B48",INDEX(字典1_34!G:G,MATCH(MID(F987,5,2),字典1_34!B:B,0)),LEFT(H987,1)="B",INDEX(字典1_34!F:F,MATCH(MID(F987,5,2),字典1_34!B:B,0))),"-")</f>
        <v>LSB:112</v>
      </c>
      <c r="N987" s="4" t="str">
        <f>IFERROR(_xlfn.IFS(H987="9",INDEX(字典1_56!C:C,MATCH(MID(F987,7,2),字典1_56!B:B,0)),LEFT(H987,1)="B",INDEX(字典1_56!D:D,MATCH(MID(F987,7,2),字典1_56!B:B,0)),H987="C_B",INDEX(字典1_56!F:F,MATCH(MID(F987,7,2),字典1_56!B:B,0)),H987="C",INDEX(字典1_56!E:E,MATCH(MID(F987,7,2),字典1_56!B:B,0))),"-")</f>
        <v>设定音色_LSB</v>
      </c>
      <c r="O987" s="4" t="str">
        <f>IFERROR(INDEX(字典1_78!C:C,MATCH(RIGHT(F987,2),字典1_78!B:B,0)),"Error")</f>
        <v>控制变更(#02)</v>
      </c>
      <c r="P987" s="5">
        <f t="shared" si="60"/>
        <v>78.400000000000006</v>
      </c>
      <c r="Q987" s="5">
        <f t="shared" si="61"/>
        <v>2.0000000000010232E-2</v>
      </c>
      <c r="R987" s="5" t="str">
        <f>IF(H989="C_B",INDEX(音色一览表!A:A,MATCH(MID(F987,5,2)&amp;MID(F988,5,2)&amp;MID(F989,7,2),音色一览表!H:H,0))&amp;" "&amp;INDEX(音色一览表!G:G,MATCH(MID(F987,5,2)&amp;MID(F988,5,2)&amp;MID(F989,7,2),音色一览表!H:H,0)),"")</f>
        <v/>
      </c>
      <c r="S987" s="17"/>
      <c r="T987" s="17"/>
    </row>
    <row r="988" spans="1:20" ht="18" hidden="1" customHeight="1" x14ac:dyDescent="0.2">
      <c r="A988" s="16">
        <v>986</v>
      </c>
      <c r="B988" s="16">
        <v>4</v>
      </c>
      <c r="C988" s="10"/>
      <c r="D988" s="16" t="s">
        <v>49</v>
      </c>
      <c r="E988" s="16" t="s">
        <v>50</v>
      </c>
      <c r="F988" s="16" t="s">
        <v>1074</v>
      </c>
      <c r="G988" s="16" t="s">
        <v>1075</v>
      </c>
      <c r="H988" s="34" t="str">
        <f t="shared" si="63"/>
        <v>C_B</v>
      </c>
      <c r="I988" s="34" t="str">
        <f>IFERROR(INDEX(数据分类!B:B,MATCH(数据!H988,数据分类!A:A,0)),"Error")</f>
        <v>设定音色_NO</v>
      </c>
      <c r="J988" s="34" t="str">
        <f>IFERROR(_xlfn.IFS(INDEX(数据分类!E:E,MATCH(数据!H988,数据分类!A:A,0))=3456,N988&amp;M988,INDEX(数据分类!E:E,MATCH(数据!H988,数据分类!A:A,0))=34,M988,INDEX(数据分类!E:E,MATCH(数据!H988,数据分类!A:A,0))=56,N988,INDEX(数据分类!E:E,MATCH(数据!H988,数据分类!A:A,0))="-","-"),"Error")</f>
        <v>NO:049</v>
      </c>
      <c r="K988" s="34">
        <f t="shared" si="62"/>
        <v>2</v>
      </c>
      <c r="L988" s="4" t="str">
        <f>IFERROR(INDEX(字典msg!B:B,MATCH(D988,字典msg!A:A,0)),"Error")</f>
        <v>正常</v>
      </c>
      <c r="M988" s="4" t="str">
        <f>IFERROR(_xlfn.IFS(H988="9",INDEX(字典1_34!C:C,MATCH(MID(F988,5,2),字典1_34!B:B,0)),H988="B00",INDEX(字典1_34!D:D,MATCH(MID(F988,5,2),字典1_34!B:B,0)),H988="B20",INDEX(字典1_34!E:E,MATCH(MID(F988,5,2),字典1_34!B:B,0)),H988="B48",INDEX(字典1_34!G:G,MATCH(MID(F988,5,2),字典1_34!B:B,0)),LEFT(H988,1)="B",INDEX(字典1_34!F:F,MATCH(MID(F988,5,2),字典1_34!B:B,0))),"-")</f>
        <v>-</v>
      </c>
      <c r="N988" s="4" t="str">
        <f>IFERROR(_xlfn.IFS(H988="9",INDEX(字典1_56!C:C,MATCH(MID(F988,7,2),字典1_56!B:B,0)),LEFT(H988,1)="B",INDEX(字典1_56!D:D,MATCH(MID(F988,7,2),字典1_56!B:B,0)),H988="C_B",INDEX(字典1_56!F:F,MATCH(MID(F988,7,2),字典1_56!B:B,0)),H988="C",INDEX(字典1_56!E:E,MATCH(MID(F988,7,2),字典1_56!B:B,0))),"-")</f>
        <v>NO:049</v>
      </c>
      <c r="O988" s="4" t="str">
        <f>IFERROR(INDEX(字典1_78!C:C,MATCH(RIGHT(F988,2),字典1_78!B:B,0)),"Error")</f>
        <v>程序更改(#02)</v>
      </c>
      <c r="P988" s="5">
        <f t="shared" si="60"/>
        <v>78.42</v>
      </c>
      <c r="Q988" s="5">
        <f t="shared" si="61"/>
        <v>1.9999999999996021E-2</v>
      </c>
      <c r="R988" s="5" t="str">
        <f>IF(H990="C_B",INDEX(音色一览表!A:A,MATCH(MID(F988,5,2)&amp;MID(F989,5,2)&amp;MID(F990,7,2),音色一览表!H:H,0))&amp;" "&amp;INDEX(音色一览表!G:G,MATCH(MID(F988,5,2)&amp;MID(F989,5,2)&amp;MID(F990,7,2),音色一览表!H:H,0)),"")</f>
        <v/>
      </c>
      <c r="S988" s="17"/>
      <c r="T988" s="17"/>
    </row>
    <row r="989" spans="1:20" ht="18" hidden="1" customHeight="1" x14ac:dyDescent="0.2">
      <c r="A989" s="16">
        <v>987</v>
      </c>
      <c r="B989" s="16">
        <v>4</v>
      </c>
      <c r="C989" s="10"/>
      <c r="D989" s="16" t="s">
        <v>49</v>
      </c>
      <c r="E989" s="16" t="s">
        <v>50</v>
      </c>
      <c r="F989" s="16" t="s">
        <v>1076</v>
      </c>
      <c r="G989" s="16" t="s">
        <v>1077</v>
      </c>
      <c r="H989" s="34" t="str">
        <f t="shared" si="63"/>
        <v>B07</v>
      </c>
      <c r="I989" s="34" t="str">
        <f>IFERROR(INDEX(数据分类!B:B,MATCH(数据!H989,数据分类!A:A,0)),"Error")</f>
        <v>主音量_a</v>
      </c>
      <c r="J989" s="34" t="str">
        <f>IFERROR(_xlfn.IFS(INDEX(数据分类!E:E,MATCH(数据!H989,数据分类!A:A,0))=3456,N989&amp;M989,INDEX(数据分类!E:E,MATCH(数据!H989,数据分类!A:A,0))=34,M989,INDEX(数据分类!E:E,MATCH(数据!H989,数据分类!A:A,0))=56,N989,INDEX(数据分类!E:E,MATCH(数据!H989,数据分类!A:A,0))="-","-"),"Error")</f>
        <v>Vol:080</v>
      </c>
      <c r="K989" s="34">
        <f t="shared" si="62"/>
        <v>1</v>
      </c>
      <c r="L989" s="4" t="str">
        <f>IFERROR(INDEX(字典msg!B:B,MATCH(D989,字典msg!A:A,0)),"Error")</f>
        <v>正常</v>
      </c>
      <c r="M989" s="4" t="str">
        <f>IFERROR(_xlfn.IFS(H989="9",INDEX(字典1_34!C:C,MATCH(MID(F989,5,2),字典1_34!B:B,0)),H989="B00",INDEX(字典1_34!D:D,MATCH(MID(F989,5,2),字典1_34!B:B,0)),H989="B20",INDEX(字典1_34!E:E,MATCH(MID(F989,5,2),字典1_34!B:B,0)),H989="B48",INDEX(字典1_34!G:G,MATCH(MID(F989,5,2),字典1_34!B:B,0)),LEFT(H989,1)="B",INDEX(字典1_34!F:F,MATCH(MID(F989,5,2),字典1_34!B:B,0))),"-")</f>
        <v>Vol:080</v>
      </c>
      <c r="N989" s="4" t="str">
        <f>IFERROR(_xlfn.IFS(H989="9",INDEX(字典1_56!C:C,MATCH(MID(F989,7,2),字典1_56!B:B,0)),LEFT(H989,1)="B",INDEX(字典1_56!D:D,MATCH(MID(F989,7,2),字典1_56!B:B,0)),H989="C_B",INDEX(字典1_56!F:F,MATCH(MID(F989,7,2),字典1_56!B:B,0)),H989="C",INDEX(字典1_56!E:E,MATCH(MID(F989,7,2),字典1_56!B:B,0))),"-")</f>
        <v>主音量_a</v>
      </c>
      <c r="O989" s="4" t="str">
        <f>IFERROR(INDEX(字典1_78!C:C,MATCH(RIGHT(F989,2),字典1_78!B:B,0)),"Error")</f>
        <v>控制变更(#01)</v>
      </c>
      <c r="P989" s="5">
        <f t="shared" si="60"/>
        <v>78.44</v>
      </c>
      <c r="Q989" s="5">
        <f t="shared" si="61"/>
        <v>1.9999999999996021E-2</v>
      </c>
      <c r="R989" s="5" t="str">
        <f>IF(H991="C_B",INDEX(音色一览表!A:A,MATCH(MID(F989,5,2)&amp;MID(F990,5,2)&amp;MID(F991,7,2),音色一览表!H:H,0))&amp;" "&amp;INDEX(音色一览表!G:G,MATCH(MID(F989,5,2)&amp;MID(F990,5,2)&amp;MID(F991,7,2),音色一览表!H:H,0)),"")</f>
        <v/>
      </c>
      <c r="S989" s="17"/>
      <c r="T989" s="17"/>
    </row>
    <row r="990" spans="1:20" ht="18" hidden="1" customHeight="1" x14ac:dyDescent="0.2">
      <c r="A990" s="16">
        <v>988</v>
      </c>
      <c r="B990" s="16">
        <v>4</v>
      </c>
      <c r="C990" s="10"/>
      <c r="D990" s="16" t="s">
        <v>49</v>
      </c>
      <c r="E990" s="16" t="s">
        <v>50</v>
      </c>
      <c r="F990" s="16" t="s">
        <v>1078</v>
      </c>
      <c r="G990" s="16" t="s">
        <v>1079</v>
      </c>
      <c r="H990" s="34" t="str">
        <f t="shared" si="63"/>
        <v>B5B</v>
      </c>
      <c r="I990" s="34" t="str">
        <f>IFERROR(INDEX(数据分类!B:B,MATCH(数据!H990,数据分类!A:A,0)),"Error")</f>
        <v>混响深度_a</v>
      </c>
      <c r="J990" s="34" t="str">
        <f>IFERROR(_xlfn.IFS(INDEX(数据分类!E:E,MATCH(数据!H990,数据分类!A:A,0))=3456,N990&amp;M990,INDEX(数据分类!E:E,MATCH(数据!H990,数据分类!A:A,0))=34,M990,INDEX(数据分类!E:E,MATCH(数据!H990,数据分类!A:A,0))=56,N990,INDEX(数据分类!E:E,MATCH(数据!H990,数据分类!A:A,0))="-","-"),"Error")</f>
        <v>Vol:026</v>
      </c>
      <c r="K990" s="34">
        <f t="shared" si="62"/>
        <v>1</v>
      </c>
      <c r="L990" s="4" t="str">
        <f>IFERROR(INDEX(字典msg!B:B,MATCH(D990,字典msg!A:A,0)),"Error")</f>
        <v>正常</v>
      </c>
      <c r="M990" s="4" t="str">
        <f>IFERROR(_xlfn.IFS(H990="9",INDEX(字典1_34!C:C,MATCH(MID(F990,5,2),字典1_34!B:B,0)),H990="B00",INDEX(字典1_34!D:D,MATCH(MID(F990,5,2),字典1_34!B:B,0)),H990="B20",INDEX(字典1_34!E:E,MATCH(MID(F990,5,2),字典1_34!B:B,0)),H990="B48",INDEX(字典1_34!G:G,MATCH(MID(F990,5,2),字典1_34!B:B,0)),LEFT(H990,1)="B",INDEX(字典1_34!F:F,MATCH(MID(F990,5,2),字典1_34!B:B,0))),"-")</f>
        <v>Vol:026</v>
      </c>
      <c r="N990" s="4" t="str">
        <f>IFERROR(_xlfn.IFS(H990="9",INDEX(字典1_56!C:C,MATCH(MID(F990,7,2),字典1_56!B:B,0)),LEFT(H990,1)="B",INDEX(字典1_56!D:D,MATCH(MID(F990,7,2),字典1_56!B:B,0)),H990="C_B",INDEX(字典1_56!F:F,MATCH(MID(F990,7,2),字典1_56!B:B,0)),H990="C",INDEX(字典1_56!E:E,MATCH(MID(F990,7,2),字典1_56!B:B,0))),"-")</f>
        <v>混响深度_a</v>
      </c>
      <c r="O990" s="4" t="str">
        <f>IFERROR(INDEX(字典1_78!C:C,MATCH(RIGHT(F990,2),字典1_78!B:B,0)),"Error")</f>
        <v>控制变更(#01)</v>
      </c>
      <c r="P990" s="5">
        <f t="shared" si="60"/>
        <v>78.459999999999994</v>
      </c>
      <c r="Q990" s="5">
        <f t="shared" si="61"/>
        <v>1.9999999999996021E-2</v>
      </c>
      <c r="R990" s="5" t="str">
        <f>IF(H992="C_B",INDEX(音色一览表!A:A,MATCH(MID(F990,5,2)&amp;MID(F991,5,2)&amp;MID(F992,7,2),音色一览表!H:H,0))&amp;" "&amp;INDEX(音色一览表!G:G,MATCH(MID(F990,5,2)&amp;MID(F991,5,2)&amp;MID(F992,7,2),音色一览表!H:H,0)),"")</f>
        <v/>
      </c>
      <c r="S990" s="17"/>
      <c r="T990" s="17"/>
    </row>
    <row r="991" spans="1:20" ht="18" hidden="1" customHeight="1" x14ac:dyDescent="0.2">
      <c r="A991" s="16">
        <v>989</v>
      </c>
      <c r="B991" s="16">
        <v>4</v>
      </c>
      <c r="C991" s="10"/>
      <c r="D991" s="16" t="s">
        <v>49</v>
      </c>
      <c r="E991" s="16" t="s">
        <v>50</v>
      </c>
      <c r="F991" s="16" t="s">
        <v>1080</v>
      </c>
      <c r="G991" s="16" t="s">
        <v>1081</v>
      </c>
      <c r="H991" s="34" t="str">
        <f t="shared" si="63"/>
        <v>B5D</v>
      </c>
      <c r="I991" s="34" t="str">
        <f>IFERROR(INDEX(数据分类!B:B,MATCH(数据!H991,数据分类!A:A,0)),"Error")</f>
        <v>混响深度_b</v>
      </c>
      <c r="J991" s="34" t="str">
        <f>IFERROR(_xlfn.IFS(INDEX(数据分类!E:E,MATCH(数据!H991,数据分类!A:A,0))=3456,N991&amp;M991,INDEX(数据分类!E:E,MATCH(数据!H991,数据分类!A:A,0))=34,M991,INDEX(数据分类!E:E,MATCH(数据!H991,数据分类!A:A,0))=56,N991,INDEX(数据分类!E:E,MATCH(数据!H991,数据分类!A:A,0))="-","-"),"Error")</f>
        <v>Vol:002</v>
      </c>
      <c r="K991" s="34">
        <f t="shared" si="62"/>
        <v>1</v>
      </c>
      <c r="L991" s="4" t="str">
        <f>IFERROR(INDEX(字典msg!B:B,MATCH(D991,字典msg!A:A,0)),"Error")</f>
        <v>正常</v>
      </c>
      <c r="M991" s="4" t="str">
        <f>IFERROR(_xlfn.IFS(H991="9",INDEX(字典1_34!C:C,MATCH(MID(F991,5,2),字典1_34!B:B,0)),H991="B00",INDEX(字典1_34!D:D,MATCH(MID(F991,5,2),字典1_34!B:B,0)),H991="B20",INDEX(字典1_34!E:E,MATCH(MID(F991,5,2),字典1_34!B:B,0)),H991="B48",INDEX(字典1_34!G:G,MATCH(MID(F991,5,2),字典1_34!B:B,0)),LEFT(H991,1)="B",INDEX(字典1_34!F:F,MATCH(MID(F991,5,2),字典1_34!B:B,0))),"-")</f>
        <v>Vol:002</v>
      </c>
      <c r="N991" s="4" t="str">
        <f>IFERROR(_xlfn.IFS(H991="9",INDEX(字典1_56!C:C,MATCH(MID(F991,7,2),字典1_56!B:B,0)),LEFT(H991,1)="B",INDEX(字典1_56!D:D,MATCH(MID(F991,7,2),字典1_56!B:B,0)),H991="C_B",INDEX(字典1_56!F:F,MATCH(MID(F991,7,2),字典1_56!B:B,0)),H991="C",INDEX(字典1_56!E:E,MATCH(MID(F991,7,2),字典1_56!B:B,0))),"-")</f>
        <v>混响深度_b</v>
      </c>
      <c r="O991" s="4" t="str">
        <f>IFERROR(INDEX(字典1_78!C:C,MATCH(RIGHT(F991,2),字典1_78!B:B,0)),"Error")</f>
        <v>控制变更(#01)</v>
      </c>
      <c r="P991" s="5">
        <f t="shared" si="60"/>
        <v>78.47</v>
      </c>
      <c r="Q991" s="5">
        <f t="shared" si="61"/>
        <v>1.0000000000005116E-2</v>
      </c>
      <c r="R991" s="5" t="str">
        <f>IF(H993="C_B",INDEX(音色一览表!A:A,MATCH(MID(F991,5,2)&amp;MID(F992,5,2)&amp;MID(F993,7,2),音色一览表!H:H,0))&amp;" "&amp;INDEX(音色一览表!G:G,MATCH(MID(F991,5,2)&amp;MID(F992,5,2)&amp;MID(F993,7,2),音色一览表!H:H,0)),"")</f>
        <v/>
      </c>
      <c r="S991" s="17"/>
      <c r="T991" s="17"/>
    </row>
    <row r="992" spans="1:20" ht="18" hidden="1" customHeight="1" x14ac:dyDescent="0.2">
      <c r="A992" s="16">
        <v>990</v>
      </c>
      <c r="B992" s="16">
        <v>4</v>
      </c>
      <c r="C992" s="10"/>
      <c r="D992" s="16" t="s">
        <v>49</v>
      </c>
      <c r="E992" s="16" t="s">
        <v>50</v>
      </c>
      <c r="F992" s="16" t="s">
        <v>1082</v>
      </c>
      <c r="G992" s="16" t="s">
        <v>1083</v>
      </c>
      <c r="H992" s="34" t="str">
        <f t="shared" si="63"/>
        <v>B07</v>
      </c>
      <c r="I992" s="34" t="str">
        <f>IFERROR(INDEX(数据分类!B:B,MATCH(数据!H992,数据分类!A:A,0)),"Error")</f>
        <v>主音量_a</v>
      </c>
      <c r="J992" s="34" t="str">
        <f>IFERROR(_xlfn.IFS(INDEX(数据分类!E:E,MATCH(数据!H992,数据分类!A:A,0))=3456,N992&amp;M992,INDEX(数据分类!E:E,MATCH(数据!H992,数据分类!A:A,0))=34,M992,INDEX(数据分类!E:E,MATCH(数据!H992,数据分类!A:A,0))=56,N992,INDEX(数据分类!E:E,MATCH(数据!H992,数据分类!A:A,0))="-","-"),"Error")</f>
        <v>Vol:062</v>
      </c>
      <c r="K992" s="34">
        <f t="shared" si="62"/>
        <v>2</v>
      </c>
      <c r="L992" s="4" t="str">
        <f>IFERROR(INDEX(字典msg!B:B,MATCH(D992,字典msg!A:A,0)),"Error")</f>
        <v>正常</v>
      </c>
      <c r="M992" s="4" t="str">
        <f>IFERROR(_xlfn.IFS(H992="9",INDEX(字典1_34!C:C,MATCH(MID(F992,5,2),字典1_34!B:B,0)),H992="B00",INDEX(字典1_34!D:D,MATCH(MID(F992,5,2),字典1_34!B:B,0)),H992="B20",INDEX(字典1_34!E:E,MATCH(MID(F992,5,2),字典1_34!B:B,0)),H992="B48",INDEX(字典1_34!G:G,MATCH(MID(F992,5,2),字典1_34!B:B,0)),LEFT(H992,1)="B",INDEX(字典1_34!F:F,MATCH(MID(F992,5,2),字典1_34!B:B,0))),"-")</f>
        <v>Vol:062</v>
      </c>
      <c r="N992" s="4" t="str">
        <f>IFERROR(_xlfn.IFS(H992="9",INDEX(字典1_56!C:C,MATCH(MID(F992,7,2),字典1_56!B:B,0)),LEFT(H992,1)="B",INDEX(字典1_56!D:D,MATCH(MID(F992,7,2),字典1_56!B:B,0)),H992="C_B",INDEX(字典1_56!F:F,MATCH(MID(F992,7,2),字典1_56!B:B,0)),H992="C",INDEX(字典1_56!E:E,MATCH(MID(F992,7,2),字典1_56!B:B,0))),"-")</f>
        <v>主音量_a</v>
      </c>
      <c r="O992" s="4" t="str">
        <f>IFERROR(INDEX(字典1_78!C:C,MATCH(RIGHT(F992,2),字典1_78!B:B,0)),"Error")</f>
        <v>控制变更(#02)</v>
      </c>
      <c r="P992" s="5">
        <f t="shared" si="60"/>
        <v>78.489999999999995</v>
      </c>
      <c r="Q992" s="5">
        <f t="shared" si="61"/>
        <v>1.9999999999996021E-2</v>
      </c>
      <c r="R992" s="5" t="str">
        <f>IF(H994="C_B",INDEX(音色一览表!A:A,MATCH(MID(F992,5,2)&amp;MID(F993,5,2)&amp;MID(F994,7,2),音色一览表!H:H,0))&amp;" "&amp;INDEX(音色一览表!G:G,MATCH(MID(F992,5,2)&amp;MID(F993,5,2)&amp;MID(F994,7,2),音色一览表!H:H,0)),"")</f>
        <v/>
      </c>
      <c r="S992" s="17"/>
      <c r="T992" s="17"/>
    </row>
    <row r="993" spans="1:20" ht="18" hidden="1" customHeight="1" x14ac:dyDescent="0.2">
      <c r="A993" s="16">
        <v>991</v>
      </c>
      <c r="B993" s="16">
        <v>4</v>
      </c>
      <c r="C993" s="10"/>
      <c r="D993" s="16" t="s">
        <v>49</v>
      </c>
      <c r="E993" s="16" t="s">
        <v>50</v>
      </c>
      <c r="F993" s="16" t="s">
        <v>1084</v>
      </c>
      <c r="G993" s="16" t="s">
        <v>1085</v>
      </c>
      <c r="H993" s="34" t="str">
        <f t="shared" si="63"/>
        <v>9</v>
      </c>
      <c r="I993" s="34" t="str">
        <f>IFERROR(INDEX(数据分类!B:B,MATCH(数据!H993,数据分类!A:A,0)),"Error")</f>
        <v>音符打开</v>
      </c>
      <c r="J993" s="34" t="str">
        <f>IFERROR(_xlfn.IFS(INDEX(数据分类!E:E,MATCH(数据!H993,数据分类!A:A,0))=3456,N993&amp;M993,INDEX(数据分类!E:E,MATCH(数据!H993,数据分类!A:A,0))=34,M993,INDEX(数据分类!E:E,MATCH(数据!H993,数据分类!A:A,0))=56,N993,INDEX(数据分类!E:E,MATCH(数据!H993,数据分类!A:A,0))="-","-"),"Error")</f>
        <v>C3键按下(力度090)</v>
      </c>
      <c r="K993" s="34">
        <f t="shared" si="62"/>
        <v>1</v>
      </c>
      <c r="L993" s="4" t="str">
        <f>IFERROR(INDEX(字典msg!B:B,MATCH(D993,字典msg!A:A,0)),"Error")</f>
        <v>正常</v>
      </c>
      <c r="M993" s="4" t="str">
        <f>IFERROR(_xlfn.IFS(H993="9",INDEX(字典1_34!C:C,MATCH(MID(F993,5,2),字典1_34!B:B,0)),H993="B00",INDEX(字典1_34!D:D,MATCH(MID(F993,5,2),字典1_34!B:B,0)),H993="B20",INDEX(字典1_34!E:E,MATCH(MID(F993,5,2),字典1_34!B:B,0)),H993="B48",INDEX(字典1_34!G:G,MATCH(MID(F993,5,2),字典1_34!B:B,0)),LEFT(H993,1)="B",INDEX(字典1_34!F:F,MATCH(MID(F993,5,2),字典1_34!B:B,0))),"-")</f>
        <v>按下(力度090)</v>
      </c>
      <c r="N993" s="4" t="str">
        <f>IFERROR(_xlfn.IFS(H993="9",INDEX(字典1_56!C:C,MATCH(MID(F993,7,2),字典1_56!B:B,0)),LEFT(H993,1)="B",INDEX(字典1_56!D:D,MATCH(MID(F993,7,2),字典1_56!B:B,0)),H993="C_B",INDEX(字典1_56!F:F,MATCH(MID(F993,7,2),字典1_56!B:B,0)),H993="C",INDEX(字典1_56!E:E,MATCH(MID(F993,7,2),字典1_56!B:B,0))),"-")</f>
        <v>C3键</v>
      </c>
      <c r="O993" s="4" t="str">
        <f>IFERROR(INDEX(字典1_78!C:C,MATCH(RIGHT(F993,2),字典1_78!B:B,0)),"Error")</f>
        <v>音符打开(#01)</v>
      </c>
      <c r="P993" s="5">
        <f t="shared" si="60"/>
        <v>81.052999999999997</v>
      </c>
      <c r="Q993" s="5">
        <f t="shared" si="61"/>
        <v>2.5630000000000024</v>
      </c>
      <c r="R993" s="5" t="str">
        <f>IF(H995="C_B",INDEX(音色一览表!A:A,MATCH(MID(F993,5,2)&amp;MID(F994,5,2)&amp;MID(F995,7,2),音色一览表!H:H,0))&amp;" "&amp;INDEX(音色一览表!G:G,MATCH(MID(F993,5,2)&amp;MID(F994,5,2)&amp;MID(F995,7,2),音色一览表!H:H,0)),"")</f>
        <v/>
      </c>
      <c r="S993" s="17"/>
      <c r="T993" s="17"/>
    </row>
    <row r="994" spans="1:20" ht="18" hidden="1" customHeight="1" x14ac:dyDescent="0.2">
      <c r="A994" s="16">
        <v>992</v>
      </c>
      <c r="B994" s="16">
        <v>4</v>
      </c>
      <c r="C994" s="10"/>
      <c r="D994" s="16" t="s">
        <v>49</v>
      </c>
      <c r="E994" s="16" t="s">
        <v>50</v>
      </c>
      <c r="F994" s="16" t="s">
        <v>166</v>
      </c>
      <c r="G994" s="16" t="s">
        <v>1086</v>
      </c>
      <c r="H994" s="34" t="str">
        <f t="shared" si="63"/>
        <v>9</v>
      </c>
      <c r="I994" s="34" t="str">
        <f>IFERROR(INDEX(数据分类!B:B,MATCH(数据!H994,数据分类!A:A,0)),"Error")</f>
        <v>音符打开</v>
      </c>
      <c r="J994" s="34" t="str">
        <f>IFERROR(_xlfn.IFS(INDEX(数据分类!E:E,MATCH(数据!H994,数据分类!A:A,0))=3456,N994&amp;M994,INDEX(数据分类!E:E,MATCH(数据!H994,数据分类!A:A,0))=34,M994,INDEX(数据分类!E:E,MATCH(数据!H994,数据分类!A:A,0))=56,N994,INDEX(数据分类!E:E,MATCH(数据!H994,数据分类!A:A,0))="-","-"),"Error")</f>
        <v>C3键松开</v>
      </c>
      <c r="K994" s="34">
        <f t="shared" si="62"/>
        <v>1</v>
      </c>
      <c r="L994" s="4" t="str">
        <f>IFERROR(INDEX(字典msg!B:B,MATCH(D994,字典msg!A:A,0)),"Error")</f>
        <v>正常</v>
      </c>
      <c r="M994" s="4" t="str">
        <f>IFERROR(_xlfn.IFS(H994="9",INDEX(字典1_34!C:C,MATCH(MID(F994,5,2),字典1_34!B:B,0)),H994="B00",INDEX(字典1_34!D:D,MATCH(MID(F994,5,2),字典1_34!B:B,0)),H994="B20",INDEX(字典1_34!E:E,MATCH(MID(F994,5,2),字典1_34!B:B,0)),H994="B48",INDEX(字典1_34!G:G,MATCH(MID(F994,5,2),字典1_34!B:B,0)),LEFT(H994,1)="B",INDEX(字典1_34!F:F,MATCH(MID(F994,5,2),字典1_34!B:B,0))),"-")</f>
        <v>松开</v>
      </c>
      <c r="N994" s="4" t="str">
        <f>IFERROR(_xlfn.IFS(H994="9",INDEX(字典1_56!C:C,MATCH(MID(F994,7,2),字典1_56!B:B,0)),LEFT(H994,1)="B",INDEX(字典1_56!D:D,MATCH(MID(F994,7,2),字典1_56!B:B,0)),H994="C_B",INDEX(字典1_56!F:F,MATCH(MID(F994,7,2),字典1_56!B:B,0)),H994="C",INDEX(字典1_56!E:E,MATCH(MID(F994,7,2),字典1_56!B:B,0))),"-")</f>
        <v>C3键</v>
      </c>
      <c r="O994" s="4" t="str">
        <f>IFERROR(INDEX(字典1_78!C:C,MATCH(RIGHT(F994,2),字典1_78!B:B,0)),"Error")</f>
        <v>音符打开(#01)</v>
      </c>
      <c r="P994" s="5">
        <f t="shared" si="60"/>
        <v>81.819999999999993</v>
      </c>
      <c r="Q994" s="5">
        <f t="shared" si="61"/>
        <v>0.76699999999999591</v>
      </c>
      <c r="R994" s="5" t="str">
        <f>IF(H996="C_B",INDEX(音色一览表!A:A,MATCH(MID(F994,5,2)&amp;MID(F995,5,2)&amp;MID(F996,7,2),音色一览表!H:H,0))&amp;" "&amp;INDEX(音色一览表!G:G,MATCH(MID(F994,5,2)&amp;MID(F995,5,2)&amp;MID(F996,7,2),音色一览表!H:H,0)),"")</f>
        <v/>
      </c>
      <c r="S994" s="17"/>
      <c r="T994" s="17"/>
    </row>
    <row r="995" spans="1:20" ht="18" hidden="1" customHeight="1" x14ac:dyDescent="0.2">
      <c r="A995" s="16">
        <v>993</v>
      </c>
      <c r="B995" s="16">
        <v>4</v>
      </c>
      <c r="C995" s="10"/>
      <c r="D995" s="16" t="s">
        <v>49</v>
      </c>
      <c r="E995" s="16" t="s">
        <v>50</v>
      </c>
      <c r="F995" s="16" t="s">
        <v>1087</v>
      </c>
      <c r="G995" s="16" t="s">
        <v>1088</v>
      </c>
      <c r="H995" s="34" t="str">
        <f t="shared" si="63"/>
        <v>9</v>
      </c>
      <c r="I995" s="34" t="str">
        <f>IFERROR(INDEX(数据分类!B:B,MATCH(数据!H995,数据分类!A:A,0)),"Error")</f>
        <v>音符打开</v>
      </c>
      <c r="J995" s="34" t="str">
        <f>IFERROR(_xlfn.IFS(INDEX(数据分类!E:E,MATCH(数据!H995,数据分类!A:A,0))=3456,N995&amp;M995,INDEX(数据分类!E:E,MATCH(数据!H995,数据分类!A:A,0))=34,M995,INDEX(数据分类!E:E,MATCH(数据!H995,数据分类!A:A,0))=56,N995,INDEX(数据分类!E:E,MATCH(数据!H995,数据分类!A:A,0))="-","-"),"Error")</f>
        <v>D3键按下(力度090)</v>
      </c>
      <c r="K995" s="34">
        <f t="shared" si="62"/>
        <v>1</v>
      </c>
      <c r="L995" s="4" t="str">
        <f>IFERROR(INDEX(字典msg!B:B,MATCH(D995,字典msg!A:A,0)),"Error")</f>
        <v>正常</v>
      </c>
      <c r="M995" s="4" t="str">
        <f>IFERROR(_xlfn.IFS(H995="9",INDEX(字典1_34!C:C,MATCH(MID(F995,5,2),字典1_34!B:B,0)),H995="B00",INDEX(字典1_34!D:D,MATCH(MID(F995,5,2),字典1_34!B:B,0)),H995="B20",INDEX(字典1_34!E:E,MATCH(MID(F995,5,2),字典1_34!B:B,0)),H995="B48",INDEX(字典1_34!G:G,MATCH(MID(F995,5,2),字典1_34!B:B,0)),LEFT(H995,1)="B",INDEX(字典1_34!F:F,MATCH(MID(F995,5,2),字典1_34!B:B,0))),"-")</f>
        <v>按下(力度090)</v>
      </c>
      <c r="N995" s="4" t="str">
        <f>IFERROR(_xlfn.IFS(H995="9",INDEX(字典1_56!C:C,MATCH(MID(F995,7,2),字典1_56!B:B,0)),LEFT(H995,1)="B",INDEX(字典1_56!D:D,MATCH(MID(F995,7,2),字典1_56!B:B,0)),H995="C_B",INDEX(字典1_56!F:F,MATCH(MID(F995,7,2),字典1_56!B:B,0)),H995="C",INDEX(字典1_56!E:E,MATCH(MID(F995,7,2),字典1_56!B:B,0))),"-")</f>
        <v>D3键</v>
      </c>
      <c r="O995" s="4" t="str">
        <f>IFERROR(INDEX(字典1_78!C:C,MATCH(RIGHT(F995,2),字典1_78!B:B,0)),"Error")</f>
        <v>音符打开(#01)</v>
      </c>
      <c r="P995" s="5">
        <f t="shared" si="60"/>
        <v>82.05</v>
      </c>
      <c r="Q995" s="5">
        <f t="shared" si="61"/>
        <v>0.23000000000000398</v>
      </c>
      <c r="R995" s="5" t="str">
        <f>IF(H997="C_B",INDEX(音色一览表!A:A,MATCH(MID(F995,5,2)&amp;MID(F996,5,2)&amp;MID(F997,7,2),音色一览表!H:H,0))&amp;" "&amp;INDEX(音色一览表!G:G,MATCH(MID(F995,5,2)&amp;MID(F996,5,2)&amp;MID(F997,7,2),音色一览表!H:H,0)),"")</f>
        <v/>
      </c>
      <c r="S995" s="17"/>
      <c r="T995" s="17"/>
    </row>
    <row r="996" spans="1:20" ht="18" hidden="1" customHeight="1" x14ac:dyDescent="0.2">
      <c r="A996" s="16">
        <v>994</v>
      </c>
      <c r="B996" s="16">
        <v>4</v>
      </c>
      <c r="C996" s="10"/>
      <c r="D996" s="16" t="s">
        <v>49</v>
      </c>
      <c r="E996" s="16" t="s">
        <v>50</v>
      </c>
      <c r="F996" s="16" t="s">
        <v>174</v>
      </c>
      <c r="G996" s="16" t="s">
        <v>1089</v>
      </c>
      <c r="H996" s="34" t="str">
        <f t="shared" si="63"/>
        <v>9</v>
      </c>
      <c r="I996" s="34" t="str">
        <f>IFERROR(INDEX(数据分类!B:B,MATCH(数据!H996,数据分类!A:A,0)),"Error")</f>
        <v>音符打开</v>
      </c>
      <c r="J996" s="34" t="str">
        <f>IFERROR(_xlfn.IFS(INDEX(数据分类!E:E,MATCH(数据!H996,数据分类!A:A,0))=3456,N996&amp;M996,INDEX(数据分类!E:E,MATCH(数据!H996,数据分类!A:A,0))=34,M996,INDEX(数据分类!E:E,MATCH(数据!H996,数据分类!A:A,0))=56,N996,INDEX(数据分类!E:E,MATCH(数据!H996,数据分类!A:A,0))="-","-"),"Error")</f>
        <v>D3键松开</v>
      </c>
      <c r="K996" s="34">
        <f t="shared" si="62"/>
        <v>1</v>
      </c>
      <c r="L996" s="4" t="str">
        <f>IFERROR(INDEX(字典msg!B:B,MATCH(D996,字典msg!A:A,0)),"Error")</f>
        <v>正常</v>
      </c>
      <c r="M996" s="4" t="str">
        <f>IFERROR(_xlfn.IFS(H996="9",INDEX(字典1_34!C:C,MATCH(MID(F996,5,2),字典1_34!B:B,0)),H996="B00",INDEX(字典1_34!D:D,MATCH(MID(F996,5,2),字典1_34!B:B,0)),H996="B20",INDEX(字典1_34!E:E,MATCH(MID(F996,5,2),字典1_34!B:B,0)),H996="B48",INDEX(字典1_34!G:G,MATCH(MID(F996,5,2),字典1_34!B:B,0)),LEFT(H996,1)="B",INDEX(字典1_34!F:F,MATCH(MID(F996,5,2),字典1_34!B:B,0))),"-")</f>
        <v>松开</v>
      </c>
      <c r="N996" s="4" t="str">
        <f>IFERROR(_xlfn.IFS(H996="9",INDEX(字典1_56!C:C,MATCH(MID(F996,7,2),字典1_56!B:B,0)),LEFT(H996,1)="B",INDEX(字典1_56!D:D,MATCH(MID(F996,7,2),字典1_56!B:B,0)),H996="C_B",INDEX(字典1_56!F:F,MATCH(MID(F996,7,2),字典1_56!B:B,0)),H996="C",INDEX(字典1_56!E:E,MATCH(MID(F996,7,2),字典1_56!B:B,0))),"-")</f>
        <v>D3键</v>
      </c>
      <c r="O996" s="4" t="str">
        <f>IFERROR(INDEX(字典1_78!C:C,MATCH(RIGHT(F996,2),字典1_78!B:B,0)),"Error")</f>
        <v>音符打开(#01)</v>
      </c>
      <c r="P996" s="5">
        <f t="shared" si="60"/>
        <v>82.319000000000003</v>
      </c>
      <c r="Q996" s="5">
        <f t="shared" si="61"/>
        <v>0.26900000000000546</v>
      </c>
      <c r="R996" s="5" t="str">
        <f>IF(H998="C_B",INDEX(音色一览表!A:A,MATCH(MID(F996,5,2)&amp;MID(F997,5,2)&amp;MID(F998,7,2),音色一览表!H:H,0))&amp;" "&amp;INDEX(音色一览表!G:G,MATCH(MID(F996,5,2)&amp;MID(F997,5,2)&amp;MID(F998,7,2),音色一览表!H:H,0)),"")</f>
        <v/>
      </c>
      <c r="S996" s="17"/>
      <c r="T996" s="17"/>
    </row>
    <row r="997" spans="1:20" ht="18" hidden="1" customHeight="1" x14ac:dyDescent="0.2">
      <c r="A997" s="16">
        <v>995</v>
      </c>
      <c r="B997" s="16">
        <v>4</v>
      </c>
      <c r="C997" s="10"/>
      <c r="D997" s="16" t="s">
        <v>49</v>
      </c>
      <c r="E997" s="16" t="s">
        <v>50</v>
      </c>
      <c r="F997" s="16" t="s">
        <v>805</v>
      </c>
      <c r="G997" s="16" t="s">
        <v>1090</v>
      </c>
      <c r="H997" s="34" t="str">
        <f t="shared" si="63"/>
        <v>9</v>
      </c>
      <c r="I997" s="34" t="str">
        <f>IFERROR(INDEX(数据分类!B:B,MATCH(数据!H997,数据分类!A:A,0)),"Error")</f>
        <v>音符打开</v>
      </c>
      <c r="J997" s="34" t="str">
        <f>IFERROR(_xlfn.IFS(INDEX(数据分类!E:E,MATCH(数据!H997,数据分类!A:A,0))=3456,N997&amp;M997,INDEX(数据分类!E:E,MATCH(数据!H997,数据分类!A:A,0))=34,M997,INDEX(数据分类!E:E,MATCH(数据!H997,数据分类!A:A,0))=56,N997,INDEX(数据分类!E:E,MATCH(数据!H997,数据分类!A:A,0))="-","-"),"Error")</f>
        <v>E3键按下(力度090)</v>
      </c>
      <c r="K997" s="34">
        <f t="shared" si="62"/>
        <v>1</v>
      </c>
      <c r="L997" s="4" t="str">
        <f>IFERROR(INDEX(字典msg!B:B,MATCH(D997,字典msg!A:A,0)),"Error")</f>
        <v>正常</v>
      </c>
      <c r="M997" s="4" t="str">
        <f>IFERROR(_xlfn.IFS(H997="9",INDEX(字典1_34!C:C,MATCH(MID(F997,5,2),字典1_34!B:B,0)),H997="B00",INDEX(字典1_34!D:D,MATCH(MID(F997,5,2),字典1_34!B:B,0)),H997="B20",INDEX(字典1_34!E:E,MATCH(MID(F997,5,2),字典1_34!B:B,0)),H997="B48",INDEX(字典1_34!G:G,MATCH(MID(F997,5,2),字典1_34!B:B,0)),LEFT(H997,1)="B",INDEX(字典1_34!F:F,MATCH(MID(F997,5,2),字典1_34!B:B,0))),"-")</f>
        <v>按下(力度090)</v>
      </c>
      <c r="N997" s="4" t="str">
        <f>IFERROR(_xlfn.IFS(H997="9",INDEX(字典1_56!C:C,MATCH(MID(F997,7,2),字典1_56!B:B,0)),LEFT(H997,1)="B",INDEX(字典1_56!D:D,MATCH(MID(F997,7,2),字典1_56!B:B,0)),H997="C_B",INDEX(字典1_56!F:F,MATCH(MID(F997,7,2),字典1_56!B:B,0)),H997="C",INDEX(字典1_56!E:E,MATCH(MID(F997,7,2),字典1_56!B:B,0))),"-")</f>
        <v>E3键</v>
      </c>
      <c r="O997" s="4" t="str">
        <f>IFERROR(INDEX(字典1_78!C:C,MATCH(RIGHT(F997,2),字典1_78!B:B,0)),"Error")</f>
        <v>音符打开(#01)</v>
      </c>
      <c r="P997" s="5">
        <f t="shared" si="60"/>
        <v>82.519000000000005</v>
      </c>
      <c r="Q997" s="5">
        <f t="shared" si="61"/>
        <v>0.20000000000000284</v>
      </c>
      <c r="R997" s="5" t="str">
        <f>IF(H999="C_B",INDEX(音色一览表!A:A,MATCH(MID(F997,5,2)&amp;MID(F998,5,2)&amp;MID(F999,7,2),音色一览表!H:H,0))&amp;" "&amp;INDEX(音色一览表!G:G,MATCH(MID(F997,5,2)&amp;MID(F998,5,2)&amp;MID(F999,7,2),音色一览表!H:H,0)),"")</f>
        <v/>
      </c>
      <c r="S997" s="17"/>
      <c r="T997" s="17"/>
    </row>
    <row r="998" spans="1:20" ht="18" hidden="1" customHeight="1" x14ac:dyDescent="0.2">
      <c r="A998" s="16">
        <v>996</v>
      </c>
      <c r="B998" s="16">
        <v>4</v>
      </c>
      <c r="C998" s="10"/>
      <c r="D998" s="16" t="s">
        <v>49</v>
      </c>
      <c r="E998" s="16" t="s">
        <v>50</v>
      </c>
      <c r="F998" s="16" t="s">
        <v>181</v>
      </c>
      <c r="G998" s="16" t="s">
        <v>1091</v>
      </c>
      <c r="H998" s="34" t="str">
        <f t="shared" si="63"/>
        <v>9</v>
      </c>
      <c r="I998" s="34" t="str">
        <f>IFERROR(INDEX(数据分类!B:B,MATCH(数据!H998,数据分类!A:A,0)),"Error")</f>
        <v>音符打开</v>
      </c>
      <c r="J998" s="34" t="str">
        <f>IFERROR(_xlfn.IFS(INDEX(数据分类!E:E,MATCH(数据!H998,数据分类!A:A,0))=3456,N998&amp;M998,INDEX(数据分类!E:E,MATCH(数据!H998,数据分类!A:A,0))=34,M998,INDEX(数据分类!E:E,MATCH(数据!H998,数据分类!A:A,0))=56,N998,INDEX(数据分类!E:E,MATCH(数据!H998,数据分类!A:A,0))="-","-"),"Error")</f>
        <v>E3键松开</v>
      </c>
      <c r="K998" s="34">
        <f t="shared" si="62"/>
        <v>1</v>
      </c>
      <c r="L998" s="4" t="str">
        <f>IFERROR(INDEX(字典msg!B:B,MATCH(D998,字典msg!A:A,0)),"Error")</f>
        <v>正常</v>
      </c>
      <c r="M998" s="4" t="str">
        <f>IFERROR(_xlfn.IFS(H998="9",INDEX(字典1_34!C:C,MATCH(MID(F998,5,2),字典1_34!B:B,0)),H998="B00",INDEX(字典1_34!D:D,MATCH(MID(F998,5,2),字典1_34!B:B,0)),H998="B20",INDEX(字典1_34!E:E,MATCH(MID(F998,5,2),字典1_34!B:B,0)),H998="B48",INDEX(字典1_34!G:G,MATCH(MID(F998,5,2),字典1_34!B:B,0)),LEFT(H998,1)="B",INDEX(字典1_34!F:F,MATCH(MID(F998,5,2),字典1_34!B:B,0))),"-")</f>
        <v>松开</v>
      </c>
      <c r="N998" s="4" t="str">
        <f>IFERROR(_xlfn.IFS(H998="9",INDEX(字典1_56!C:C,MATCH(MID(F998,7,2),字典1_56!B:B,0)),LEFT(H998,1)="B",INDEX(字典1_56!D:D,MATCH(MID(F998,7,2),字典1_56!B:B,0)),H998="C_B",INDEX(字典1_56!F:F,MATCH(MID(F998,7,2),字典1_56!B:B,0)),H998="C",INDEX(字典1_56!E:E,MATCH(MID(F998,7,2),字典1_56!B:B,0))),"-")</f>
        <v>E3键</v>
      </c>
      <c r="O998" s="4" t="str">
        <f>IFERROR(INDEX(字典1_78!C:C,MATCH(RIGHT(F998,2),字典1_78!B:B,0)),"Error")</f>
        <v>音符打开(#01)</v>
      </c>
      <c r="P998" s="5">
        <f t="shared" si="60"/>
        <v>83.366</v>
      </c>
      <c r="Q998" s="5">
        <f t="shared" si="61"/>
        <v>0.8469999999999942</v>
      </c>
      <c r="R998" s="5" t="str">
        <f>IF(H1000="C_B",INDEX(音色一览表!A:A,MATCH(MID(F998,5,2)&amp;MID(F999,5,2)&amp;MID(F1000,7,2),音色一览表!H:H,0))&amp;" "&amp;INDEX(音色一览表!G:G,MATCH(MID(F998,5,2)&amp;MID(F999,5,2)&amp;MID(F1000,7,2),音色一览表!H:H,0)),"")</f>
        <v/>
      </c>
      <c r="S998" s="17"/>
      <c r="T998" s="17"/>
    </row>
    <row r="999" spans="1:20" ht="18" hidden="1" customHeight="1" x14ac:dyDescent="0.2">
      <c r="A999" s="16">
        <v>997</v>
      </c>
      <c r="B999" s="16">
        <v>4</v>
      </c>
      <c r="C999" s="10"/>
      <c r="D999" s="16" t="s">
        <v>49</v>
      </c>
      <c r="E999" s="16" t="s">
        <v>50</v>
      </c>
      <c r="F999" s="16" t="s">
        <v>1092</v>
      </c>
      <c r="G999" s="16" t="s">
        <v>1093</v>
      </c>
      <c r="H999" s="34" t="str">
        <f t="shared" si="63"/>
        <v>9</v>
      </c>
      <c r="I999" s="34" t="str">
        <f>IFERROR(INDEX(数据分类!B:B,MATCH(数据!H999,数据分类!A:A,0)),"Error")</f>
        <v>音符打开</v>
      </c>
      <c r="J999" s="34" t="str">
        <f>IFERROR(_xlfn.IFS(INDEX(数据分类!E:E,MATCH(数据!H999,数据分类!A:A,0))=3456,N999&amp;M999,INDEX(数据分类!E:E,MATCH(数据!H999,数据分类!A:A,0))=34,M999,INDEX(数据分类!E:E,MATCH(数据!H999,数据分类!A:A,0))=56,N999,INDEX(数据分类!E:E,MATCH(数据!H999,数据分类!A:A,0))="-","-"),"Error")</f>
        <v>E3键按下(力度097)</v>
      </c>
      <c r="K999" s="34">
        <f t="shared" si="62"/>
        <v>1</v>
      </c>
      <c r="L999" s="4" t="str">
        <f>IFERROR(INDEX(字典msg!B:B,MATCH(D999,字典msg!A:A,0)),"Error")</f>
        <v>正常</v>
      </c>
      <c r="M999" s="4" t="str">
        <f>IFERROR(_xlfn.IFS(H999="9",INDEX(字典1_34!C:C,MATCH(MID(F999,5,2),字典1_34!B:B,0)),H999="B00",INDEX(字典1_34!D:D,MATCH(MID(F999,5,2),字典1_34!B:B,0)),H999="B20",INDEX(字典1_34!E:E,MATCH(MID(F999,5,2),字典1_34!B:B,0)),H999="B48",INDEX(字典1_34!G:G,MATCH(MID(F999,5,2),字典1_34!B:B,0)),LEFT(H999,1)="B",INDEX(字典1_34!F:F,MATCH(MID(F999,5,2),字典1_34!B:B,0))),"-")</f>
        <v>按下(力度097)</v>
      </c>
      <c r="N999" s="4" t="str">
        <f>IFERROR(_xlfn.IFS(H999="9",INDEX(字典1_56!C:C,MATCH(MID(F999,7,2),字典1_56!B:B,0)),LEFT(H999,1)="B",INDEX(字典1_56!D:D,MATCH(MID(F999,7,2),字典1_56!B:B,0)),H999="C_B",INDEX(字典1_56!F:F,MATCH(MID(F999,7,2),字典1_56!B:B,0)),H999="C",INDEX(字典1_56!E:E,MATCH(MID(F999,7,2),字典1_56!B:B,0))),"-")</f>
        <v>E3键</v>
      </c>
      <c r="O999" s="4" t="str">
        <f>IFERROR(INDEX(字典1_78!C:C,MATCH(RIGHT(F999,2),字典1_78!B:B,0)),"Error")</f>
        <v>音符打开(#01)</v>
      </c>
      <c r="P999" s="5">
        <f t="shared" si="60"/>
        <v>83.695999999999998</v>
      </c>
      <c r="Q999" s="5">
        <f t="shared" si="61"/>
        <v>0.32999999999999829</v>
      </c>
      <c r="R999" s="5" t="str">
        <f>IF(H1001="C_B",INDEX(音色一览表!A:A,MATCH(MID(F999,5,2)&amp;MID(F1000,5,2)&amp;MID(F1001,7,2),音色一览表!H:H,0))&amp;" "&amp;INDEX(音色一览表!G:G,MATCH(MID(F999,5,2)&amp;MID(F1000,5,2)&amp;MID(F1001,7,2),音色一览表!H:H,0)),"")</f>
        <v/>
      </c>
      <c r="S999" s="17"/>
      <c r="T999" s="17"/>
    </row>
    <row r="1000" spans="1:20" ht="18" hidden="1" customHeight="1" x14ac:dyDescent="0.2">
      <c r="A1000" s="16">
        <v>998</v>
      </c>
      <c r="B1000" s="16">
        <v>4</v>
      </c>
      <c r="C1000" s="10"/>
      <c r="D1000" s="16" t="s">
        <v>49</v>
      </c>
      <c r="E1000" s="16" t="s">
        <v>50</v>
      </c>
      <c r="F1000" s="16" t="s">
        <v>181</v>
      </c>
      <c r="G1000" s="16" t="s">
        <v>1094</v>
      </c>
      <c r="H1000" s="34" t="str">
        <f t="shared" si="63"/>
        <v>9</v>
      </c>
      <c r="I1000" s="34" t="str">
        <f>IFERROR(INDEX(数据分类!B:B,MATCH(数据!H1000,数据分类!A:A,0)),"Error")</f>
        <v>音符打开</v>
      </c>
      <c r="J1000" s="34" t="str">
        <f>IFERROR(_xlfn.IFS(INDEX(数据分类!E:E,MATCH(数据!H1000,数据分类!A:A,0))=3456,N1000&amp;M1000,INDEX(数据分类!E:E,MATCH(数据!H1000,数据分类!A:A,0))=34,M1000,INDEX(数据分类!E:E,MATCH(数据!H1000,数据分类!A:A,0))=56,N1000,INDEX(数据分类!E:E,MATCH(数据!H1000,数据分类!A:A,0))="-","-"),"Error")</f>
        <v>E3键松开</v>
      </c>
      <c r="K1000" s="34">
        <f t="shared" si="62"/>
        <v>1</v>
      </c>
      <c r="L1000" s="4" t="str">
        <f>IFERROR(INDEX(字典msg!B:B,MATCH(D1000,字典msg!A:A,0)),"Error")</f>
        <v>正常</v>
      </c>
      <c r="M1000" s="4" t="str">
        <f>IFERROR(_xlfn.IFS(H1000="9",INDEX(字典1_34!C:C,MATCH(MID(F1000,5,2),字典1_34!B:B,0)),H1000="B00",INDEX(字典1_34!D:D,MATCH(MID(F1000,5,2),字典1_34!B:B,0)),H1000="B20",INDEX(字典1_34!E:E,MATCH(MID(F1000,5,2),字典1_34!B:B,0)),H1000="B48",INDEX(字典1_34!G:G,MATCH(MID(F1000,5,2),字典1_34!B:B,0)),LEFT(H1000,1)="B",INDEX(字典1_34!F:F,MATCH(MID(F1000,5,2),字典1_34!B:B,0))),"-")</f>
        <v>松开</v>
      </c>
      <c r="N1000" s="4" t="str">
        <f>IFERROR(_xlfn.IFS(H1000="9",INDEX(字典1_56!C:C,MATCH(MID(F1000,7,2),字典1_56!B:B,0)),LEFT(H1000,1)="B",INDEX(字典1_56!D:D,MATCH(MID(F1000,7,2),字典1_56!B:B,0)),H1000="C_B",INDEX(字典1_56!F:F,MATCH(MID(F1000,7,2),字典1_56!B:B,0)),H1000="C",INDEX(字典1_56!E:E,MATCH(MID(F1000,7,2),字典1_56!B:B,0))),"-")</f>
        <v>E3键</v>
      </c>
      <c r="O1000" s="4" t="str">
        <f>IFERROR(INDEX(字典1_78!C:C,MATCH(RIGHT(F1000,2),字典1_78!B:B,0)),"Error")</f>
        <v>音符打开(#01)</v>
      </c>
      <c r="P1000" s="5">
        <f t="shared" si="60"/>
        <v>84.442999999999998</v>
      </c>
      <c r="Q1000" s="5">
        <f t="shared" si="61"/>
        <v>0.74699999999999989</v>
      </c>
      <c r="R1000" s="5" t="str">
        <f>IF(H1002="C_B",INDEX(音色一览表!A:A,MATCH(MID(F1000,5,2)&amp;MID(F1001,5,2)&amp;MID(F1002,7,2),音色一览表!H:H,0))&amp;" "&amp;INDEX(音色一览表!G:G,MATCH(MID(F1000,5,2)&amp;MID(F1001,5,2)&amp;MID(F1002,7,2),音色一览表!H:H,0)),"")</f>
        <v/>
      </c>
      <c r="S1000" s="17"/>
      <c r="T1000" s="17"/>
    </row>
    <row r="1001" spans="1:20" ht="18" hidden="1" customHeight="1" x14ac:dyDescent="0.2">
      <c r="A1001" s="16">
        <v>999</v>
      </c>
      <c r="B1001" s="16">
        <v>4</v>
      </c>
      <c r="C1001" s="10"/>
      <c r="D1001" s="16" t="s">
        <v>49</v>
      </c>
      <c r="E1001" s="16" t="s">
        <v>50</v>
      </c>
      <c r="F1001" s="16" t="s">
        <v>1095</v>
      </c>
      <c r="G1001" s="16" t="s">
        <v>1096</v>
      </c>
      <c r="H1001" s="34" t="str">
        <f t="shared" si="63"/>
        <v>9</v>
      </c>
      <c r="I1001" s="34" t="str">
        <f>IFERROR(INDEX(数据分类!B:B,MATCH(数据!H1001,数据分类!A:A,0)),"Error")</f>
        <v>音符打开</v>
      </c>
      <c r="J1001" s="34" t="str">
        <f>IFERROR(_xlfn.IFS(INDEX(数据分类!E:E,MATCH(数据!H1001,数据分类!A:A,0))=3456,N1001&amp;M1001,INDEX(数据分类!E:E,MATCH(数据!H1001,数据分类!A:A,0))=34,M1001,INDEX(数据分类!E:E,MATCH(数据!H1001,数据分类!A:A,0))=56,N1001,INDEX(数据分类!E:E,MATCH(数据!H1001,数据分类!A:A,0))="-","-"),"Error")</f>
        <v>D3键按下(力度086)</v>
      </c>
      <c r="K1001" s="34">
        <f t="shared" si="62"/>
        <v>1</v>
      </c>
      <c r="L1001" s="4" t="str">
        <f>IFERROR(INDEX(字典msg!B:B,MATCH(D1001,字典msg!A:A,0)),"Error")</f>
        <v>正常</v>
      </c>
      <c r="M1001" s="4" t="str">
        <f>IFERROR(_xlfn.IFS(H1001="9",INDEX(字典1_34!C:C,MATCH(MID(F1001,5,2),字典1_34!B:B,0)),H1001="B00",INDEX(字典1_34!D:D,MATCH(MID(F1001,5,2),字典1_34!B:B,0)),H1001="B20",INDEX(字典1_34!E:E,MATCH(MID(F1001,5,2),字典1_34!B:B,0)),H1001="B48",INDEX(字典1_34!G:G,MATCH(MID(F1001,5,2),字典1_34!B:B,0)),LEFT(H1001,1)="B",INDEX(字典1_34!F:F,MATCH(MID(F1001,5,2),字典1_34!B:B,0))),"-")</f>
        <v>按下(力度086)</v>
      </c>
      <c r="N1001" s="4" t="str">
        <f>IFERROR(_xlfn.IFS(H1001="9",INDEX(字典1_56!C:C,MATCH(MID(F1001,7,2),字典1_56!B:B,0)),LEFT(H1001,1)="B",INDEX(字典1_56!D:D,MATCH(MID(F1001,7,2),字典1_56!B:B,0)),H1001="C_B",INDEX(字典1_56!F:F,MATCH(MID(F1001,7,2),字典1_56!B:B,0)),H1001="C",INDEX(字典1_56!E:E,MATCH(MID(F1001,7,2),字典1_56!B:B,0))),"-")</f>
        <v>D3键</v>
      </c>
      <c r="O1001" s="4" t="str">
        <f>IFERROR(INDEX(字典1_78!C:C,MATCH(RIGHT(F1001,2),字典1_78!B:B,0)),"Error")</f>
        <v>音符打开(#01)</v>
      </c>
      <c r="P1001" s="5">
        <f t="shared" si="60"/>
        <v>84.683000000000007</v>
      </c>
      <c r="Q1001" s="5">
        <f t="shared" si="61"/>
        <v>0.24000000000000909</v>
      </c>
      <c r="R1001" s="5" t="str">
        <f>IF(H1003="C_B",INDEX(音色一览表!A:A,MATCH(MID(F1001,5,2)&amp;MID(F1002,5,2)&amp;MID(F1003,7,2),音色一览表!H:H,0))&amp;" "&amp;INDEX(音色一览表!G:G,MATCH(MID(F1001,5,2)&amp;MID(F1002,5,2)&amp;MID(F1003,7,2),音色一览表!H:H,0)),"")</f>
        <v/>
      </c>
      <c r="S1001" s="17"/>
      <c r="T1001" s="17"/>
    </row>
    <row r="1002" spans="1:20" ht="18" hidden="1" customHeight="1" x14ac:dyDescent="0.2">
      <c r="A1002" s="16">
        <v>1000</v>
      </c>
      <c r="B1002" s="16">
        <v>4</v>
      </c>
      <c r="C1002" s="10"/>
      <c r="D1002" s="16" t="s">
        <v>49</v>
      </c>
      <c r="E1002" s="16" t="s">
        <v>50</v>
      </c>
      <c r="F1002" s="16" t="s">
        <v>174</v>
      </c>
      <c r="G1002" s="16" t="s">
        <v>1097</v>
      </c>
      <c r="H1002" s="34" t="str">
        <f t="shared" si="63"/>
        <v>9</v>
      </c>
      <c r="I1002" s="34" t="str">
        <f>IFERROR(INDEX(数据分类!B:B,MATCH(数据!H1002,数据分类!A:A,0)),"Error")</f>
        <v>音符打开</v>
      </c>
      <c r="J1002" s="34" t="str">
        <f>IFERROR(_xlfn.IFS(INDEX(数据分类!E:E,MATCH(数据!H1002,数据分类!A:A,0))=3456,N1002&amp;M1002,INDEX(数据分类!E:E,MATCH(数据!H1002,数据分类!A:A,0))=34,M1002,INDEX(数据分类!E:E,MATCH(数据!H1002,数据分类!A:A,0))=56,N1002,INDEX(数据分类!E:E,MATCH(数据!H1002,数据分类!A:A,0))="-","-"),"Error")</f>
        <v>D3键松开</v>
      </c>
      <c r="K1002" s="34">
        <f t="shared" si="62"/>
        <v>1</v>
      </c>
      <c r="L1002" s="4" t="str">
        <f>IFERROR(INDEX(字典msg!B:B,MATCH(D1002,字典msg!A:A,0)),"Error")</f>
        <v>正常</v>
      </c>
      <c r="M1002" s="4" t="str">
        <f>IFERROR(_xlfn.IFS(H1002="9",INDEX(字典1_34!C:C,MATCH(MID(F1002,5,2),字典1_34!B:B,0)),H1002="B00",INDEX(字典1_34!D:D,MATCH(MID(F1002,5,2),字典1_34!B:B,0)),H1002="B20",INDEX(字典1_34!E:E,MATCH(MID(F1002,5,2),字典1_34!B:B,0)),H1002="B48",INDEX(字典1_34!G:G,MATCH(MID(F1002,5,2),字典1_34!B:B,0)),LEFT(H1002,1)="B",INDEX(字典1_34!F:F,MATCH(MID(F1002,5,2),字典1_34!B:B,0))),"-")</f>
        <v>松开</v>
      </c>
      <c r="N1002" s="4" t="str">
        <f>IFERROR(_xlfn.IFS(H1002="9",INDEX(字典1_56!C:C,MATCH(MID(F1002,7,2),字典1_56!B:B,0)),LEFT(H1002,1)="B",INDEX(字典1_56!D:D,MATCH(MID(F1002,7,2),字典1_56!B:B,0)),H1002="C_B",INDEX(字典1_56!F:F,MATCH(MID(F1002,7,2),字典1_56!B:B,0)),H1002="C",INDEX(字典1_56!E:E,MATCH(MID(F1002,7,2),字典1_56!B:B,0))),"-")</f>
        <v>D3键</v>
      </c>
      <c r="O1002" s="4" t="str">
        <f>IFERROR(INDEX(字典1_78!C:C,MATCH(RIGHT(F1002,2),字典1_78!B:B,0)),"Error")</f>
        <v>音符打开(#01)</v>
      </c>
      <c r="P1002" s="5">
        <f t="shared" si="60"/>
        <v>84.929000000000002</v>
      </c>
      <c r="Q1002" s="5">
        <f t="shared" si="61"/>
        <v>0.24599999999999511</v>
      </c>
      <c r="R1002" s="5" t="str">
        <f>IF(H1004="C_B",INDEX(音色一览表!A:A,MATCH(MID(F1002,5,2)&amp;MID(F1003,5,2)&amp;MID(F1004,7,2),音色一览表!H:H,0))&amp;" "&amp;INDEX(音色一览表!G:G,MATCH(MID(F1002,5,2)&amp;MID(F1003,5,2)&amp;MID(F1004,7,2),音色一览表!H:H,0)),"")</f>
        <v/>
      </c>
      <c r="S1002" s="17"/>
      <c r="T1002" s="17"/>
    </row>
    <row r="1003" spans="1:20" ht="18" hidden="1" customHeight="1" x14ac:dyDescent="0.2">
      <c r="A1003" s="16">
        <v>1001</v>
      </c>
      <c r="B1003" s="16">
        <v>4</v>
      </c>
      <c r="C1003" s="10"/>
      <c r="D1003" s="16" t="s">
        <v>49</v>
      </c>
      <c r="E1003" s="16" t="s">
        <v>50</v>
      </c>
      <c r="F1003" s="16" t="s">
        <v>1065</v>
      </c>
      <c r="G1003" s="16" t="s">
        <v>1098</v>
      </c>
      <c r="H1003" s="34" t="str">
        <f t="shared" si="63"/>
        <v>9</v>
      </c>
      <c r="I1003" s="34" t="str">
        <f>IFERROR(INDEX(数据分类!B:B,MATCH(数据!H1003,数据分类!A:A,0)),"Error")</f>
        <v>音符打开</v>
      </c>
      <c r="J1003" s="34" t="str">
        <f>IFERROR(_xlfn.IFS(INDEX(数据分类!E:E,MATCH(数据!H1003,数据分类!A:A,0))=3456,N1003&amp;M1003,INDEX(数据分类!E:E,MATCH(数据!H1003,数据分类!A:A,0))=34,M1003,INDEX(数据分类!E:E,MATCH(数据!H1003,数据分类!A:A,0))=56,N1003,INDEX(数据分类!E:E,MATCH(数据!H1003,数据分类!A:A,0))="-","-"),"Error")</f>
        <v>C3键按下(力度094)</v>
      </c>
      <c r="K1003" s="34">
        <f t="shared" si="62"/>
        <v>1</v>
      </c>
      <c r="L1003" s="4" t="str">
        <f>IFERROR(INDEX(字典msg!B:B,MATCH(D1003,字典msg!A:A,0)),"Error")</f>
        <v>正常</v>
      </c>
      <c r="M1003" s="4" t="str">
        <f>IFERROR(_xlfn.IFS(H1003="9",INDEX(字典1_34!C:C,MATCH(MID(F1003,5,2),字典1_34!B:B,0)),H1003="B00",INDEX(字典1_34!D:D,MATCH(MID(F1003,5,2),字典1_34!B:B,0)),H1003="B20",INDEX(字典1_34!E:E,MATCH(MID(F1003,5,2),字典1_34!B:B,0)),H1003="B48",INDEX(字典1_34!G:G,MATCH(MID(F1003,5,2),字典1_34!B:B,0)),LEFT(H1003,1)="B",INDEX(字典1_34!F:F,MATCH(MID(F1003,5,2),字典1_34!B:B,0))),"-")</f>
        <v>按下(力度094)</v>
      </c>
      <c r="N1003" s="4" t="str">
        <f>IFERROR(_xlfn.IFS(H1003="9",INDEX(字典1_56!C:C,MATCH(MID(F1003,7,2),字典1_56!B:B,0)),LEFT(H1003,1)="B",INDEX(字典1_56!D:D,MATCH(MID(F1003,7,2),字典1_56!B:B,0)),H1003="C_B",INDEX(字典1_56!F:F,MATCH(MID(F1003,7,2),字典1_56!B:B,0)),H1003="C",INDEX(字典1_56!E:E,MATCH(MID(F1003,7,2),字典1_56!B:B,0))),"-")</f>
        <v>C3键</v>
      </c>
      <c r="O1003" s="4" t="str">
        <f>IFERROR(INDEX(字典1_78!C:C,MATCH(RIGHT(F1003,2),字典1_78!B:B,0)),"Error")</f>
        <v>音符打开(#01)</v>
      </c>
      <c r="P1003" s="5">
        <f t="shared" si="60"/>
        <v>85.198999999999998</v>
      </c>
      <c r="Q1003" s="5">
        <f t="shared" si="61"/>
        <v>0.26999999999999602</v>
      </c>
      <c r="R1003" s="5" t="str">
        <f>IF(H1005="C_B",INDEX(音色一览表!A:A,MATCH(MID(F1003,5,2)&amp;MID(F1004,5,2)&amp;MID(F1005,7,2),音色一览表!H:H,0))&amp;" "&amp;INDEX(音色一览表!G:G,MATCH(MID(F1003,5,2)&amp;MID(F1004,5,2)&amp;MID(F1005,7,2),音色一览表!H:H,0)),"")</f>
        <v/>
      </c>
      <c r="S1003" s="17"/>
      <c r="T1003" s="17"/>
    </row>
    <row r="1004" spans="1:20" ht="18" hidden="1" customHeight="1" x14ac:dyDescent="0.2">
      <c r="A1004" s="16">
        <v>1002</v>
      </c>
      <c r="B1004" s="16">
        <v>4</v>
      </c>
      <c r="C1004" s="10"/>
      <c r="D1004" s="16" t="s">
        <v>49</v>
      </c>
      <c r="E1004" s="16" t="s">
        <v>50</v>
      </c>
      <c r="F1004" s="16" t="s">
        <v>166</v>
      </c>
      <c r="G1004" s="16" t="s">
        <v>1099</v>
      </c>
      <c r="H1004" s="34" t="str">
        <f t="shared" si="63"/>
        <v>9</v>
      </c>
      <c r="I1004" s="34" t="str">
        <f>IFERROR(INDEX(数据分类!B:B,MATCH(数据!H1004,数据分类!A:A,0)),"Error")</f>
        <v>音符打开</v>
      </c>
      <c r="J1004" s="34" t="str">
        <f>IFERROR(_xlfn.IFS(INDEX(数据分类!E:E,MATCH(数据!H1004,数据分类!A:A,0))=3456,N1004&amp;M1004,INDEX(数据分类!E:E,MATCH(数据!H1004,数据分类!A:A,0))=34,M1004,INDEX(数据分类!E:E,MATCH(数据!H1004,数据分类!A:A,0))=56,N1004,INDEX(数据分类!E:E,MATCH(数据!H1004,数据分类!A:A,0))="-","-"),"Error")</f>
        <v>C3键松开</v>
      </c>
      <c r="K1004" s="34">
        <f t="shared" si="62"/>
        <v>1</v>
      </c>
      <c r="L1004" s="4" t="str">
        <f>IFERROR(INDEX(字典msg!B:B,MATCH(D1004,字典msg!A:A,0)),"Error")</f>
        <v>正常</v>
      </c>
      <c r="M1004" s="4" t="str">
        <f>IFERROR(_xlfn.IFS(H1004="9",INDEX(字典1_34!C:C,MATCH(MID(F1004,5,2),字典1_34!B:B,0)),H1004="B00",INDEX(字典1_34!D:D,MATCH(MID(F1004,5,2),字典1_34!B:B,0)),H1004="B20",INDEX(字典1_34!E:E,MATCH(MID(F1004,5,2),字典1_34!B:B,0)),H1004="B48",INDEX(字典1_34!G:G,MATCH(MID(F1004,5,2),字典1_34!B:B,0)),LEFT(H1004,1)="B",INDEX(字典1_34!F:F,MATCH(MID(F1004,5,2),字典1_34!B:B,0))),"-")</f>
        <v>松开</v>
      </c>
      <c r="N1004" s="4" t="str">
        <f>IFERROR(_xlfn.IFS(H1004="9",INDEX(字典1_56!C:C,MATCH(MID(F1004,7,2),字典1_56!B:B,0)),LEFT(H1004,1)="B",INDEX(字典1_56!D:D,MATCH(MID(F1004,7,2),字典1_56!B:B,0)),H1004="C_B",INDEX(字典1_56!F:F,MATCH(MID(F1004,7,2),字典1_56!B:B,0)),H1004="C",INDEX(字典1_56!E:E,MATCH(MID(F1004,7,2),字典1_56!B:B,0))),"-")</f>
        <v>C3键</v>
      </c>
      <c r="O1004" s="4" t="str">
        <f>IFERROR(INDEX(字典1_78!C:C,MATCH(RIGHT(F1004,2),字典1_78!B:B,0)),"Error")</f>
        <v>音符打开(#01)</v>
      </c>
      <c r="P1004" s="5">
        <f t="shared" si="60"/>
        <v>86.1</v>
      </c>
      <c r="Q1004" s="5">
        <f t="shared" si="61"/>
        <v>0.90099999999999625</v>
      </c>
      <c r="R1004" s="5" t="str">
        <f>IF(H1006="C_B",INDEX(音色一览表!A:A,MATCH(MID(F1004,5,2)&amp;MID(F1005,5,2)&amp;MID(F1006,7,2),音色一览表!H:H,0))&amp;" "&amp;INDEX(音色一览表!G:G,MATCH(MID(F1004,5,2)&amp;MID(F1005,5,2)&amp;MID(F1006,7,2),音色一览表!H:H,0)),"")</f>
        <v/>
      </c>
      <c r="S1004" s="17"/>
      <c r="T1004" s="17"/>
    </row>
    <row r="1005" spans="1:20" ht="18" hidden="1" customHeight="1" x14ac:dyDescent="0.2">
      <c r="A1005" s="16">
        <v>1003</v>
      </c>
      <c r="B1005" s="16">
        <v>4</v>
      </c>
      <c r="C1005" s="10"/>
      <c r="D1005" s="16" t="s">
        <v>49</v>
      </c>
      <c r="E1005" s="16" t="s">
        <v>50</v>
      </c>
      <c r="F1005" s="16" t="s">
        <v>1084</v>
      </c>
      <c r="G1005" s="16" t="s">
        <v>1100</v>
      </c>
      <c r="H1005" s="34" t="str">
        <f t="shared" si="63"/>
        <v>9</v>
      </c>
      <c r="I1005" s="34" t="str">
        <f>IFERROR(INDEX(数据分类!B:B,MATCH(数据!H1005,数据分类!A:A,0)),"Error")</f>
        <v>音符打开</v>
      </c>
      <c r="J1005" s="34" t="str">
        <f>IFERROR(_xlfn.IFS(INDEX(数据分类!E:E,MATCH(数据!H1005,数据分类!A:A,0))=3456,N1005&amp;M1005,INDEX(数据分类!E:E,MATCH(数据!H1005,数据分类!A:A,0))=34,M1005,INDEX(数据分类!E:E,MATCH(数据!H1005,数据分类!A:A,0))=56,N1005,INDEX(数据分类!E:E,MATCH(数据!H1005,数据分类!A:A,0))="-","-"),"Error")</f>
        <v>C3键按下(力度090)</v>
      </c>
      <c r="K1005" s="34">
        <f t="shared" si="62"/>
        <v>1</v>
      </c>
      <c r="L1005" s="4" t="str">
        <f>IFERROR(INDEX(字典msg!B:B,MATCH(D1005,字典msg!A:A,0)),"Error")</f>
        <v>正常</v>
      </c>
      <c r="M1005" s="4" t="str">
        <f>IFERROR(_xlfn.IFS(H1005="9",INDEX(字典1_34!C:C,MATCH(MID(F1005,5,2),字典1_34!B:B,0)),H1005="B00",INDEX(字典1_34!D:D,MATCH(MID(F1005,5,2),字典1_34!B:B,0)),H1005="B20",INDEX(字典1_34!E:E,MATCH(MID(F1005,5,2),字典1_34!B:B,0)),H1005="B48",INDEX(字典1_34!G:G,MATCH(MID(F1005,5,2),字典1_34!B:B,0)),LEFT(H1005,1)="B",INDEX(字典1_34!F:F,MATCH(MID(F1005,5,2),字典1_34!B:B,0))),"-")</f>
        <v>按下(力度090)</v>
      </c>
      <c r="N1005" s="4" t="str">
        <f>IFERROR(_xlfn.IFS(H1005="9",INDEX(字典1_56!C:C,MATCH(MID(F1005,7,2),字典1_56!B:B,0)),LEFT(H1005,1)="B",INDEX(字典1_56!D:D,MATCH(MID(F1005,7,2),字典1_56!B:B,0)),H1005="C_B",INDEX(字典1_56!F:F,MATCH(MID(F1005,7,2),字典1_56!B:B,0)),H1005="C",INDEX(字典1_56!E:E,MATCH(MID(F1005,7,2),字典1_56!B:B,0))),"-")</f>
        <v>C3键</v>
      </c>
      <c r="O1005" s="4" t="str">
        <f>IFERROR(INDEX(字典1_78!C:C,MATCH(RIGHT(F1005,2),字典1_78!B:B,0)),"Error")</f>
        <v>音符打开(#01)</v>
      </c>
      <c r="P1005" s="5">
        <f t="shared" si="60"/>
        <v>86.379000000000005</v>
      </c>
      <c r="Q1005" s="5">
        <f t="shared" si="61"/>
        <v>0.27900000000001057</v>
      </c>
      <c r="R1005" s="5" t="str">
        <f>IF(H1007="C_B",INDEX(音色一览表!A:A,MATCH(MID(F1005,5,2)&amp;MID(F1006,5,2)&amp;MID(F1007,7,2),音色一览表!H:H,0))&amp;" "&amp;INDEX(音色一览表!G:G,MATCH(MID(F1005,5,2)&amp;MID(F1006,5,2)&amp;MID(F1007,7,2),音色一览表!H:H,0)),"")</f>
        <v/>
      </c>
      <c r="S1005" s="17"/>
      <c r="T1005" s="17"/>
    </row>
    <row r="1006" spans="1:20" ht="18" hidden="1" customHeight="1" x14ac:dyDescent="0.2">
      <c r="A1006" s="16">
        <v>1004</v>
      </c>
      <c r="B1006" s="16">
        <v>4</v>
      </c>
      <c r="C1006" s="10"/>
      <c r="D1006" s="16" t="s">
        <v>49</v>
      </c>
      <c r="E1006" s="16" t="s">
        <v>50</v>
      </c>
      <c r="F1006" s="16" t="s">
        <v>166</v>
      </c>
      <c r="G1006" s="16" t="s">
        <v>1101</v>
      </c>
      <c r="H1006" s="34" t="str">
        <f t="shared" si="63"/>
        <v>9</v>
      </c>
      <c r="I1006" s="34" t="str">
        <f>IFERROR(INDEX(数据分类!B:B,MATCH(数据!H1006,数据分类!A:A,0)),"Error")</f>
        <v>音符打开</v>
      </c>
      <c r="J1006" s="34" t="str">
        <f>IFERROR(_xlfn.IFS(INDEX(数据分类!E:E,MATCH(数据!H1006,数据分类!A:A,0))=3456,N1006&amp;M1006,INDEX(数据分类!E:E,MATCH(数据!H1006,数据分类!A:A,0))=34,M1006,INDEX(数据分类!E:E,MATCH(数据!H1006,数据分类!A:A,0))=56,N1006,INDEX(数据分类!E:E,MATCH(数据!H1006,数据分类!A:A,0))="-","-"),"Error")</f>
        <v>C3键松开</v>
      </c>
      <c r="K1006" s="34">
        <f t="shared" si="62"/>
        <v>1</v>
      </c>
      <c r="L1006" s="4" t="str">
        <f>IFERROR(INDEX(字典msg!B:B,MATCH(D1006,字典msg!A:A,0)),"Error")</f>
        <v>正常</v>
      </c>
      <c r="M1006" s="4" t="str">
        <f>IFERROR(_xlfn.IFS(H1006="9",INDEX(字典1_34!C:C,MATCH(MID(F1006,5,2),字典1_34!B:B,0)),H1006="B00",INDEX(字典1_34!D:D,MATCH(MID(F1006,5,2),字典1_34!B:B,0)),H1006="B20",INDEX(字典1_34!E:E,MATCH(MID(F1006,5,2),字典1_34!B:B,0)),H1006="B48",INDEX(字典1_34!G:G,MATCH(MID(F1006,5,2),字典1_34!B:B,0)),LEFT(H1006,1)="B",INDEX(字典1_34!F:F,MATCH(MID(F1006,5,2),字典1_34!B:B,0))),"-")</f>
        <v>松开</v>
      </c>
      <c r="N1006" s="4" t="str">
        <f>IFERROR(_xlfn.IFS(H1006="9",INDEX(字典1_56!C:C,MATCH(MID(F1006,7,2),字典1_56!B:B,0)),LEFT(H1006,1)="B",INDEX(字典1_56!D:D,MATCH(MID(F1006,7,2),字典1_56!B:B,0)),H1006="C_B",INDEX(字典1_56!F:F,MATCH(MID(F1006,7,2),字典1_56!B:B,0)),H1006="C",INDEX(字典1_56!E:E,MATCH(MID(F1006,7,2),字典1_56!B:B,0))),"-")</f>
        <v>C3键</v>
      </c>
      <c r="O1006" s="4" t="str">
        <f>IFERROR(INDEX(字典1_78!C:C,MATCH(RIGHT(F1006,2),字典1_78!B:B,0)),"Error")</f>
        <v>音符打开(#01)</v>
      </c>
      <c r="P1006" s="5">
        <f t="shared" si="60"/>
        <v>87.146000000000001</v>
      </c>
      <c r="Q1006" s="5">
        <f t="shared" si="61"/>
        <v>0.76699999999999591</v>
      </c>
      <c r="R1006" s="5" t="str">
        <f>IF(H1008="C_B",INDEX(音色一览表!A:A,MATCH(MID(F1006,5,2)&amp;MID(F1007,5,2)&amp;MID(F1008,7,2),音色一览表!H:H,0))&amp;" "&amp;INDEX(音色一览表!G:G,MATCH(MID(F1006,5,2)&amp;MID(F1007,5,2)&amp;MID(F1008,7,2),音色一览表!H:H,0)),"")</f>
        <v/>
      </c>
      <c r="S1006" s="17"/>
      <c r="T1006" s="17"/>
    </row>
    <row r="1007" spans="1:20" ht="18" hidden="1" customHeight="1" x14ac:dyDescent="0.2">
      <c r="A1007" s="16">
        <v>1005</v>
      </c>
      <c r="B1007" s="16">
        <v>4</v>
      </c>
      <c r="C1007" s="10"/>
      <c r="D1007" s="16" t="s">
        <v>49</v>
      </c>
      <c r="E1007" s="16" t="s">
        <v>50</v>
      </c>
      <c r="F1007" s="16" t="s">
        <v>805</v>
      </c>
      <c r="G1007" s="16" t="s">
        <v>1102</v>
      </c>
      <c r="H1007" s="34" t="str">
        <f t="shared" si="63"/>
        <v>9</v>
      </c>
      <c r="I1007" s="34" t="str">
        <f>IFERROR(INDEX(数据分类!B:B,MATCH(数据!H1007,数据分类!A:A,0)),"Error")</f>
        <v>音符打开</v>
      </c>
      <c r="J1007" s="34" t="str">
        <f>IFERROR(_xlfn.IFS(INDEX(数据分类!E:E,MATCH(数据!H1007,数据分类!A:A,0))=3456,N1007&amp;M1007,INDEX(数据分类!E:E,MATCH(数据!H1007,数据分类!A:A,0))=34,M1007,INDEX(数据分类!E:E,MATCH(数据!H1007,数据分类!A:A,0))=56,N1007,INDEX(数据分类!E:E,MATCH(数据!H1007,数据分类!A:A,0))="-","-"),"Error")</f>
        <v>E3键按下(力度090)</v>
      </c>
      <c r="K1007" s="34">
        <f t="shared" si="62"/>
        <v>1</v>
      </c>
      <c r="L1007" s="4" t="str">
        <f>IFERROR(INDEX(字典msg!B:B,MATCH(D1007,字典msg!A:A,0)),"Error")</f>
        <v>正常</v>
      </c>
      <c r="M1007" s="4" t="str">
        <f>IFERROR(_xlfn.IFS(H1007="9",INDEX(字典1_34!C:C,MATCH(MID(F1007,5,2),字典1_34!B:B,0)),H1007="B00",INDEX(字典1_34!D:D,MATCH(MID(F1007,5,2),字典1_34!B:B,0)),H1007="B20",INDEX(字典1_34!E:E,MATCH(MID(F1007,5,2),字典1_34!B:B,0)),H1007="B48",INDEX(字典1_34!G:G,MATCH(MID(F1007,5,2),字典1_34!B:B,0)),LEFT(H1007,1)="B",INDEX(字典1_34!F:F,MATCH(MID(F1007,5,2),字典1_34!B:B,0))),"-")</f>
        <v>按下(力度090)</v>
      </c>
      <c r="N1007" s="4" t="str">
        <f>IFERROR(_xlfn.IFS(H1007="9",INDEX(字典1_56!C:C,MATCH(MID(F1007,7,2),字典1_56!B:B,0)),LEFT(H1007,1)="B",INDEX(字典1_56!D:D,MATCH(MID(F1007,7,2),字典1_56!B:B,0)),H1007="C_B",INDEX(字典1_56!F:F,MATCH(MID(F1007,7,2),字典1_56!B:B,0)),H1007="C",INDEX(字典1_56!E:E,MATCH(MID(F1007,7,2),字典1_56!B:B,0))),"-")</f>
        <v>E3键</v>
      </c>
      <c r="O1007" s="4" t="str">
        <f>IFERROR(INDEX(字典1_78!C:C,MATCH(RIGHT(F1007,2),字典1_78!B:B,0)),"Error")</f>
        <v>音符打开(#01)</v>
      </c>
      <c r="P1007" s="5">
        <f t="shared" si="60"/>
        <v>87.426000000000002</v>
      </c>
      <c r="Q1007" s="5">
        <f t="shared" si="61"/>
        <v>0.28000000000000114</v>
      </c>
      <c r="R1007" s="5" t="str">
        <f>IF(H1009="C_B",INDEX(音色一览表!A:A,MATCH(MID(F1007,5,2)&amp;MID(F1008,5,2)&amp;MID(F1009,7,2),音色一览表!H:H,0))&amp;" "&amp;INDEX(音色一览表!G:G,MATCH(MID(F1007,5,2)&amp;MID(F1008,5,2)&amp;MID(F1009,7,2),音色一览表!H:H,0)),"")</f>
        <v/>
      </c>
      <c r="S1007" s="17"/>
      <c r="T1007" s="17"/>
    </row>
    <row r="1008" spans="1:20" ht="18" hidden="1" customHeight="1" x14ac:dyDescent="0.2">
      <c r="A1008" s="16">
        <v>1006</v>
      </c>
      <c r="B1008" s="16">
        <v>4</v>
      </c>
      <c r="C1008" s="10"/>
      <c r="D1008" s="16" t="s">
        <v>49</v>
      </c>
      <c r="E1008" s="16" t="s">
        <v>50</v>
      </c>
      <c r="F1008" s="16" t="s">
        <v>181</v>
      </c>
      <c r="G1008" s="16" t="s">
        <v>1103</v>
      </c>
      <c r="H1008" s="34" t="str">
        <f t="shared" si="63"/>
        <v>9</v>
      </c>
      <c r="I1008" s="34" t="str">
        <f>IFERROR(INDEX(数据分类!B:B,MATCH(数据!H1008,数据分类!A:A,0)),"Error")</f>
        <v>音符打开</v>
      </c>
      <c r="J1008" s="34" t="str">
        <f>IFERROR(_xlfn.IFS(INDEX(数据分类!E:E,MATCH(数据!H1008,数据分类!A:A,0))=3456,N1008&amp;M1008,INDEX(数据分类!E:E,MATCH(数据!H1008,数据分类!A:A,0))=34,M1008,INDEX(数据分类!E:E,MATCH(数据!H1008,数据分类!A:A,0))=56,N1008,INDEX(数据分类!E:E,MATCH(数据!H1008,数据分类!A:A,0))="-","-"),"Error")</f>
        <v>E3键松开</v>
      </c>
      <c r="K1008" s="34">
        <f t="shared" si="62"/>
        <v>1</v>
      </c>
      <c r="L1008" s="4" t="str">
        <f>IFERROR(INDEX(字典msg!B:B,MATCH(D1008,字典msg!A:A,0)),"Error")</f>
        <v>正常</v>
      </c>
      <c r="M1008" s="4" t="str">
        <f>IFERROR(_xlfn.IFS(H1008="9",INDEX(字典1_34!C:C,MATCH(MID(F1008,5,2),字典1_34!B:B,0)),H1008="B00",INDEX(字典1_34!D:D,MATCH(MID(F1008,5,2),字典1_34!B:B,0)),H1008="B20",INDEX(字典1_34!E:E,MATCH(MID(F1008,5,2),字典1_34!B:B,0)),H1008="B48",INDEX(字典1_34!G:G,MATCH(MID(F1008,5,2),字典1_34!B:B,0)),LEFT(H1008,1)="B",INDEX(字典1_34!F:F,MATCH(MID(F1008,5,2),字典1_34!B:B,0))),"-")</f>
        <v>松开</v>
      </c>
      <c r="N1008" s="4" t="str">
        <f>IFERROR(_xlfn.IFS(H1008="9",INDEX(字典1_56!C:C,MATCH(MID(F1008,7,2),字典1_56!B:B,0)),LEFT(H1008,1)="B",INDEX(字典1_56!D:D,MATCH(MID(F1008,7,2),字典1_56!B:B,0)),H1008="C_B",INDEX(字典1_56!F:F,MATCH(MID(F1008,7,2),字典1_56!B:B,0)),H1008="C",INDEX(字典1_56!E:E,MATCH(MID(F1008,7,2),字典1_56!B:B,0))),"-")</f>
        <v>E3键</v>
      </c>
      <c r="O1008" s="4" t="str">
        <f>IFERROR(INDEX(字典1_78!C:C,MATCH(RIGHT(F1008,2),字典1_78!B:B,0)),"Error")</f>
        <v>音符打开(#01)</v>
      </c>
      <c r="P1008" s="5">
        <f t="shared" si="60"/>
        <v>87.715999999999994</v>
      </c>
      <c r="Q1008" s="5">
        <f t="shared" si="61"/>
        <v>0.28999999999999204</v>
      </c>
      <c r="R1008" s="5" t="str">
        <f>IF(H1010="C_B",INDEX(音色一览表!A:A,MATCH(MID(F1008,5,2)&amp;MID(F1009,5,2)&amp;MID(F1010,7,2),音色一览表!H:H,0))&amp;" "&amp;INDEX(音色一览表!G:G,MATCH(MID(F1008,5,2)&amp;MID(F1009,5,2)&amp;MID(F1010,7,2),音色一览表!H:H,0)),"")</f>
        <v/>
      </c>
      <c r="S1008" s="17"/>
      <c r="T1008" s="17"/>
    </row>
    <row r="1009" spans="1:20" ht="18" hidden="1" customHeight="1" x14ac:dyDescent="0.2">
      <c r="A1009" s="16">
        <v>1007</v>
      </c>
      <c r="B1009" s="16">
        <v>4</v>
      </c>
      <c r="C1009" s="10"/>
      <c r="D1009" s="16" t="s">
        <v>49</v>
      </c>
      <c r="E1009" s="16" t="s">
        <v>50</v>
      </c>
      <c r="F1009" s="16" t="s">
        <v>1087</v>
      </c>
      <c r="G1009" s="16" t="s">
        <v>1104</v>
      </c>
      <c r="H1009" s="34" t="str">
        <f t="shared" si="63"/>
        <v>9</v>
      </c>
      <c r="I1009" s="34" t="str">
        <f>IFERROR(INDEX(数据分类!B:B,MATCH(数据!H1009,数据分类!A:A,0)),"Error")</f>
        <v>音符打开</v>
      </c>
      <c r="J1009" s="34" t="str">
        <f>IFERROR(_xlfn.IFS(INDEX(数据分类!E:E,MATCH(数据!H1009,数据分类!A:A,0))=3456,N1009&amp;M1009,INDEX(数据分类!E:E,MATCH(数据!H1009,数据分类!A:A,0))=34,M1009,INDEX(数据分类!E:E,MATCH(数据!H1009,数据分类!A:A,0))=56,N1009,INDEX(数据分类!E:E,MATCH(数据!H1009,数据分类!A:A,0))="-","-"),"Error")</f>
        <v>D3键按下(力度090)</v>
      </c>
      <c r="K1009" s="34">
        <f t="shared" si="62"/>
        <v>1</v>
      </c>
      <c r="L1009" s="4" t="str">
        <f>IFERROR(INDEX(字典msg!B:B,MATCH(D1009,字典msg!A:A,0)),"Error")</f>
        <v>正常</v>
      </c>
      <c r="M1009" s="4" t="str">
        <f>IFERROR(_xlfn.IFS(H1009="9",INDEX(字典1_34!C:C,MATCH(MID(F1009,5,2),字典1_34!B:B,0)),H1009="B00",INDEX(字典1_34!D:D,MATCH(MID(F1009,5,2),字典1_34!B:B,0)),H1009="B20",INDEX(字典1_34!E:E,MATCH(MID(F1009,5,2),字典1_34!B:B,0)),H1009="B48",INDEX(字典1_34!G:G,MATCH(MID(F1009,5,2),字典1_34!B:B,0)),LEFT(H1009,1)="B",INDEX(字典1_34!F:F,MATCH(MID(F1009,5,2),字典1_34!B:B,0))),"-")</f>
        <v>按下(力度090)</v>
      </c>
      <c r="N1009" s="4" t="str">
        <f>IFERROR(_xlfn.IFS(H1009="9",INDEX(字典1_56!C:C,MATCH(MID(F1009,7,2),字典1_56!B:B,0)),LEFT(H1009,1)="B",INDEX(字典1_56!D:D,MATCH(MID(F1009,7,2),字典1_56!B:B,0)),H1009="C_B",INDEX(字典1_56!F:F,MATCH(MID(F1009,7,2),字典1_56!B:B,0)),H1009="C",INDEX(字典1_56!E:E,MATCH(MID(F1009,7,2),字典1_56!B:B,0))),"-")</f>
        <v>D3键</v>
      </c>
      <c r="O1009" s="4" t="str">
        <f>IFERROR(INDEX(字典1_78!C:C,MATCH(RIGHT(F1009,2),字典1_78!B:B,0)),"Error")</f>
        <v>音符打开(#01)</v>
      </c>
      <c r="P1009" s="5">
        <f t="shared" si="60"/>
        <v>87.936000000000007</v>
      </c>
      <c r="Q1009" s="5">
        <f t="shared" si="61"/>
        <v>0.22000000000001307</v>
      </c>
      <c r="R1009" s="5" t="str">
        <f>IF(H1011="C_B",INDEX(音色一览表!A:A,MATCH(MID(F1009,5,2)&amp;MID(F1010,5,2)&amp;MID(F1011,7,2),音色一览表!H:H,0))&amp;" "&amp;INDEX(音色一览表!G:G,MATCH(MID(F1009,5,2)&amp;MID(F1010,5,2)&amp;MID(F1011,7,2),音色一览表!H:H,0)),"")</f>
        <v/>
      </c>
      <c r="S1009" s="17"/>
      <c r="T1009" s="17"/>
    </row>
    <row r="1010" spans="1:20" ht="18" hidden="1" customHeight="1" x14ac:dyDescent="0.2">
      <c r="A1010" s="16">
        <v>1008</v>
      </c>
      <c r="B1010" s="16">
        <v>4</v>
      </c>
      <c r="C1010" s="10"/>
      <c r="D1010" s="16" t="s">
        <v>49</v>
      </c>
      <c r="E1010" s="16" t="s">
        <v>50</v>
      </c>
      <c r="F1010" s="16" t="s">
        <v>174</v>
      </c>
      <c r="G1010" s="16" t="s">
        <v>1105</v>
      </c>
      <c r="H1010" s="34" t="str">
        <f t="shared" si="63"/>
        <v>9</v>
      </c>
      <c r="I1010" s="34" t="str">
        <f>IFERROR(INDEX(数据分类!B:B,MATCH(数据!H1010,数据分类!A:A,0)),"Error")</f>
        <v>音符打开</v>
      </c>
      <c r="J1010" s="34" t="str">
        <f>IFERROR(_xlfn.IFS(INDEX(数据分类!E:E,MATCH(数据!H1010,数据分类!A:A,0))=3456,N1010&amp;M1010,INDEX(数据分类!E:E,MATCH(数据!H1010,数据分类!A:A,0))=34,M1010,INDEX(数据分类!E:E,MATCH(数据!H1010,数据分类!A:A,0))=56,N1010,INDEX(数据分类!E:E,MATCH(数据!H1010,数据分类!A:A,0))="-","-"),"Error")</f>
        <v>D3键松开</v>
      </c>
      <c r="K1010" s="34">
        <f t="shared" si="62"/>
        <v>1</v>
      </c>
      <c r="L1010" s="4" t="str">
        <f>IFERROR(INDEX(字典msg!B:B,MATCH(D1010,字典msg!A:A,0)),"Error")</f>
        <v>正常</v>
      </c>
      <c r="M1010" s="4" t="str">
        <f>IFERROR(_xlfn.IFS(H1010="9",INDEX(字典1_34!C:C,MATCH(MID(F1010,5,2),字典1_34!B:B,0)),H1010="B00",INDEX(字典1_34!D:D,MATCH(MID(F1010,5,2),字典1_34!B:B,0)),H1010="B20",INDEX(字典1_34!E:E,MATCH(MID(F1010,5,2),字典1_34!B:B,0)),H1010="B48",INDEX(字典1_34!G:G,MATCH(MID(F1010,5,2),字典1_34!B:B,0)),LEFT(H1010,1)="B",INDEX(字典1_34!F:F,MATCH(MID(F1010,5,2),字典1_34!B:B,0))),"-")</f>
        <v>松开</v>
      </c>
      <c r="N1010" s="4" t="str">
        <f>IFERROR(_xlfn.IFS(H1010="9",INDEX(字典1_56!C:C,MATCH(MID(F1010,7,2),字典1_56!B:B,0)),LEFT(H1010,1)="B",INDEX(字典1_56!D:D,MATCH(MID(F1010,7,2),字典1_56!B:B,0)),H1010="C_B",INDEX(字典1_56!F:F,MATCH(MID(F1010,7,2),字典1_56!B:B,0)),H1010="C",INDEX(字典1_56!E:E,MATCH(MID(F1010,7,2),字典1_56!B:B,0))),"-")</f>
        <v>D3键</v>
      </c>
      <c r="O1010" s="4" t="str">
        <f>IFERROR(INDEX(字典1_78!C:C,MATCH(RIGHT(F1010,2),字典1_78!B:B,0)),"Error")</f>
        <v>音符打开(#01)</v>
      </c>
      <c r="P1010" s="5">
        <f t="shared" si="60"/>
        <v>88.623000000000005</v>
      </c>
      <c r="Q1010" s="5">
        <f t="shared" si="61"/>
        <v>0.68699999999999761</v>
      </c>
      <c r="R1010" s="5" t="str">
        <f>IF(H1012="C_B",INDEX(音色一览表!A:A,MATCH(MID(F1010,5,2)&amp;MID(F1011,5,2)&amp;MID(F1012,7,2),音色一览表!H:H,0))&amp;" "&amp;INDEX(音色一览表!G:G,MATCH(MID(F1010,5,2)&amp;MID(F1011,5,2)&amp;MID(F1012,7,2),音色一览表!H:H,0)),"")</f>
        <v/>
      </c>
      <c r="S1010" s="17"/>
      <c r="T1010" s="17"/>
    </row>
    <row r="1011" spans="1:20" ht="18" hidden="1" customHeight="1" x14ac:dyDescent="0.2">
      <c r="A1011" s="16">
        <v>1009</v>
      </c>
      <c r="B1011" s="16">
        <v>4</v>
      </c>
      <c r="C1011" s="10"/>
      <c r="D1011" s="16" t="s">
        <v>49</v>
      </c>
      <c r="E1011" s="16" t="s">
        <v>50</v>
      </c>
      <c r="F1011" s="16" t="s">
        <v>1062</v>
      </c>
      <c r="G1011" s="16" t="s">
        <v>1106</v>
      </c>
      <c r="H1011" s="34" t="str">
        <f t="shared" si="63"/>
        <v>9</v>
      </c>
      <c r="I1011" s="34" t="str">
        <f>IFERROR(INDEX(数据分类!B:B,MATCH(数据!H1011,数据分类!A:A,0)),"Error")</f>
        <v>音符打开</v>
      </c>
      <c r="J1011" s="34" t="str">
        <f>IFERROR(_xlfn.IFS(INDEX(数据分类!E:E,MATCH(数据!H1011,数据分类!A:A,0))=3456,N1011&amp;M1011,INDEX(数据分类!E:E,MATCH(数据!H1011,数据分类!A:A,0))=34,M1011,INDEX(数据分类!E:E,MATCH(数据!H1011,数据分类!A:A,0))=56,N1011,INDEX(数据分类!E:E,MATCH(数据!H1011,数据分类!A:A,0))="-","-"),"Error")</f>
        <v>D3键按下(力度088)</v>
      </c>
      <c r="K1011" s="34">
        <f t="shared" si="62"/>
        <v>1</v>
      </c>
      <c r="L1011" s="4" t="str">
        <f>IFERROR(INDEX(字典msg!B:B,MATCH(D1011,字典msg!A:A,0)),"Error")</f>
        <v>正常</v>
      </c>
      <c r="M1011" s="4" t="str">
        <f>IFERROR(_xlfn.IFS(H1011="9",INDEX(字典1_34!C:C,MATCH(MID(F1011,5,2),字典1_34!B:B,0)),H1011="B00",INDEX(字典1_34!D:D,MATCH(MID(F1011,5,2),字典1_34!B:B,0)),H1011="B20",INDEX(字典1_34!E:E,MATCH(MID(F1011,5,2),字典1_34!B:B,0)),H1011="B48",INDEX(字典1_34!G:G,MATCH(MID(F1011,5,2),字典1_34!B:B,0)),LEFT(H1011,1)="B",INDEX(字典1_34!F:F,MATCH(MID(F1011,5,2),字典1_34!B:B,0))),"-")</f>
        <v>按下(力度088)</v>
      </c>
      <c r="N1011" s="4" t="str">
        <f>IFERROR(_xlfn.IFS(H1011="9",INDEX(字典1_56!C:C,MATCH(MID(F1011,7,2),字典1_56!B:B,0)),LEFT(H1011,1)="B",INDEX(字典1_56!D:D,MATCH(MID(F1011,7,2),字典1_56!B:B,0)),H1011="C_B",INDEX(字典1_56!F:F,MATCH(MID(F1011,7,2),字典1_56!B:B,0)),H1011="C",INDEX(字典1_56!E:E,MATCH(MID(F1011,7,2),字典1_56!B:B,0))),"-")</f>
        <v>D3键</v>
      </c>
      <c r="O1011" s="4" t="str">
        <f>IFERROR(INDEX(字典1_78!C:C,MATCH(RIGHT(F1011,2),字典1_78!B:B,0)),"Error")</f>
        <v>音符打开(#01)</v>
      </c>
      <c r="P1011" s="5">
        <f t="shared" si="60"/>
        <v>88.882000000000005</v>
      </c>
      <c r="Q1011" s="5">
        <f t="shared" si="61"/>
        <v>0.25900000000000034</v>
      </c>
      <c r="R1011" s="5" t="str">
        <f>IF(H1013="C_B",INDEX(音色一览表!A:A,MATCH(MID(F1011,5,2)&amp;MID(F1012,5,2)&amp;MID(F1013,7,2),音色一览表!H:H,0))&amp;" "&amp;INDEX(音色一览表!G:G,MATCH(MID(F1011,5,2)&amp;MID(F1012,5,2)&amp;MID(F1013,7,2),音色一览表!H:H,0)),"")</f>
        <v/>
      </c>
      <c r="S1011" s="17"/>
      <c r="T1011" s="17"/>
    </row>
    <row r="1012" spans="1:20" ht="18" hidden="1" customHeight="1" x14ac:dyDescent="0.2">
      <c r="A1012" s="16">
        <v>1010</v>
      </c>
      <c r="B1012" s="16">
        <v>4</v>
      </c>
      <c r="C1012" s="10"/>
      <c r="D1012" s="16" t="s">
        <v>49</v>
      </c>
      <c r="E1012" s="16" t="s">
        <v>50</v>
      </c>
      <c r="F1012" s="16" t="s">
        <v>174</v>
      </c>
      <c r="G1012" s="16" t="s">
        <v>1107</v>
      </c>
      <c r="H1012" s="34" t="str">
        <f t="shared" si="63"/>
        <v>9</v>
      </c>
      <c r="I1012" s="34" t="str">
        <f>IFERROR(INDEX(数据分类!B:B,MATCH(数据!H1012,数据分类!A:A,0)),"Error")</f>
        <v>音符打开</v>
      </c>
      <c r="J1012" s="34" t="str">
        <f>IFERROR(_xlfn.IFS(INDEX(数据分类!E:E,MATCH(数据!H1012,数据分类!A:A,0))=3456,N1012&amp;M1012,INDEX(数据分类!E:E,MATCH(数据!H1012,数据分类!A:A,0))=34,M1012,INDEX(数据分类!E:E,MATCH(数据!H1012,数据分类!A:A,0))=56,N1012,INDEX(数据分类!E:E,MATCH(数据!H1012,数据分类!A:A,0))="-","-"),"Error")</f>
        <v>D3键松开</v>
      </c>
      <c r="K1012" s="34">
        <f t="shared" si="62"/>
        <v>1</v>
      </c>
      <c r="L1012" s="4" t="str">
        <f>IFERROR(INDEX(字典msg!B:B,MATCH(D1012,字典msg!A:A,0)),"Error")</f>
        <v>正常</v>
      </c>
      <c r="M1012" s="4" t="str">
        <f>IFERROR(_xlfn.IFS(H1012="9",INDEX(字典1_34!C:C,MATCH(MID(F1012,5,2),字典1_34!B:B,0)),H1012="B00",INDEX(字典1_34!D:D,MATCH(MID(F1012,5,2),字典1_34!B:B,0)),H1012="B20",INDEX(字典1_34!E:E,MATCH(MID(F1012,5,2),字典1_34!B:B,0)),H1012="B48",INDEX(字典1_34!G:G,MATCH(MID(F1012,5,2),字典1_34!B:B,0)),LEFT(H1012,1)="B",INDEX(字典1_34!F:F,MATCH(MID(F1012,5,2),字典1_34!B:B,0))),"-")</f>
        <v>松开</v>
      </c>
      <c r="N1012" s="4" t="str">
        <f>IFERROR(_xlfn.IFS(H1012="9",INDEX(字典1_56!C:C,MATCH(MID(F1012,7,2),字典1_56!B:B,0)),LEFT(H1012,1)="B",INDEX(字典1_56!D:D,MATCH(MID(F1012,7,2),字典1_56!B:B,0)),H1012="C_B",INDEX(字典1_56!F:F,MATCH(MID(F1012,7,2),字典1_56!B:B,0)),H1012="C",INDEX(字典1_56!E:E,MATCH(MID(F1012,7,2),字典1_56!B:B,0))),"-")</f>
        <v>D3键</v>
      </c>
      <c r="O1012" s="4" t="str">
        <f>IFERROR(INDEX(字典1_78!C:C,MATCH(RIGHT(F1012,2),字典1_78!B:B,0)),"Error")</f>
        <v>音符打开(#01)</v>
      </c>
      <c r="P1012" s="5">
        <f t="shared" si="60"/>
        <v>89.091999999999999</v>
      </c>
      <c r="Q1012" s="5">
        <f t="shared" si="61"/>
        <v>0.20999999999999375</v>
      </c>
      <c r="R1012" s="5" t="str">
        <f>IF(H1014="C_B",INDEX(音色一览表!A:A,MATCH(MID(F1012,5,2)&amp;MID(F1013,5,2)&amp;MID(F1014,7,2),音色一览表!H:H,0))&amp;" "&amp;INDEX(音色一览表!G:G,MATCH(MID(F1012,5,2)&amp;MID(F1013,5,2)&amp;MID(F1014,7,2),音色一览表!H:H,0)),"")</f>
        <v/>
      </c>
      <c r="S1012" s="17"/>
      <c r="T1012" s="17"/>
    </row>
    <row r="1013" spans="1:20" ht="18" hidden="1" customHeight="1" x14ac:dyDescent="0.2">
      <c r="A1013" s="16">
        <v>1011</v>
      </c>
      <c r="B1013" s="16">
        <v>4</v>
      </c>
      <c r="C1013" s="10"/>
      <c r="D1013" s="16" t="s">
        <v>49</v>
      </c>
      <c r="E1013" s="16" t="s">
        <v>50</v>
      </c>
      <c r="F1013" s="16" t="s">
        <v>1084</v>
      </c>
      <c r="G1013" s="16" t="s">
        <v>1108</v>
      </c>
      <c r="H1013" s="34" t="str">
        <f t="shared" si="63"/>
        <v>9</v>
      </c>
      <c r="I1013" s="34" t="str">
        <f>IFERROR(INDEX(数据分类!B:B,MATCH(数据!H1013,数据分类!A:A,0)),"Error")</f>
        <v>音符打开</v>
      </c>
      <c r="J1013" s="34" t="str">
        <f>IFERROR(_xlfn.IFS(INDEX(数据分类!E:E,MATCH(数据!H1013,数据分类!A:A,0))=3456,N1013&amp;M1013,INDEX(数据分类!E:E,MATCH(数据!H1013,数据分类!A:A,0))=34,M1013,INDEX(数据分类!E:E,MATCH(数据!H1013,数据分类!A:A,0))=56,N1013,INDEX(数据分类!E:E,MATCH(数据!H1013,数据分类!A:A,0))="-","-"),"Error")</f>
        <v>C3键按下(力度090)</v>
      </c>
      <c r="K1013" s="34">
        <f t="shared" si="62"/>
        <v>1</v>
      </c>
      <c r="L1013" s="4" t="str">
        <f>IFERROR(INDEX(字典msg!B:B,MATCH(D1013,字典msg!A:A,0)),"Error")</f>
        <v>正常</v>
      </c>
      <c r="M1013" s="4" t="str">
        <f>IFERROR(_xlfn.IFS(H1013="9",INDEX(字典1_34!C:C,MATCH(MID(F1013,5,2),字典1_34!B:B,0)),H1013="B00",INDEX(字典1_34!D:D,MATCH(MID(F1013,5,2),字典1_34!B:B,0)),H1013="B20",INDEX(字典1_34!E:E,MATCH(MID(F1013,5,2),字典1_34!B:B,0)),H1013="B48",INDEX(字典1_34!G:G,MATCH(MID(F1013,5,2),字典1_34!B:B,0)),LEFT(H1013,1)="B",INDEX(字典1_34!F:F,MATCH(MID(F1013,5,2),字典1_34!B:B,0))),"-")</f>
        <v>按下(力度090)</v>
      </c>
      <c r="N1013" s="4" t="str">
        <f>IFERROR(_xlfn.IFS(H1013="9",INDEX(字典1_56!C:C,MATCH(MID(F1013,7,2),字典1_56!B:B,0)),LEFT(H1013,1)="B",INDEX(字典1_56!D:D,MATCH(MID(F1013,7,2),字典1_56!B:B,0)),H1013="C_B",INDEX(字典1_56!F:F,MATCH(MID(F1013,7,2),字典1_56!B:B,0)),H1013="C",INDEX(字典1_56!E:E,MATCH(MID(F1013,7,2),字典1_56!B:B,0))),"-")</f>
        <v>C3键</v>
      </c>
      <c r="O1013" s="4" t="str">
        <f>IFERROR(INDEX(字典1_78!C:C,MATCH(RIGHT(F1013,2),字典1_78!B:B,0)),"Error")</f>
        <v>音符打开(#01)</v>
      </c>
      <c r="P1013" s="5">
        <f t="shared" si="60"/>
        <v>89.4</v>
      </c>
      <c r="Q1013" s="5">
        <f t="shared" si="61"/>
        <v>0.30800000000000693</v>
      </c>
      <c r="R1013" s="5" t="str">
        <f>IF(H1015="C_B",INDEX(音色一览表!A:A,MATCH(MID(F1013,5,2)&amp;MID(F1014,5,2)&amp;MID(F1015,7,2),音色一览表!H:H,0))&amp;" "&amp;INDEX(音色一览表!G:G,MATCH(MID(F1013,5,2)&amp;MID(F1014,5,2)&amp;MID(F1015,7,2),音色一览表!H:H,0)),"")</f>
        <v/>
      </c>
      <c r="S1013" s="17"/>
      <c r="T1013" s="17"/>
    </row>
    <row r="1014" spans="1:20" ht="18" hidden="1" customHeight="1" x14ac:dyDescent="0.2">
      <c r="A1014" s="16">
        <v>1012</v>
      </c>
      <c r="B1014" s="16">
        <v>4</v>
      </c>
      <c r="C1014" s="10"/>
      <c r="D1014" s="16" t="s">
        <v>49</v>
      </c>
      <c r="E1014" s="16" t="s">
        <v>50</v>
      </c>
      <c r="F1014" s="16" t="s">
        <v>166</v>
      </c>
      <c r="G1014" s="16" t="s">
        <v>1109</v>
      </c>
      <c r="H1014" s="34" t="str">
        <f t="shared" si="63"/>
        <v>9</v>
      </c>
      <c r="I1014" s="34" t="str">
        <f>IFERROR(INDEX(数据分类!B:B,MATCH(数据!H1014,数据分类!A:A,0)),"Error")</f>
        <v>音符打开</v>
      </c>
      <c r="J1014" s="34" t="str">
        <f>IFERROR(_xlfn.IFS(INDEX(数据分类!E:E,MATCH(数据!H1014,数据分类!A:A,0))=3456,N1014&amp;M1014,INDEX(数据分类!E:E,MATCH(数据!H1014,数据分类!A:A,0))=34,M1014,INDEX(数据分类!E:E,MATCH(数据!H1014,数据分类!A:A,0))=56,N1014,INDEX(数据分类!E:E,MATCH(数据!H1014,数据分类!A:A,0))="-","-"),"Error")</f>
        <v>C3键松开</v>
      </c>
      <c r="K1014" s="34">
        <f t="shared" si="62"/>
        <v>1</v>
      </c>
      <c r="L1014" s="4" t="str">
        <f>IFERROR(INDEX(字典msg!B:B,MATCH(D1014,字典msg!A:A,0)),"Error")</f>
        <v>正常</v>
      </c>
      <c r="M1014" s="4" t="str">
        <f>IFERROR(_xlfn.IFS(H1014="9",INDEX(字典1_34!C:C,MATCH(MID(F1014,5,2),字典1_34!B:B,0)),H1014="B00",INDEX(字典1_34!D:D,MATCH(MID(F1014,5,2),字典1_34!B:B,0)),H1014="B20",INDEX(字典1_34!E:E,MATCH(MID(F1014,5,2),字典1_34!B:B,0)),H1014="B48",INDEX(字典1_34!G:G,MATCH(MID(F1014,5,2),字典1_34!B:B,0)),LEFT(H1014,1)="B",INDEX(字典1_34!F:F,MATCH(MID(F1014,5,2),字典1_34!B:B,0))),"-")</f>
        <v>松开</v>
      </c>
      <c r="N1014" s="4" t="str">
        <f>IFERROR(_xlfn.IFS(H1014="9",INDEX(字典1_56!C:C,MATCH(MID(F1014,7,2),字典1_56!B:B,0)),LEFT(H1014,1)="B",INDEX(字典1_56!D:D,MATCH(MID(F1014,7,2),字典1_56!B:B,0)),H1014="C_B",INDEX(字典1_56!F:F,MATCH(MID(F1014,7,2),字典1_56!B:B,0)),H1014="C",INDEX(字典1_56!E:E,MATCH(MID(F1014,7,2),字典1_56!B:B,0))),"-")</f>
        <v>C3键</v>
      </c>
      <c r="O1014" s="4" t="str">
        <f>IFERROR(INDEX(字典1_78!C:C,MATCH(RIGHT(F1014,2),字典1_78!B:B,0)),"Error")</f>
        <v>音符打开(#01)</v>
      </c>
      <c r="P1014" s="5">
        <f t="shared" si="60"/>
        <v>91.141999999999996</v>
      </c>
      <c r="Q1014" s="5">
        <f t="shared" si="61"/>
        <v>1.7419999999999902</v>
      </c>
      <c r="R1014" s="5" t="str">
        <f>IF(H1016="C_B",INDEX(音色一览表!A:A,MATCH(MID(F1014,5,2)&amp;MID(F1015,5,2)&amp;MID(F1016,7,2),音色一览表!H:H,0))&amp;" "&amp;INDEX(音色一览表!G:G,MATCH(MID(F1014,5,2)&amp;MID(F1015,5,2)&amp;MID(F1016,7,2),音色一览表!H:H,0)),"")</f>
        <v/>
      </c>
      <c r="S1014" s="17"/>
      <c r="T1014" s="17"/>
    </row>
    <row r="1015" spans="1:20" ht="18" hidden="1" customHeight="1" x14ac:dyDescent="0.2">
      <c r="A1015" s="16">
        <v>1013</v>
      </c>
      <c r="B1015" s="16">
        <v>4</v>
      </c>
      <c r="C1015" s="10"/>
      <c r="D1015" s="16" t="s">
        <v>1110</v>
      </c>
      <c r="E1015" s="16" t="s">
        <v>50</v>
      </c>
      <c r="F1015" s="16" t="s">
        <v>50</v>
      </c>
      <c r="G1015" s="16" t="s">
        <v>50</v>
      </c>
      <c r="H1015" s="34" t="str">
        <f t="shared" si="63"/>
        <v>0</v>
      </c>
      <c r="I1015" s="34" t="str">
        <f>IFERROR(INDEX(数据分类!B:B,MATCH(数据!H1015,数据分类!A:A,0)),"Error")</f>
        <v>系统启动、关闭</v>
      </c>
      <c r="J1015" s="34" t="str">
        <f>IFERROR(_xlfn.IFS(INDEX(数据分类!E:E,MATCH(数据!H1015,数据分类!A:A,0))=3456,N1015&amp;M1015,INDEX(数据分类!E:E,MATCH(数据!H1015,数据分类!A:A,0))=34,M1015,INDEX(数据分类!E:E,MATCH(数据!H1015,数据分类!A:A,0))=56,N1015,INDEX(数据分类!E:E,MATCH(数据!H1015,数据分类!A:A,0))="-","-"),"Error")</f>
        <v>-</v>
      </c>
      <c r="K1015" s="34" t="str">
        <f t="shared" si="62"/>
        <v>-</v>
      </c>
      <c r="L1015" s="4" t="str">
        <f>IFERROR(INDEX(字典msg!B:B,MATCH(D1015,字典msg!A:A,0)),"Error")</f>
        <v>关机</v>
      </c>
      <c r="M1015" s="4" t="str">
        <f>IFERROR(_xlfn.IFS(H1015="9",INDEX(字典1_34!C:C,MATCH(MID(F1015,5,2),字典1_34!B:B,0)),H1015="B00",INDEX(字典1_34!D:D,MATCH(MID(F1015,5,2),字典1_34!B:B,0)),H1015="B20",INDEX(字典1_34!E:E,MATCH(MID(F1015,5,2),字典1_34!B:B,0)),H1015="B48",INDEX(字典1_34!G:G,MATCH(MID(F1015,5,2),字典1_34!B:B,0)),LEFT(H1015,1)="B",INDEX(字典1_34!F:F,MATCH(MID(F1015,5,2),字典1_34!B:B,0))),"-")</f>
        <v>-</v>
      </c>
      <c r="N1015" s="4" t="str">
        <f>IFERROR(_xlfn.IFS(H1015="9",INDEX(字典1_56!C:C,MATCH(MID(F1015,7,2),字典1_56!B:B,0)),LEFT(H1015,1)="B",INDEX(字典1_56!D:D,MATCH(MID(F1015,7,2),字典1_56!B:B,0)),H1015="C_B",INDEX(字典1_56!F:F,MATCH(MID(F1015,7,2),字典1_56!B:B,0)),H1015="C",INDEX(字典1_56!E:E,MATCH(MID(F1015,7,2),字典1_56!B:B,0))),"-")</f>
        <v>-</v>
      </c>
      <c r="O1015" s="4" t="str">
        <f>IFERROR(INDEX(字典1_78!C:C,MATCH(RIGHT(F1015,2),字典1_78!B:B,0)),"Error")</f>
        <v>系统启动、关闭</v>
      </c>
      <c r="P1015" s="5">
        <f t="shared" si="60"/>
        <v>0</v>
      </c>
      <c r="Q1015" s="5">
        <f t="shared" si="61"/>
        <v>-91.141999999999996</v>
      </c>
      <c r="R1015" s="5" t="str">
        <f>IF(H1017="C_B",INDEX(音色一览表!A:A,MATCH(MID(F1015,5,2)&amp;MID(F1016,5,2)&amp;MID(F1017,7,2),音色一览表!H:H,0))&amp;" "&amp;INDEX(音色一览表!G:G,MATCH(MID(F1015,5,2)&amp;MID(F1016,5,2)&amp;MID(F1017,7,2),音色一览表!H:H,0)),"")</f>
        <v/>
      </c>
      <c r="S1015" s="17"/>
      <c r="T1015" s="17"/>
    </row>
    <row r="1016" spans="1:20" ht="18" hidden="1" customHeight="1" x14ac:dyDescent="0.2">
      <c r="A1016" s="16">
        <v>1014</v>
      </c>
      <c r="B1016" s="16">
        <v>5</v>
      </c>
      <c r="C1016" s="10"/>
      <c r="D1016" s="16" t="s">
        <v>683</v>
      </c>
      <c r="E1016" s="16" t="s">
        <v>50</v>
      </c>
      <c r="F1016" s="16" t="s">
        <v>50</v>
      </c>
      <c r="G1016" s="16" t="s">
        <v>50</v>
      </c>
      <c r="H1016" s="34" t="str">
        <f t="shared" si="63"/>
        <v>0</v>
      </c>
      <c r="I1016" s="34" t="str">
        <f>IFERROR(INDEX(数据分类!B:B,MATCH(数据!H1016,数据分类!A:A,0)),"Error")</f>
        <v>系统启动、关闭</v>
      </c>
      <c r="J1016" s="34" t="str">
        <f>IFERROR(_xlfn.IFS(INDEX(数据分类!E:E,MATCH(数据!H1016,数据分类!A:A,0))=3456,N1016&amp;M1016,INDEX(数据分类!E:E,MATCH(数据!H1016,数据分类!A:A,0))=34,M1016,INDEX(数据分类!E:E,MATCH(数据!H1016,数据分类!A:A,0))=56,N1016,INDEX(数据分类!E:E,MATCH(数据!H1016,数据分类!A:A,0))="-","-"),"Error")</f>
        <v>-</v>
      </c>
      <c r="K1016" s="34" t="str">
        <f t="shared" si="62"/>
        <v>-</v>
      </c>
      <c r="L1016" s="4" t="str">
        <f>IFERROR(INDEX(字典msg!B:B,MATCH(D1016,字典msg!A:A,0)),"Error")</f>
        <v>初始化成功</v>
      </c>
      <c r="M1016" s="4" t="str">
        <f>IFERROR(_xlfn.IFS(H1016="9",INDEX(字典1_34!C:C,MATCH(MID(F1016,5,2),字典1_34!B:B,0)),H1016="B00",INDEX(字典1_34!D:D,MATCH(MID(F1016,5,2),字典1_34!B:B,0)),H1016="B20",INDEX(字典1_34!E:E,MATCH(MID(F1016,5,2),字典1_34!B:B,0)),H1016="B48",INDEX(字典1_34!G:G,MATCH(MID(F1016,5,2),字典1_34!B:B,0)),LEFT(H1016,1)="B",INDEX(字典1_34!F:F,MATCH(MID(F1016,5,2),字典1_34!B:B,0))),"-")</f>
        <v>-</v>
      </c>
      <c r="N1016" s="4" t="str">
        <f>IFERROR(_xlfn.IFS(H1016="9",INDEX(字典1_56!C:C,MATCH(MID(F1016,7,2),字典1_56!B:B,0)),LEFT(H1016,1)="B",INDEX(字典1_56!D:D,MATCH(MID(F1016,7,2),字典1_56!B:B,0)),H1016="C_B",INDEX(字典1_56!F:F,MATCH(MID(F1016,7,2),字典1_56!B:B,0)),H1016="C",INDEX(字典1_56!E:E,MATCH(MID(F1016,7,2),字典1_56!B:B,0))),"-")</f>
        <v>-</v>
      </c>
      <c r="O1016" s="4" t="str">
        <f>IFERROR(INDEX(字典1_78!C:C,MATCH(RIGHT(F1016,2),字典1_78!B:B,0)),"Error")</f>
        <v>系统启动、关闭</v>
      </c>
      <c r="P1016" s="5">
        <f t="shared" si="60"/>
        <v>0</v>
      </c>
      <c r="Q1016" s="5">
        <f t="shared" si="61"/>
        <v>0</v>
      </c>
      <c r="R1016" s="5" t="str">
        <f>IF(H1018="C_B",INDEX(音色一览表!A:A,MATCH(MID(F1016,5,2)&amp;MID(F1017,5,2)&amp;MID(F1018,7,2),音色一览表!H:H,0))&amp;" "&amp;INDEX(音色一览表!G:G,MATCH(MID(F1016,5,2)&amp;MID(F1017,5,2)&amp;MID(F1018,7,2),音色一览表!H:H,0)),"")</f>
        <v/>
      </c>
      <c r="S1016" s="17"/>
      <c r="T1016" s="17"/>
    </row>
    <row r="1017" spans="1:20" ht="18" hidden="1" customHeight="1" x14ac:dyDescent="0.2">
      <c r="A1017" s="16">
        <v>1015</v>
      </c>
      <c r="B1017" s="16">
        <v>5</v>
      </c>
      <c r="C1017" s="10"/>
      <c r="D1017" s="16" t="s">
        <v>49</v>
      </c>
      <c r="E1017" s="16" t="s">
        <v>50</v>
      </c>
      <c r="F1017" s="16" t="s">
        <v>1111</v>
      </c>
      <c r="G1017" s="16" t="s">
        <v>1112</v>
      </c>
      <c r="H1017" s="34" t="str">
        <f t="shared" si="63"/>
        <v>9</v>
      </c>
      <c r="I1017" s="34" t="str">
        <f>IFERROR(INDEX(数据分类!B:B,MATCH(数据!H1017,数据分类!A:A,0)),"Error")</f>
        <v>音符打开</v>
      </c>
      <c r="J1017" s="34" t="str">
        <f>IFERROR(_xlfn.IFS(INDEX(数据分类!E:E,MATCH(数据!H1017,数据分类!A:A,0))=3456,N1017&amp;M1017,INDEX(数据分类!E:E,MATCH(数据!H1017,数据分类!A:A,0))=34,M1017,INDEX(数据分类!E:E,MATCH(数据!H1017,数据分类!A:A,0))=56,N1017,INDEX(数据分类!E:E,MATCH(数据!H1017,数据分类!A:A,0))="-","-"),"Error")</f>
        <v>A1键按下(力度077)</v>
      </c>
      <c r="K1017" s="34">
        <f t="shared" si="62"/>
        <v>1</v>
      </c>
      <c r="L1017" s="4" t="str">
        <f>IFERROR(INDEX(字典msg!B:B,MATCH(D1017,字典msg!A:A,0)),"Error")</f>
        <v>正常</v>
      </c>
      <c r="M1017" s="4" t="str">
        <f>IFERROR(_xlfn.IFS(H1017="9",INDEX(字典1_34!C:C,MATCH(MID(F1017,5,2),字典1_34!B:B,0)),H1017="B00",INDEX(字典1_34!D:D,MATCH(MID(F1017,5,2),字典1_34!B:B,0)),H1017="B20",INDEX(字典1_34!E:E,MATCH(MID(F1017,5,2),字典1_34!B:B,0)),H1017="B48",INDEX(字典1_34!G:G,MATCH(MID(F1017,5,2),字典1_34!B:B,0)),LEFT(H1017,1)="B",INDEX(字典1_34!F:F,MATCH(MID(F1017,5,2),字典1_34!B:B,0))),"-")</f>
        <v>按下(力度077)</v>
      </c>
      <c r="N1017" s="4" t="str">
        <f>IFERROR(_xlfn.IFS(H1017="9",INDEX(字典1_56!C:C,MATCH(MID(F1017,7,2),字典1_56!B:B,0)),LEFT(H1017,1)="B",INDEX(字典1_56!D:D,MATCH(MID(F1017,7,2),字典1_56!B:B,0)),H1017="C_B",INDEX(字典1_56!F:F,MATCH(MID(F1017,7,2),字典1_56!B:B,0)),H1017="C",INDEX(字典1_56!E:E,MATCH(MID(F1017,7,2),字典1_56!B:B,0))),"-")</f>
        <v>A1键</v>
      </c>
      <c r="O1017" s="4" t="str">
        <f>IFERROR(INDEX(字典1_78!C:C,MATCH(RIGHT(F1017,2),字典1_78!B:B,0)),"Error")</f>
        <v>音符打开(#01)</v>
      </c>
      <c r="P1017" s="5">
        <f t="shared" si="60"/>
        <v>10.127000000000001</v>
      </c>
      <c r="Q1017" s="5">
        <f t="shared" si="61"/>
        <v>10.127000000000001</v>
      </c>
      <c r="R1017" s="5" t="str">
        <f>IF(H1019="C_B",INDEX(音色一览表!A:A,MATCH(MID(F1017,5,2)&amp;MID(F1018,5,2)&amp;MID(F1019,7,2),音色一览表!H:H,0))&amp;" "&amp;INDEX(音色一览表!G:G,MATCH(MID(F1017,5,2)&amp;MID(F1018,5,2)&amp;MID(F1019,7,2),音色一览表!H:H,0)),"")</f>
        <v/>
      </c>
      <c r="S1017" s="17"/>
      <c r="T1017" s="17"/>
    </row>
    <row r="1018" spans="1:20" ht="18" hidden="1" customHeight="1" x14ac:dyDescent="0.2">
      <c r="A1018" s="16">
        <v>1016</v>
      </c>
      <c r="B1018" s="16">
        <v>5</v>
      </c>
      <c r="C1018" s="10"/>
      <c r="D1018" s="16" t="s">
        <v>49</v>
      </c>
      <c r="E1018" s="16" t="s">
        <v>50</v>
      </c>
      <c r="F1018" s="16" t="s">
        <v>1113</v>
      </c>
      <c r="G1018" s="16" t="s">
        <v>1114</v>
      </c>
      <c r="H1018" s="34" t="str">
        <f t="shared" si="63"/>
        <v>9</v>
      </c>
      <c r="I1018" s="34" t="str">
        <f>IFERROR(INDEX(数据分类!B:B,MATCH(数据!H1018,数据分类!A:A,0)),"Error")</f>
        <v>音符打开</v>
      </c>
      <c r="J1018" s="34" t="str">
        <f>IFERROR(_xlfn.IFS(INDEX(数据分类!E:E,MATCH(数据!H1018,数据分类!A:A,0))=3456,N1018&amp;M1018,INDEX(数据分类!E:E,MATCH(数据!H1018,数据分类!A:A,0))=34,M1018,INDEX(数据分类!E:E,MATCH(数据!H1018,数据分类!A:A,0))=56,N1018,INDEX(数据分类!E:E,MATCH(数据!H1018,数据分类!A:A,0))="-","-"),"Error")</f>
        <v>G1键按下(力度074)</v>
      </c>
      <c r="K1018" s="34">
        <f t="shared" si="62"/>
        <v>1</v>
      </c>
      <c r="L1018" s="4" t="str">
        <f>IFERROR(INDEX(字典msg!B:B,MATCH(D1018,字典msg!A:A,0)),"Error")</f>
        <v>正常</v>
      </c>
      <c r="M1018" s="4" t="str">
        <f>IFERROR(_xlfn.IFS(H1018="9",INDEX(字典1_34!C:C,MATCH(MID(F1018,5,2),字典1_34!B:B,0)),H1018="B00",INDEX(字典1_34!D:D,MATCH(MID(F1018,5,2),字典1_34!B:B,0)),H1018="B20",INDEX(字典1_34!E:E,MATCH(MID(F1018,5,2),字典1_34!B:B,0)),H1018="B48",INDEX(字典1_34!G:G,MATCH(MID(F1018,5,2),字典1_34!B:B,0)),LEFT(H1018,1)="B",INDEX(字典1_34!F:F,MATCH(MID(F1018,5,2),字典1_34!B:B,0))),"-")</f>
        <v>按下(力度074)</v>
      </c>
      <c r="N1018" s="4" t="str">
        <f>IFERROR(_xlfn.IFS(H1018="9",INDEX(字典1_56!C:C,MATCH(MID(F1018,7,2),字典1_56!B:B,0)),LEFT(H1018,1)="B",INDEX(字典1_56!D:D,MATCH(MID(F1018,7,2),字典1_56!B:B,0)),H1018="C_B",INDEX(字典1_56!F:F,MATCH(MID(F1018,7,2),字典1_56!B:B,0)),H1018="C",INDEX(字典1_56!E:E,MATCH(MID(F1018,7,2),字典1_56!B:B,0))),"-")</f>
        <v>G1键</v>
      </c>
      <c r="O1018" s="4" t="str">
        <f>IFERROR(INDEX(字典1_78!C:C,MATCH(RIGHT(F1018,2),字典1_78!B:B,0)),"Error")</f>
        <v>音符打开(#01)</v>
      </c>
      <c r="P1018" s="5">
        <f t="shared" si="60"/>
        <v>27.433</v>
      </c>
      <c r="Q1018" s="5">
        <f t="shared" si="61"/>
        <v>17.305999999999997</v>
      </c>
      <c r="R1018" s="5" t="str">
        <f>IF(H1020="C_B",INDEX(音色一览表!A:A,MATCH(MID(F1018,5,2)&amp;MID(F1019,5,2)&amp;MID(F1020,7,2),音色一览表!H:H,0))&amp;" "&amp;INDEX(音色一览表!G:G,MATCH(MID(F1018,5,2)&amp;MID(F1019,5,2)&amp;MID(F1020,7,2),音色一览表!H:H,0)),"")</f>
        <v/>
      </c>
      <c r="S1018" s="17"/>
      <c r="T1018" s="17"/>
    </row>
    <row r="1019" spans="1:20" ht="18" hidden="1" customHeight="1" x14ac:dyDescent="0.2">
      <c r="A1019" s="16">
        <v>1017</v>
      </c>
      <c r="B1019" s="16">
        <v>5</v>
      </c>
      <c r="C1019" s="10"/>
      <c r="D1019" s="16" t="s">
        <v>49</v>
      </c>
      <c r="E1019" s="16" t="s">
        <v>50</v>
      </c>
      <c r="F1019" s="16" t="s">
        <v>916</v>
      </c>
      <c r="G1019" s="16" t="s">
        <v>1115</v>
      </c>
      <c r="H1019" s="34" t="str">
        <f t="shared" si="63"/>
        <v>9</v>
      </c>
      <c r="I1019" s="34" t="str">
        <f>IFERROR(INDEX(数据分类!B:B,MATCH(数据!H1019,数据分类!A:A,0)),"Error")</f>
        <v>音符打开</v>
      </c>
      <c r="J1019" s="34" t="str">
        <f>IFERROR(_xlfn.IFS(INDEX(数据分类!E:E,MATCH(数据!H1019,数据分类!A:A,0))=3456,N1019&amp;M1019,INDEX(数据分类!E:E,MATCH(数据!H1019,数据分类!A:A,0))=34,M1019,INDEX(数据分类!E:E,MATCH(数据!H1019,数据分类!A:A,0))=56,N1019,INDEX(数据分类!E:E,MATCH(数据!H1019,数据分类!A:A,0))="-","-"),"Error")</f>
        <v>G1键松开</v>
      </c>
      <c r="K1019" s="34">
        <f t="shared" si="62"/>
        <v>1</v>
      </c>
      <c r="L1019" s="4" t="str">
        <f>IFERROR(INDEX(字典msg!B:B,MATCH(D1019,字典msg!A:A,0)),"Error")</f>
        <v>正常</v>
      </c>
      <c r="M1019" s="4" t="str">
        <f>IFERROR(_xlfn.IFS(H1019="9",INDEX(字典1_34!C:C,MATCH(MID(F1019,5,2),字典1_34!B:B,0)),H1019="B00",INDEX(字典1_34!D:D,MATCH(MID(F1019,5,2),字典1_34!B:B,0)),H1019="B20",INDEX(字典1_34!E:E,MATCH(MID(F1019,5,2),字典1_34!B:B,0)),H1019="B48",INDEX(字典1_34!G:G,MATCH(MID(F1019,5,2),字典1_34!B:B,0)),LEFT(H1019,1)="B",INDEX(字典1_34!F:F,MATCH(MID(F1019,5,2),字典1_34!B:B,0))),"-")</f>
        <v>松开</v>
      </c>
      <c r="N1019" s="4" t="str">
        <f>IFERROR(_xlfn.IFS(H1019="9",INDEX(字典1_56!C:C,MATCH(MID(F1019,7,2),字典1_56!B:B,0)),LEFT(H1019,1)="B",INDEX(字典1_56!D:D,MATCH(MID(F1019,7,2),字典1_56!B:B,0)),H1019="C_B",INDEX(字典1_56!F:F,MATCH(MID(F1019,7,2),字典1_56!B:B,0)),H1019="C",INDEX(字典1_56!E:E,MATCH(MID(F1019,7,2),字典1_56!B:B,0))),"-")</f>
        <v>G1键</v>
      </c>
      <c r="O1019" s="4" t="str">
        <f>IFERROR(INDEX(字典1_78!C:C,MATCH(RIGHT(F1019,2),字典1_78!B:B,0)),"Error")</f>
        <v>音符打开(#01)</v>
      </c>
      <c r="P1019" s="5">
        <f t="shared" si="60"/>
        <v>28.167000000000002</v>
      </c>
      <c r="Q1019" s="5">
        <f t="shared" si="61"/>
        <v>0.73400000000000176</v>
      </c>
      <c r="R1019" s="5" t="str">
        <f>IF(H1021="C_B",INDEX(音色一览表!A:A,MATCH(MID(F1019,5,2)&amp;MID(F1020,5,2)&amp;MID(F1021,7,2),音色一览表!H:H,0))&amp;" "&amp;INDEX(音色一览表!G:G,MATCH(MID(F1019,5,2)&amp;MID(F1020,5,2)&amp;MID(F1021,7,2),音色一览表!H:H,0)),"")</f>
        <v/>
      </c>
      <c r="S1019" s="17"/>
      <c r="T1019" s="17"/>
    </row>
    <row r="1020" spans="1:20" ht="18" hidden="1" customHeight="1" x14ac:dyDescent="0.2">
      <c r="A1020" s="16">
        <v>1018</v>
      </c>
      <c r="B1020" s="16">
        <v>5</v>
      </c>
      <c r="C1020" s="10"/>
      <c r="D1020" s="16" t="s">
        <v>49</v>
      </c>
      <c r="E1020" s="16" t="s">
        <v>50</v>
      </c>
      <c r="F1020" s="16" t="s">
        <v>921</v>
      </c>
      <c r="G1020" s="16" t="s">
        <v>1116</v>
      </c>
      <c r="H1020" s="34" t="str">
        <f t="shared" si="63"/>
        <v>9</v>
      </c>
      <c r="I1020" s="34" t="str">
        <f>IFERROR(INDEX(数据分类!B:B,MATCH(数据!H1020,数据分类!A:A,0)),"Error")</f>
        <v>音符打开</v>
      </c>
      <c r="J1020" s="34" t="str">
        <f>IFERROR(_xlfn.IFS(INDEX(数据分类!E:E,MATCH(数据!H1020,数据分类!A:A,0))=3456,N1020&amp;M1020,INDEX(数据分类!E:E,MATCH(数据!H1020,数据分类!A:A,0))=34,M1020,INDEX(数据分类!E:E,MATCH(数据!H1020,数据分类!A:A,0))=56,N1020,INDEX(数据分类!E:E,MATCH(数据!H1020,数据分类!A:A,0))="-","-"),"Error")</f>
        <v>A1键松开</v>
      </c>
      <c r="K1020" s="34">
        <f t="shared" si="62"/>
        <v>1</v>
      </c>
      <c r="L1020" s="4" t="str">
        <f>IFERROR(INDEX(字典msg!B:B,MATCH(D1020,字典msg!A:A,0)),"Error")</f>
        <v>正常</v>
      </c>
      <c r="M1020" s="4" t="str">
        <f>IFERROR(_xlfn.IFS(H1020="9",INDEX(字典1_34!C:C,MATCH(MID(F1020,5,2),字典1_34!B:B,0)),H1020="B00",INDEX(字典1_34!D:D,MATCH(MID(F1020,5,2),字典1_34!B:B,0)),H1020="B20",INDEX(字典1_34!E:E,MATCH(MID(F1020,5,2),字典1_34!B:B,0)),H1020="B48",INDEX(字典1_34!G:G,MATCH(MID(F1020,5,2),字典1_34!B:B,0)),LEFT(H1020,1)="B",INDEX(字典1_34!F:F,MATCH(MID(F1020,5,2),字典1_34!B:B,0))),"-")</f>
        <v>松开</v>
      </c>
      <c r="N1020" s="4" t="str">
        <f>IFERROR(_xlfn.IFS(H1020="9",INDEX(字典1_56!C:C,MATCH(MID(F1020,7,2),字典1_56!B:B,0)),LEFT(H1020,1)="B",INDEX(字典1_56!D:D,MATCH(MID(F1020,7,2),字典1_56!B:B,0)),H1020="C_B",INDEX(字典1_56!F:F,MATCH(MID(F1020,7,2),字典1_56!B:B,0)),H1020="C",INDEX(字典1_56!E:E,MATCH(MID(F1020,7,2),字典1_56!B:B,0))),"-")</f>
        <v>A1键</v>
      </c>
      <c r="O1020" s="4" t="str">
        <f>IFERROR(INDEX(字典1_78!C:C,MATCH(RIGHT(F1020,2),字典1_78!B:B,0)),"Error")</f>
        <v>音符打开(#01)</v>
      </c>
      <c r="P1020" s="5">
        <f t="shared" si="60"/>
        <v>29.013000000000002</v>
      </c>
      <c r="Q1020" s="5">
        <f t="shared" si="61"/>
        <v>0.84600000000000009</v>
      </c>
      <c r="R1020" s="5" t="str">
        <f>IF(H1022="C_B",INDEX(音色一览表!A:A,MATCH(MID(F1020,5,2)&amp;MID(F1021,5,2)&amp;MID(F1022,7,2),音色一览表!H:H,0))&amp;" "&amp;INDEX(音色一览表!G:G,MATCH(MID(F1020,5,2)&amp;MID(F1021,5,2)&amp;MID(F1022,7,2),音色一览表!H:H,0)),"")</f>
        <v/>
      </c>
      <c r="S1020" s="17"/>
      <c r="T1020" s="17"/>
    </row>
    <row r="1021" spans="1:20" ht="18" hidden="1" customHeight="1" x14ac:dyDescent="0.2">
      <c r="A1021" s="16">
        <v>1019</v>
      </c>
      <c r="B1021" s="16">
        <v>5</v>
      </c>
      <c r="C1021" s="10"/>
      <c r="D1021" s="16" t="s">
        <v>49</v>
      </c>
      <c r="E1021" s="16" t="s">
        <v>50</v>
      </c>
      <c r="F1021" s="16" t="s">
        <v>1117</v>
      </c>
      <c r="G1021" s="16" t="s">
        <v>1118</v>
      </c>
      <c r="H1021" s="34" t="str">
        <f t="shared" si="63"/>
        <v>9</v>
      </c>
      <c r="I1021" s="34" t="str">
        <f>IFERROR(INDEX(数据分类!B:B,MATCH(数据!H1021,数据分类!A:A,0)),"Error")</f>
        <v>音符打开</v>
      </c>
      <c r="J1021" s="34" t="str">
        <f>IFERROR(_xlfn.IFS(INDEX(数据分类!E:E,MATCH(数据!H1021,数据分类!A:A,0))=3456,N1021&amp;M1021,INDEX(数据分类!E:E,MATCH(数据!H1021,数据分类!A:A,0))=34,M1021,INDEX(数据分类!E:E,MATCH(数据!H1021,数据分类!A:A,0))=56,N1021,INDEX(数据分类!E:E,MATCH(数据!H1021,数据分类!A:A,0))="-","-"),"Error")</f>
        <v>B1键按下(力度073)</v>
      </c>
      <c r="K1021" s="34">
        <f t="shared" si="62"/>
        <v>1</v>
      </c>
      <c r="L1021" s="4" t="str">
        <f>IFERROR(INDEX(字典msg!B:B,MATCH(D1021,字典msg!A:A,0)),"Error")</f>
        <v>正常</v>
      </c>
      <c r="M1021" s="4" t="str">
        <f>IFERROR(_xlfn.IFS(H1021="9",INDEX(字典1_34!C:C,MATCH(MID(F1021,5,2),字典1_34!B:B,0)),H1021="B00",INDEX(字典1_34!D:D,MATCH(MID(F1021,5,2),字典1_34!B:B,0)),H1021="B20",INDEX(字典1_34!E:E,MATCH(MID(F1021,5,2),字典1_34!B:B,0)),H1021="B48",INDEX(字典1_34!G:G,MATCH(MID(F1021,5,2),字典1_34!B:B,0)),LEFT(H1021,1)="B",INDEX(字典1_34!F:F,MATCH(MID(F1021,5,2),字典1_34!B:B,0))),"-")</f>
        <v>按下(力度073)</v>
      </c>
      <c r="N1021" s="4" t="str">
        <f>IFERROR(_xlfn.IFS(H1021="9",INDEX(字典1_56!C:C,MATCH(MID(F1021,7,2),字典1_56!B:B,0)),LEFT(H1021,1)="B",INDEX(字典1_56!D:D,MATCH(MID(F1021,7,2),字典1_56!B:B,0)),H1021="C_B",INDEX(字典1_56!F:F,MATCH(MID(F1021,7,2),字典1_56!B:B,0)),H1021="C",INDEX(字典1_56!E:E,MATCH(MID(F1021,7,2),字典1_56!B:B,0))),"-")</f>
        <v>B1键</v>
      </c>
      <c r="O1021" s="4" t="str">
        <f>IFERROR(INDEX(字典1_78!C:C,MATCH(RIGHT(F1021,2),字典1_78!B:B,0)),"Error")</f>
        <v>音符打开(#01)</v>
      </c>
      <c r="P1021" s="5">
        <f t="shared" si="60"/>
        <v>39.662999999999997</v>
      </c>
      <c r="Q1021" s="5">
        <f t="shared" si="61"/>
        <v>10.649999999999995</v>
      </c>
      <c r="R1021" s="5" t="str">
        <f>IF(H1023="C_B",INDEX(音色一览表!A:A,MATCH(MID(F1021,5,2)&amp;MID(F1022,5,2)&amp;MID(F1023,7,2),音色一览表!H:H,0))&amp;" "&amp;INDEX(音色一览表!G:G,MATCH(MID(F1021,5,2)&amp;MID(F1022,5,2)&amp;MID(F1023,7,2),音色一览表!H:H,0)),"")</f>
        <v/>
      </c>
      <c r="S1021" s="17"/>
      <c r="T1021" s="17"/>
    </row>
    <row r="1022" spans="1:20" ht="18" hidden="1" customHeight="1" x14ac:dyDescent="0.2">
      <c r="A1022" s="16">
        <v>1020</v>
      </c>
      <c r="B1022" s="16">
        <v>5</v>
      </c>
      <c r="C1022" s="10"/>
      <c r="D1022" s="16" t="s">
        <v>49</v>
      </c>
      <c r="E1022" s="16" t="s">
        <v>50</v>
      </c>
      <c r="F1022" s="16" t="s">
        <v>1119</v>
      </c>
      <c r="G1022" s="16" t="s">
        <v>1120</v>
      </c>
      <c r="H1022" s="34" t="str">
        <f t="shared" si="63"/>
        <v>9</v>
      </c>
      <c r="I1022" s="34" t="str">
        <f>IFERROR(INDEX(数据分类!B:B,MATCH(数据!H1022,数据分类!A:A,0)),"Error")</f>
        <v>音符打开</v>
      </c>
      <c r="J1022" s="34" t="str">
        <f>IFERROR(_xlfn.IFS(INDEX(数据分类!E:E,MATCH(数据!H1022,数据分类!A:A,0))=3456,N1022&amp;M1022,INDEX(数据分类!E:E,MATCH(数据!H1022,数据分类!A:A,0))=34,M1022,INDEX(数据分类!E:E,MATCH(数据!H1022,数据分类!A:A,0))=56,N1022,INDEX(数据分类!E:E,MATCH(数据!H1022,数据分类!A:A,0))="-","-"),"Error")</f>
        <v>C2键按下(力度074)</v>
      </c>
      <c r="K1022" s="34">
        <f t="shared" si="62"/>
        <v>1</v>
      </c>
      <c r="L1022" s="4" t="str">
        <f>IFERROR(INDEX(字典msg!B:B,MATCH(D1022,字典msg!A:A,0)),"Error")</f>
        <v>正常</v>
      </c>
      <c r="M1022" s="4" t="str">
        <f>IFERROR(_xlfn.IFS(H1022="9",INDEX(字典1_34!C:C,MATCH(MID(F1022,5,2),字典1_34!B:B,0)),H1022="B00",INDEX(字典1_34!D:D,MATCH(MID(F1022,5,2),字典1_34!B:B,0)),H1022="B20",INDEX(字典1_34!E:E,MATCH(MID(F1022,5,2),字典1_34!B:B,0)),H1022="B48",INDEX(字典1_34!G:G,MATCH(MID(F1022,5,2),字典1_34!B:B,0)),LEFT(H1022,1)="B",INDEX(字典1_34!F:F,MATCH(MID(F1022,5,2),字典1_34!B:B,0))),"-")</f>
        <v>按下(力度074)</v>
      </c>
      <c r="N1022" s="4" t="str">
        <f>IFERROR(_xlfn.IFS(H1022="9",INDEX(字典1_56!C:C,MATCH(MID(F1022,7,2),字典1_56!B:B,0)),LEFT(H1022,1)="B",INDEX(字典1_56!D:D,MATCH(MID(F1022,7,2),字典1_56!B:B,0)),H1022="C_B",INDEX(字典1_56!F:F,MATCH(MID(F1022,7,2),字典1_56!B:B,0)),H1022="C",INDEX(字典1_56!E:E,MATCH(MID(F1022,7,2),字典1_56!B:B,0))),"-")</f>
        <v>C2键</v>
      </c>
      <c r="O1022" s="4" t="str">
        <f>IFERROR(INDEX(字典1_78!C:C,MATCH(RIGHT(F1022,2),字典1_78!B:B,0)),"Error")</f>
        <v>音符打开(#01)</v>
      </c>
      <c r="P1022" s="5">
        <f t="shared" si="60"/>
        <v>39.673000000000002</v>
      </c>
      <c r="Q1022" s="5">
        <f t="shared" si="61"/>
        <v>1.0000000000005116E-2</v>
      </c>
      <c r="R1022" s="5" t="str">
        <f>IF(H1024="C_B",INDEX(音色一览表!A:A,MATCH(MID(F1022,5,2)&amp;MID(F1023,5,2)&amp;MID(F1024,7,2),音色一览表!H:H,0))&amp;" "&amp;INDEX(音色一览表!G:G,MATCH(MID(F1022,5,2)&amp;MID(F1023,5,2)&amp;MID(F1024,7,2),音色一览表!H:H,0)),"")</f>
        <v/>
      </c>
      <c r="S1022" s="17"/>
      <c r="T1022" s="17"/>
    </row>
    <row r="1023" spans="1:20" ht="18" hidden="1" customHeight="1" x14ac:dyDescent="0.2">
      <c r="A1023" s="16">
        <v>1021</v>
      </c>
      <c r="B1023" s="16">
        <v>5</v>
      </c>
      <c r="C1023" s="10"/>
      <c r="D1023" s="16" t="s">
        <v>49</v>
      </c>
      <c r="E1023" s="16" t="s">
        <v>50</v>
      </c>
      <c r="F1023" s="16" t="s">
        <v>57</v>
      </c>
      <c r="G1023" s="16" t="s">
        <v>1121</v>
      </c>
      <c r="H1023" s="34" t="str">
        <f t="shared" si="63"/>
        <v>9</v>
      </c>
      <c r="I1023" s="34" t="str">
        <f>IFERROR(INDEX(数据分类!B:B,MATCH(数据!H1023,数据分类!A:A,0)),"Error")</f>
        <v>音符打开</v>
      </c>
      <c r="J1023" s="34" t="str">
        <f>IFERROR(_xlfn.IFS(INDEX(数据分类!E:E,MATCH(数据!H1023,数据分类!A:A,0))=3456,N1023&amp;M1023,INDEX(数据分类!E:E,MATCH(数据!H1023,数据分类!A:A,0))=34,M1023,INDEX(数据分类!E:E,MATCH(数据!H1023,数据分类!A:A,0))=56,N1023,INDEX(数据分类!E:E,MATCH(数据!H1023,数据分类!A:A,0))="-","-"),"Error")</f>
        <v>B1键松开</v>
      </c>
      <c r="K1023" s="34">
        <f t="shared" si="62"/>
        <v>1</v>
      </c>
      <c r="L1023" s="4" t="str">
        <f>IFERROR(INDEX(字典msg!B:B,MATCH(D1023,字典msg!A:A,0)),"Error")</f>
        <v>正常</v>
      </c>
      <c r="M1023" s="4" t="str">
        <f>IFERROR(_xlfn.IFS(H1023="9",INDEX(字典1_34!C:C,MATCH(MID(F1023,5,2),字典1_34!B:B,0)),H1023="B00",INDEX(字典1_34!D:D,MATCH(MID(F1023,5,2),字典1_34!B:B,0)),H1023="B20",INDEX(字典1_34!E:E,MATCH(MID(F1023,5,2),字典1_34!B:B,0)),H1023="B48",INDEX(字典1_34!G:G,MATCH(MID(F1023,5,2),字典1_34!B:B,0)),LEFT(H1023,1)="B",INDEX(字典1_34!F:F,MATCH(MID(F1023,5,2),字典1_34!B:B,0))),"-")</f>
        <v>松开</v>
      </c>
      <c r="N1023" s="4" t="str">
        <f>IFERROR(_xlfn.IFS(H1023="9",INDEX(字典1_56!C:C,MATCH(MID(F1023,7,2),字典1_56!B:B,0)),LEFT(H1023,1)="B",INDEX(字典1_56!D:D,MATCH(MID(F1023,7,2),字典1_56!B:B,0)),H1023="C_B",INDEX(字典1_56!F:F,MATCH(MID(F1023,7,2),字典1_56!B:B,0)),H1023="C",INDEX(字典1_56!E:E,MATCH(MID(F1023,7,2),字典1_56!B:B,0))),"-")</f>
        <v>B1键</v>
      </c>
      <c r="O1023" s="4" t="str">
        <f>IFERROR(INDEX(字典1_78!C:C,MATCH(RIGHT(F1023,2),字典1_78!B:B,0)),"Error")</f>
        <v>音符打开(#01)</v>
      </c>
      <c r="P1023" s="5">
        <f t="shared" si="60"/>
        <v>41.283000000000001</v>
      </c>
      <c r="Q1023" s="5">
        <f t="shared" si="61"/>
        <v>1.6099999999999994</v>
      </c>
      <c r="R1023" s="5" t="str">
        <f>IF(H1025="C_B",INDEX(音色一览表!A:A,MATCH(MID(F1023,5,2)&amp;MID(F1024,5,2)&amp;MID(F1025,7,2),音色一览表!H:H,0))&amp;" "&amp;INDEX(音色一览表!G:G,MATCH(MID(F1023,5,2)&amp;MID(F1024,5,2)&amp;MID(F1025,7,2),音色一览表!H:H,0)),"")</f>
        <v/>
      </c>
      <c r="S1023" s="17"/>
      <c r="T1023" s="17"/>
    </row>
    <row r="1024" spans="1:20" ht="18" hidden="1" customHeight="1" x14ac:dyDescent="0.2">
      <c r="A1024" s="16">
        <v>1022</v>
      </c>
      <c r="B1024" s="16">
        <v>5</v>
      </c>
      <c r="C1024" s="10"/>
      <c r="D1024" s="16" t="s">
        <v>49</v>
      </c>
      <c r="E1024" s="16" t="s">
        <v>50</v>
      </c>
      <c r="F1024" s="16" t="s">
        <v>3</v>
      </c>
      <c r="G1024" s="16" t="s">
        <v>1121</v>
      </c>
      <c r="H1024" s="34" t="str">
        <f t="shared" si="63"/>
        <v>9</v>
      </c>
      <c r="I1024" s="34" t="str">
        <f>IFERROR(INDEX(数据分类!B:B,MATCH(数据!H1024,数据分类!A:A,0)),"Error")</f>
        <v>音符打开</v>
      </c>
      <c r="J1024" s="34" t="str">
        <f>IFERROR(_xlfn.IFS(INDEX(数据分类!E:E,MATCH(数据!H1024,数据分类!A:A,0))=3456,N1024&amp;M1024,INDEX(数据分类!E:E,MATCH(数据!H1024,数据分类!A:A,0))=34,M1024,INDEX(数据分类!E:E,MATCH(数据!H1024,数据分类!A:A,0))=56,N1024,INDEX(数据分类!E:E,MATCH(数据!H1024,数据分类!A:A,0))="-","-"),"Error")</f>
        <v>C2键松开</v>
      </c>
      <c r="K1024" s="34">
        <f t="shared" si="62"/>
        <v>1</v>
      </c>
      <c r="L1024" s="4" t="str">
        <f>IFERROR(INDEX(字典msg!B:B,MATCH(D1024,字典msg!A:A,0)),"Error")</f>
        <v>正常</v>
      </c>
      <c r="M1024" s="4" t="str">
        <f>IFERROR(_xlfn.IFS(H1024="9",INDEX(字典1_34!C:C,MATCH(MID(F1024,5,2),字典1_34!B:B,0)),H1024="B00",INDEX(字典1_34!D:D,MATCH(MID(F1024,5,2),字典1_34!B:B,0)),H1024="B20",INDEX(字典1_34!E:E,MATCH(MID(F1024,5,2),字典1_34!B:B,0)),H1024="B48",INDEX(字典1_34!G:G,MATCH(MID(F1024,5,2),字典1_34!B:B,0)),LEFT(H1024,1)="B",INDEX(字典1_34!F:F,MATCH(MID(F1024,5,2),字典1_34!B:B,0))),"-")</f>
        <v>松开</v>
      </c>
      <c r="N1024" s="4" t="str">
        <f>IFERROR(_xlfn.IFS(H1024="9",INDEX(字典1_56!C:C,MATCH(MID(F1024,7,2),字典1_56!B:B,0)),LEFT(H1024,1)="B",INDEX(字典1_56!D:D,MATCH(MID(F1024,7,2),字典1_56!B:B,0)),H1024="C_B",INDEX(字典1_56!F:F,MATCH(MID(F1024,7,2),字典1_56!B:B,0)),H1024="C",INDEX(字典1_56!E:E,MATCH(MID(F1024,7,2),字典1_56!B:B,0))),"-")</f>
        <v>C2键</v>
      </c>
      <c r="O1024" s="4" t="str">
        <f>IFERROR(INDEX(字典1_78!C:C,MATCH(RIGHT(F1024,2),字典1_78!B:B,0)),"Error")</f>
        <v>音符打开(#01)</v>
      </c>
      <c r="P1024" s="5">
        <f t="shared" si="60"/>
        <v>41.283000000000001</v>
      </c>
      <c r="Q1024" s="5">
        <f t="shared" si="61"/>
        <v>0</v>
      </c>
      <c r="R1024" s="5" t="str">
        <f>IF(H1026="C_B",INDEX(音色一览表!A:A,MATCH(MID(F1024,5,2)&amp;MID(F1025,5,2)&amp;MID(F1026,7,2),音色一览表!H:H,0))&amp;" "&amp;INDEX(音色一览表!G:G,MATCH(MID(F1024,5,2)&amp;MID(F1025,5,2)&amp;MID(F1026,7,2),音色一览表!H:H,0)),"")</f>
        <v/>
      </c>
      <c r="S1024" s="17"/>
      <c r="T1024" s="17"/>
    </row>
    <row r="1025" spans="1:20" ht="18" hidden="1" customHeight="1" x14ac:dyDescent="0.2">
      <c r="A1025" s="16">
        <v>1023</v>
      </c>
      <c r="B1025" s="16">
        <v>5</v>
      </c>
      <c r="C1025" s="10"/>
      <c r="D1025" s="16" t="s">
        <v>49</v>
      </c>
      <c r="E1025" s="16" t="s">
        <v>50</v>
      </c>
      <c r="F1025" s="16" t="s">
        <v>1122</v>
      </c>
      <c r="G1025" s="16" t="s">
        <v>1123</v>
      </c>
      <c r="H1025" s="34" t="str">
        <f t="shared" si="63"/>
        <v>9</v>
      </c>
      <c r="I1025" s="34" t="str">
        <f>IFERROR(INDEX(数据分类!B:B,MATCH(数据!H1025,数据分类!A:A,0)),"Error")</f>
        <v>音符打开</v>
      </c>
      <c r="J1025" s="34" t="str">
        <f>IFERROR(_xlfn.IFS(INDEX(数据分类!E:E,MATCH(数据!H1025,数据分类!A:A,0))=3456,N1025&amp;M1025,INDEX(数据分类!E:E,MATCH(数据!H1025,数据分类!A:A,0))=34,M1025,INDEX(数据分类!E:E,MATCH(数据!H1025,数据分类!A:A,0))=56,N1025,INDEX(数据分类!E:E,MATCH(数据!H1025,数据分类!A:A,0))="-","-"),"Error")</f>
        <v>C2键按下(力度088)</v>
      </c>
      <c r="K1025" s="34">
        <f t="shared" si="62"/>
        <v>1</v>
      </c>
      <c r="L1025" s="4" t="str">
        <f>IFERROR(INDEX(字典msg!B:B,MATCH(D1025,字典msg!A:A,0)),"Error")</f>
        <v>正常</v>
      </c>
      <c r="M1025" s="4" t="str">
        <f>IFERROR(_xlfn.IFS(H1025="9",INDEX(字典1_34!C:C,MATCH(MID(F1025,5,2),字典1_34!B:B,0)),H1025="B00",INDEX(字典1_34!D:D,MATCH(MID(F1025,5,2),字典1_34!B:B,0)),H1025="B20",INDEX(字典1_34!E:E,MATCH(MID(F1025,5,2),字典1_34!B:B,0)),H1025="B48",INDEX(字典1_34!G:G,MATCH(MID(F1025,5,2),字典1_34!B:B,0)),LEFT(H1025,1)="B",INDEX(字典1_34!F:F,MATCH(MID(F1025,5,2),字典1_34!B:B,0))),"-")</f>
        <v>按下(力度088)</v>
      </c>
      <c r="N1025" s="4" t="str">
        <f>IFERROR(_xlfn.IFS(H1025="9",INDEX(字典1_56!C:C,MATCH(MID(F1025,7,2),字典1_56!B:B,0)),LEFT(H1025,1)="B",INDEX(字典1_56!D:D,MATCH(MID(F1025,7,2),字典1_56!B:B,0)),H1025="C_B",INDEX(字典1_56!F:F,MATCH(MID(F1025,7,2),字典1_56!B:B,0)),H1025="C",INDEX(字典1_56!E:E,MATCH(MID(F1025,7,2),字典1_56!B:B,0))),"-")</f>
        <v>C2键</v>
      </c>
      <c r="O1025" s="4" t="str">
        <f>IFERROR(INDEX(字典1_78!C:C,MATCH(RIGHT(F1025,2),字典1_78!B:B,0)),"Error")</f>
        <v>音符打开(#01)</v>
      </c>
      <c r="P1025" s="5">
        <f t="shared" si="60"/>
        <v>42.158999999999999</v>
      </c>
      <c r="Q1025" s="5">
        <f t="shared" si="61"/>
        <v>0.87599999999999767</v>
      </c>
      <c r="R1025" s="5" t="str">
        <f>IF(H1027="C_B",INDEX(音色一览表!A:A,MATCH(MID(F1025,5,2)&amp;MID(F1026,5,2)&amp;MID(F1027,7,2),音色一览表!H:H,0))&amp;" "&amp;INDEX(音色一览表!G:G,MATCH(MID(F1025,5,2)&amp;MID(F1026,5,2)&amp;MID(F1027,7,2),音色一览表!H:H,0)),"")</f>
        <v/>
      </c>
      <c r="S1025" s="17"/>
      <c r="T1025" s="17"/>
    </row>
    <row r="1026" spans="1:20" ht="18" hidden="1" customHeight="1" x14ac:dyDescent="0.2">
      <c r="A1026" s="16">
        <v>1024</v>
      </c>
      <c r="B1026" s="16">
        <v>5</v>
      </c>
      <c r="C1026" s="10"/>
      <c r="D1026" s="16" t="s">
        <v>49</v>
      </c>
      <c r="E1026" s="16" t="s">
        <v>50</v>
      </c>
      <c r="F1026" s="16" t="s">
        <v>1124</v>
      </c>
      <c r="G1026" s="16" t="s">
        <v>1123</v>
      </c>
      <c r="H1026" s="34" t="str">
        <f t="shared" si="63"/>
        <v>9</v>
      </c>
      <c r="I1026" s="34" t="str">
        <f>IFERROR(INDEX(数据分类!B:B,MATCH(数据!H1026,数据分类!A:A,0)),"Error")</f>
        <v>音符打开</v>
      </c>
      <c r="J1026" s="34" t="str">
        <f>IFERROR(_xlfn.IFS(INDEX(数据分类!E:E,MATCH(数据!H1026,数据分类!A:A,0))=3456,N1026&amp;M1026,INDEX(数据分类!E:E,MATCH(数据!H1026,数据分类!A:A,0))=34,M1026,INDEX(数据分类!E:E,MATCH(数据!H1026,数据分类!A:A,0))=56,N1026,INDEX(数据分类!E:E,MATCH(数据!H1026,数据分类!A:A,0))="-","-"),"Error")</f>
        <v>D2键按下(力度094)</v>
      </c>
      <c r="K1026" s="34">
        <f t="shared" si="62"/>
        <v>1</v>
      </c>
      <c r="L1026" s="4" t="str">
        <f>IFERROR(INDEX(字典msg!B:B,MATCH(D1026,字典msg!A:A,0)),"Error")</f>
        <v>正常</v>
      </c>
      <c r="M1026" s="4" t="str">
        <f>IFERROR(_xlfn.IFS(H1026="9",INDEX(字典1_34!C:C,MATCH(MID(F1026,5,2),字典1_34!B:B,0)),H1026="B00",INDEX(字典1_34!D:D,MATCH(MID(F1026,5,2),字典1_34!B:B,0)),H1026="B20",INDEX(字典1_34!E:E,MATCH(MID(F1026,5,2),字典1_34!B:B,0)),H1026="B48",INDEX(字典1_34!G:G,MATCH(MID(F1026,5,2),字典1_34!B:B,0)),LEFT(H1026,1)="B",INDEX(字典1_34!F:F,MATCH(MID(F1026,5,2),字典1_34!B:B,0))),"-")</f>
        <v>按下(力度094)</v>
      </c>
      <c r="N1026" s="4" t="str">
        <f>IFERROR(_xlfn.IFS(H1026="9",INDEX(字典1_56!C:C,MATCH(MID(F1026,7,2),字典1_56!B:B,0)),LEFT(H1026,1)="B",INDEX(字典1_56!D:D,MATCH(MID(F1026,7,2),字典1_56!B:B,0)),H1026="C_B",INDEX(字典1_56!F:F,MATCH(MID(F1026,7,2),字典1_56!B:B,0)),H1026="C",INDEX(字典1_56!E:E,MATCH(MID(F1026,7,2),字典1_56!B:B,0))),"-")</f>
        <v>D2键</v>
      </c>
      <c r="O1026" s="4" t="str">
        <f>IFERROR(INDEX(字典1_78!C:C,MATCH(RIGHT(F1026,2),字典1_78!B:B,0)),"Error")</f>
        <v>音符打开(#01)</v>
      </c>
      <c r="P1026" s="5">
        <f t="shared" si="60"/>
        <v>42.158999999999999</v>
      </c>
      <c r="Q1026" s="5">
        <f t="shared" si="61"/>
        <v>0</v>
      </c>
      <c r="R1026" s="5" t="str">
        <f>IF(H1028="C_B",INDEX(音色一览表!A:A,MATCH(MID(F1026,5,2)&amp;MID(F1027,5,2)&amp;MID(F1028,7,2),音色一览表!H:H,0))&amp;" "&amp;INDEX(音色一览表!G:G,MATCH(MID(F1026,5,2)&amp;MID(F1027,5,2)&amp;MID(F1028,7,2),音色一览表!H:H,0)),"")</f>
        <v/>
      </c>
      <c r="S1026" s="17"/>
      <c r="T1026" s="17"/>
    </row>
    <row r="1027" spans="1:20" ht="18" hidden="1" customHeight="1" x14ac:dyDescent="0.2">
      <c r="A1027" s="16">
        <v>1025</v>
      </c>
      <c r="B1027" s="16">
        <v>5</v>
      </c>
      <c r="C1027" s="10"/>
      <c r="D1027" s="16" t="s">
        <v>49</v>
      </c>
      <c r="E1027" s="16" t="s">
        <v>50</v>
      </c>
      <c r="F1027" s="16" t="s">
        <v>1125</v>
      </c>
      <c r="G1027" s="16" t="s">
        <v>1126</v>
      </c>
      <c r="H1027" s="34" t="str">
        <f t="shared" si="63"/>
        <v>9</v>
      </c>
      <c r="I1027" s="34" t="str">
        <f>IFERROR(INDEX(数据分类!B:B,MATCH(数据!H1027,数据分类!A:A,0)),"Error")</f>
        <v>音符打开</v>
      </c>
      <c r="J1027" s="34" t="str">
        <f>IFERROR(_xlfn.IFS(INDEX(数据分类!E:E,MATCH(数据!H1027,数据分类!A:A,0))=3456,N1027&amp;M1027,INDEX(数据分类!E:E,MATCH(数据!H1027,数据分类!A:A,0))=34,M1027,INDEX(数据分类!E:E,MATCH(数据!H1027,数据分类!A:A,0))=56,N1027,INDEX(数据分类!E:E,MATCH(数据!H1027,数据分类!A:A,0))="-","-"),"Error")</f>
        <v>B1键按下(力度099)</v>
      </c>
      <c r="K1027" s="34">
        <f t="shared" si="62"/>
        <v>1</v>
      </c>
      <c r="L1027" s="4" t="str">
        <f>IFERROR(INDEX(字典msg!B:B,MATCH(D1027,字典msg!A:A,0)),"Error")</f>
        <v>正常</v>
      </c>
      <c r="M1027" s="4" t="str">
        <f>IFERROR(_xlfn.IFS(H1027="9",INDEX(字典1_34!C:C,MATCH(MID(F1027,5,2),字典1_34!B:B,0)),H1027="B00",INDEX(字典1_34!D:D,MATCH(MID(F1027,5,2),字典1_34!B:B,0)),H1027="B20",INDEX(字典1_34!E:E,MATCH(MID(F1027,5,2),字典1_34!B:B,0)),H1027="B48",INDEX(字典1_34!G:G,MATCH(MID(F1027,5,2),字典1_34!B:B,0)),LEFT(H1027,1)="B",INDEX(字典1_34!F:F,MATCH(MID(F1027,5,2),字典1_34!B:B,0))),"-")</f>
        <v>按下(力度099)</v>
      </c>
      <c r="N1027" s="4" t="str">
        <f>IFERROR(_xlfn.IFS(H1027="9",INDEX(字典1_56!C:C,MATCH(MID(F1027,7,2),字典1_56!B:B,0)),LEFT(H1027,1)="B",INDEX(字典1_56!D:D,MATCH(MID(F1027,7,2),字典1_56!B:B,0)),H1027="C_B",INDEX(字典1_56!F:F,MATCH(MID(F1027,7,2),字典1_56!B:B,0)),H1027="C",INDEX(字典1_56!E:E,MATCH(MID(F1027,7,2),字典1_56!B:B,0))),"-")</f>
        <v>B1键</v>
      </c>
      <c r="O1027" s="4" t="str">
        <f>IFERROR(INDEX(字典1_78!C:C,MATCH(RIGHT(F1027,2),字典1_78!B:B,0)),"Error")</f>
        <v>音符打开(#01)</v>
      </c>
      <c r="P1027" s="5">
        <f t="shared" ref="P1027:P1090" si="64">HEX2DEC(RIGHT(G1027,6))/1000</f>
        <v>42.168999999999997</v>
      </c>
      <c r="Q1027" s="5">
        <f t="shared" ref="Q1027:Q1090" si="65">IFERROR(IF(B1027=B1026,P1027-P1026,0),"")</f>
        <v>9.9999999999980105E-3</v>
      </c>
      <c r="R1027" s="5" t="str">
        <f>IF(H1029="C_B",INDEX(音色一览表!A:A,MATCH(MID(F1027,5,2)&amp;MID(F1028,5,2)&amp;MID(F1029,7,2),音色一览表!H:H,0))&amp;" "&amp;INDEX(音色一览表!G:G,MATCH(MID(F1027,5,2)&amp;MID(F1028,5,2)&amp;MID(F1029,7,2),音色一览表!H:H,0)),"")</f>
        <v/>
      </c>
      <c r="S1027" s="17"/>
      <c r="T1027" s="17"/>
    </row>
    <row r="1028" spans="1:20" ht="18" hidden="1" customHeight="1" x14ac:dyDescent="0.2">
      <c r="A1028" s="16">
        <v>1026</v>
      </c>
      <c r="B1028" s="16">
        <v>5</v>
      </c>
      <c r="C1028" s="10"/>
      <c r="D1028" s="16" t="s">
        <v>49</v>
      </c>
      <c r="E1028" s="16" t="s">
        <v>50</v>
      </c>
      <c r="F1028" s="16" t="s">
        <v>7</v>
      </c>
      <c r="G1028" s="16" t="s">
        <v>1127</v>
      </c>
      <c r="H1028" s="34" t="str">
        <f t="shared" si="63"/>
        <v>9</v>
      </c>
      <c r="I1028" s="34" t="str">
        <f>IFERROR(INDEX(数据分类!B:B,MATCH(数据!H1028,数据分类!A:A,0)),"Error")</f>
        <v>音符打开</v>
      </c>
      <c r="J1028" s="34" t="str">
        <f>IFERROR(_xlfn.IFS(INDEX(数据分类!E:E,MATCH(数据!H1028,数据分类!A:A,0))=3456,N1028&amp;M1028,INDEX(数据分类!E:E,MATCH(数据!H1028,数据分类!A:A,0))=34,M1028,INDEX(数据分类!E:E,MATCH(数据!H1028,数据分类!A:A,0))=56,N1028,INDEX(数据分类!E:E,MATCH(数据!H1028,数据分类!A:A,0))="-","-"),"Error")</f>
        <v>D2键松开</v>
      </c>
      <c r="K1028" s="34">
        <f t="shared" ref="K1028:K1091" si="66">IF(OR(H1028="9",LEFT(H1028,1)="B",LEFT(H1028,1)="C"),RIGHT(F1028,1)+1,"-")</f>
        <v>1</v>
      </c>
      <c r="L1028" s="4" t="str">
        <f>IFERROR(INDEX(字典msg!B:B,MATCH(D1028,字典msg!A:A,0)),"Error")</f>
        <v>正常</v>
      </c>
      <c r="M1028" s="4" t="str">
        <f>IFERROR(_xlfn.IFS(H1028="9",INDEX(字典1_34!C:C,MATCH(MID(F1028,5,2),字典1_34!B:B,0)),H1028="B00",INDEX(字典1_34!D:D,MATCH(MID(F1028,5,2),字典1_34!B:B,0)),H1028="B20",INDEX(字典1_34!E:E,MATCH(MID(F1028,5,2),字典1_34!B:B,0)),H1028="B48",INDEX(字典1_34!G:G,MATCH(MID(F1028,5,2),字典1_34!B:B,0)),LEFT(H1028,1)="B",INDEX(字典1_34!F:F,MATCH(MID(F1028,5,2),字典1_34!B:B,0))),"-")</f>
        <v>松开</v>
      </c>
      <c r="N1028" s="4" t="str">
        <f>IFERROR(_xlfn.IFS(H1028="9",INDEX(字典1_56!C:C,MATCH(MID(F1028,7,2),字典1_56!B:B,0)),LEFT(H1028,1)="B",INDEX(字典1_56!D:D,MATCH(MID(F1028,7,2),字典1_56!B:B,0)),H1028="C_B",INDEX(字典1_56!F:F,MATCH(MID(F1028,7,2),字典1_56!B:B,0)),H1028="C",INDEX(字典1_56!E:E,MATCH(MID(F1028,7,2),字典1_56!B:B,0))),"-")</f>
        <v>D2键</v>
      </c>
      <c r="O1028" s="4" t="str">
        <f>IFERROR(INDEX(字典1_78!C:C,MATCH(RIGHT(F1028,2),字典1_78!B:B,0)),"Error")</f>
        <v>音符打开(#01)</v>
      </c>
      <c r="P1028" s="5">
        <f t="shared" si="64"/>
        <v>42.46</v>
      </c>
      <c r="Q1028" s="5">
        <f t="shared" si="65"/>
        <v>0.29100000000000392</v>
      </c>
      <c r="R1028" s="5" t="str">
        <f>IF(H1030="C_B",INDEX(音色一览表!A:A,MATCH(MID(F1028,5,2)&amp;MID(F1029,5,2)&amp;MID(F1030,7,2),音色一览表!H:H,0))&amp;" "&amp;INDEX(音色一览表!G:G,MATCH(MID(F1028,5,2)&amp;MID(F1029,5,2)&amp;MID(F1030,7,2),音色一览表!H:H,0)),"")</f>
        <v/>
      </c>
      <c r="S1028" s="17"/>
      <c r="T1028" s="17"/>
    </row>
    <row r="1029" spans="1:20" ht="18" hidden="1" customHeight="1" x14ac:dyDescent="0.2">
      <c r="A1029" s="16">
        <v>1027</v>
      </c>
      <c r="B1029" s="16">
        <v>5</v>
      </c>
      <c r="C1029" s="10"/>
      <c r="D1029" s="16" t="s">
        <v>49</v>
      </c>
      <c r="E1029" s="16" t="s">
        <v>50</v>
      </c>
      <c r="F1029" s="16" t="s">
        <v>683</v>
      </c>
      <c r="G1029" s="16" t="s">
        <v>1128</v>
      </c>
      <c r="H1029" s="34" t="str">
        <f t="shared" ref="H1029:H1092" si="67">IFERROR(_xlfn.IFS(MID(F1029,9,1)="B",MID(F1029,9,1)&amp;MID(F1029,7,2),MID(F1029,9,1)="F",RIGHT(F1029,2),AND(MID(F1029,9,1)="C",H1027="B00",H1028="B20"),"C_B"),MID(F1029,9,1))</f>
        <v>C</v>
      </c>
      <c r="I1029" s="34" t="str">
        <f>IFERROR(INDEX(数据分类!B:B,MATCH(数据!H1029,数据分类!A:A,0)),"Error")</f>
        <v>程序更改</v>
      </c>
      <c r="J1029" s="34" t="str">
        <f>IFERROR(_xlfn.IFS(INDEX(数据分类!E:E,MATCH(数据!H1029,数据分类!A:A,0))=3456,N1029&amp;M1029,INDEX(数据分类!E:E,MATCH(数据!H1029,数据分类!A:A,0))=34,M1029,INDEX(数据分类!E:E,MATCH(数据!H1029,数据分类!A:A,0))=56,N1029,INDEX(数据分类!E:E,MATCH(数据!H1029,数据分类!A:A,0))="-","-"),"Error")</f>
        <v>程序:03</v>
      </c>
      <c r="K1029" s="34">
        <f t="shared" si="66"/>
        <v>2</v>
      </c>
      <c r="L1029" s="4" t="str">
        <f>IFERROR(INDEX(字典msg!B:B,MATCH(D1029,字典msg!A:A,0)),"Error")</f>
        <v>正常</v>
      </c>
      <c r="M1029" s="4" t="str">
        <f>IFERROR(_xlfn.IFS(H1029="9",INDEX(字典1_34!C:C,MATCH(MID(F1029,5,2),字典1_34!B:B,0)),H1029="B00",INDEX(字典1_34!D:D,MATCH(MID(F1029,5,2),字典1_34!B:B,0)),H1029="B20",INDEX(字典1_34!E:E,MATCH(MID(F1029,5,2),字典1_34!B:B,0)),H1029="B48",INDEX(字典1_34!G:G,MATCH(MID(F1029,5,2),字典1_34!B:B,0)),LEFT(H1029,1)="B",INDEX(字典1_34!F:F,MATCH(MID(F1029,5,2),字典1_34!B:B,0))),"-")</f>
        <v>-</v>
      </c>
      <c r="N1029" s="4" t="str">
        <f>IFERROR(_xlfn.IFS(H1029="9",INDEX(字典1_56!C:C,MATCH(MID(F1029,7,2),字典1_56!B:B,0)),LEFT(H1029,1)="B",INDEX(字典1_56!D:D,MATCH(MID(F1029,7,2),字典1_56!B:B,0)),H1029="C_B",INDEX(字典1_56!F:F,MATCH(MID(F1029,7,2),字典1_56!B:B,0)),H1029="C",INDEX(字典1_56!E:E,MATCH(MID(F1029,7,2),字典1_56!B:B,0))),"-")</f>
        <v>程序:03</v>
      </c>
      <c r="O1029" s="4" t="str">
        <f>IFERROR(INDEX(字典1_78!C:C,MATCH(RIGHT(F1029,2),字典1_78!B:B,0)),"Error")</f>
        <v>程序更改(#02)</v>
      </c>
      <c r="P1029" s="5">
        <f t="shared" si="64"/>
        <v>43.768999999999998</v>
      </c>
      <c r="Q1029" s="5">
        <f t="shared" si="65"/>
        <v>1.3089999999999975</v>
      </c>
      <c r="R1029" s="5" t="str">
        <f>IF(H1031="C_B",INDEX(音色一览表!A:A,MATCH(MID(F1029,5,2)&amp;MID(F1030,5,2)&amp;MID(F1031,7,2),音色一览表!H:H,0))&amp;" "&amp;INDEX(音色一览表!G:G,MATCH(MID(F1029,5,2)&amp;MID(F1030,5,2)&amp;MID(F1031,7,2),音色一览表!H:H,0)),"")</f>
        <v/>
      </c>
      <c r="S1029" s="17"/>
      <c r="T1029" s="17" t="s">
        <v>3453</v>
      </c>
    </row>
    <row r="1030" spans="1:20" ht="18" hidden="1" customHeight="1" x14ac:dyDescent="0.2">
      <c r="A1030" s="16">
        <v>1028</v>
      </c>
      <c r="B1030" s="16">
        <v>5</v>
      </c>
      <c r="C1030" s="10"/>
      <c r="D1030" s="16" t="s">
        <v>49</v>
      </c>
      <c r="E1030" s="16" t="s">
        <v>50</v>
      </c>
      <c r="F1030" s="16" t="s">
        <v>49</v>
      </c>
      <c r="G1030" s="16" t="s">
        <v>1129</v>
      </c>
      <c r="H1030" s="34" t="str">
        <f t="shared" si="67"/>
        <v>C</v>
      </c>
      <c r="I1030" s="34" t="str">
        <f>IFERROR(INDEX(数据分类!B:B,MATCH(数据!H1030,数据分类!A:A,0)),"Error")</f>
        <v>程序更改</v>
      </c>
      <c r="J1030" s="34" t="str">
        <f>IFERROR(_xlfn.IFS(INDEX(数据分类!E:E,MATCH(数据!H1030,数据分类!A:A,0))=3456,N1030&amp;M1030,INDEX(数据分类!E:E,MATCH(数据!H1030,数据分类!A:A,0))=34,M1030,INDEX(数据分类!E:E,MATCH(数据!H1030,数据分类!A:A,0))=56,N1030,INDEX(数据分类!E:E,MATCH(数据!H1030,数据分类!A:A,0))="-","-"),"Error")</f>
        <v>程序:03</v>
      </c>
      <c r="K1030" s="34">
        <f t="shared" si="66"/>
        <v>4</v>
      </c>
      <c r="L1030" s="4" t="str">
        <f>IFERROR(INDEX(字典msg!B:B,MATCH(D1030,字典msg!A:A,0)),"Error")</f>
        <v>正常</v>
      </c>
      <c r="M1030" s="4" t="str">
        <f>IFERROR(_xlfn.IFS(H1030="9",INDEX(字典1_34!C:C,MATCH(MID(F1030,5,2),字典1_34!B:B,0)),H1030="B00",INDEX(字典1_34!D:D,MATCH(MID(F1030,5,2),字典1_34!B:B,0)),H1030="B20",INDEX(字典1_34!E:E,MATCH(MID(F1030,5,2),字典1_34!B:B,0)),H1030="B48",INDEX(字典1_34!G:G,MATCH(MID(F1030,5,2),字典1_34!B:B,0)),LEFT(H1030,1)="B",INDEX(字典1_34!F:F,MATCH(MID(F1030,5,2),字典1_34!B:B,0))),"-")</f>
        <v>-</v>
      </c>
      <c r="N1030" s="4" t="str">
        <f>IFERROR(_xlfn.IFS(H1030="9",INDEX(字典1_56!C:C,MATCH(MID(F1030,7,2),字典1_56!B:B,0)),LEFT(H1030,1)="B",INDEX(字典1_56!D:D,MATCH(MID(F1030,7,2),字典1_56!B:B,0)),H1030="C_B",INDEX(字典1_56!F:F,MATCH(MID(F1030,7,2),字典1_56!B:B,0)),H1030="C",INDEX(字典1_56!E:E,MATCH(MID(F1030,7,2),字典1_56!B:B,0))),"-")</f>
        <v>程序:03</v>
      </c>
      <c r="O1030" s="4" t="str">
        <f>IFERROR(INDEX(字典1_78!C:C,MATCH(RIGHT(F1030,2),字典1_78!B:B,0)),"Error")</f>
        <v>程序更改(#04)</v>
      </c>
      <c r="P1030" s="5">
        <f t="shared" si="64"/>
        <v>43.779000000000003</v>
      </c>
      <c r="Q1030" s="5">
        <f t="shared" si="65"/>
        <v>1.0000000000005116E-2</v>
      </c>
      <c r="R1030" s="5" t="str">
        <f>IF(H1032="C_B",INDEX(音色一览表!A:A,MATCH(MID(F1030,5,2)&amp;MID(F1031,5,2)&amp;MID(F1032,7,2),音色一览表!H:H,0))&amp;" "&amp;INDEX(音色一览表!G:G,MATCH(MID(F1030,5,2)&amp;MID(F1031,5,2)&amp;MID(F1032,7,2),音色一览表!H:H,0)),"")</f>
        <v/>
      </c>
      <c r="S1030" s="17"/>
      <c r="T1030" s="17" t="s">
        <v>3453</v>
      </c>
    </row>
    <row r="1031" spans="1:20" ht="18" hidden="1" customHeight="1" x14ac:dyDescent="0.2">
      <c r="A1031" s="16">
        <v>1029</v>
      </c>
      <c r="B1031" s="16">
        <v>5</v>
      </c>
      <c r="C1031" s="10"/>
      <c r="D1031" s="16" t="s">
        <v>49</v>
      </c>
      <c r="E1031" s="16" t="s">
        <v>50</v>
      </c>
      <c r="F1031" s="16" t="s">
        <v>1</v>
      </c>
      <c r="G1031" s="16" t="s">
        <v>1130</v>
      </c>
      <c r="H1031" s="34" t="str">
        <f t="shared" si="67"/>
        <v>9</v>
      </c>
      <c r="I1031" s="34" t="str">
        <f>IFERROR(INDEX(数据分类!B:B,MATCH(数据!H1031,数据分类!A:A,0)),"Error")</f>
        <v>音符打开</v>
      </c>
      <c r="J1031" s="34" t="str">
        <f>IFERROR(_xlfn.IFS(INDEX(数据分类!E:E,MATCH(数据!H1031,数据分类!A:A,0))=3456,N1031&amp;M1031,INDEX(数据分类!E:E,MATCH(数据!H1031,数据分类!A:A,0))=34,M1031,INDEX(数据分类!E:E,MATCH(数据!H1031,数据分类!A:A,0))=56,N1031,INDEX(数据分类!E:E,MATCH(数据!H1031,数据分类!A:A,0))="-","-"),"Error")</f>
        <v>C2键按下(力度077)</v>
      </c>
      <c r="K1031" s="34">
        <f t="shared" si="66"/>
        <v>1</v>
      </c>
      <c r="L1031" s="4" t="str">
        <f>IFERROR(INDEX(字典msg!B:B,MATCH(D1031,字典msg!A:A,0)),"Error")</f>
        <v>正常</v>
      </c>
      <c r="M1031" s="4" t="str">
        <f>IFERROR(_xlfn.IFS(H1031="9",INDEX(字典1_34!C:C,MATCH(MID(F1031,5,2),字典1_34!B:B,0)),H1031="B00",INDEX(字典1_34!D:D,MATCH(MID(F1031,5,2),字典1_34!B:B,0)),H1031="B20",INDEX(字典1_34!E:E,MATCH(MID(F1031,5,2),字典1_34!B:B,0)),H1031="B48",INDEX(字典1_34!G:G,MATCH(MID(F1031,5,2),字典1_34!B:B,0)),LEFT(H1031,1)="B",INDEX(字典1_34!F:F,MATCH(MID(F1031,5,2),字典1_34!B:B,0))),"-")</f>
        <v>按下(力度077)</v>
      </c>
      <c r="N1031" s="4" t="str">
        <f>IFERROR(_xlfn.IFS(H1031="9",INDEX(字典1_56!C:C,MATCH(MID(F1031,7,2),字典1_56!B:B,0)),LEFT(H1031,1)="B",INDEX(字典1_56!D:D,MATCH(MID(F1031,7,2),字典1_56!B:B,0)),H1031="C_B",INDEX(字典1_56!F:F,MATCH(MID(F1031,7,2),字典1_56!B:B,0)),H1031="C",INDEX(字典1_56!E:E,MATCH(MID(F1031,7,2),字典1_56!B:B,0))),"-")</f>
        <v>C2键</v>
      </c>
      <c r="O1031" s="4" t="str">
        <f>IFERROR(INDEX(字典1_78!C:C,MATCH(RIGHT(F1031,2),字典1_78!B:B,0)),"Error")</f>
        <v>音符打开(#01)</v>
      </c>
      <c r="P1031" s="5">
        <f t="shared" si="64"/>
        <v>44.526000000000003</v>
      </c>
      <c r="Q1031" s="5">
        <f t="shared" si="65"/>
        <v>0.74699999999999989</v>
      </c>
      <c r="R1031" s="5" t="str">
        <f>IF(H1033="C_B",INDEX(音色一览表!A:A,MATCH(MID(F1031,5,2)&amp;MID(F1032,5,2)&amp;MID(F1033,7,2),音色一览表!H:H,0))&amp;" "&amp;INDEX(音色一览表!G:G,MATCH(MID(F1031,5,2)&amp;MID(F1032,5,2)&amp;MID(F1033,7,2),音色一览表!H:H,0)),"")</f>
        <v/>
      </c>
      <c r="S1031" s="17"/>
      <c r="T1031" s="17"/>
    </row>
    <row r="1032" spans="1:20" ht="18" hidden="1" customHeight="1" x14ac:dyDescent="0.2">
      <c r="A1032" s="16">
        <v>1030</v>
      </c>
      <c r="B1032" s="16">
        <v>5</v>
      </c>
      <c r="C1032" s="10"/>
      <c r="D1032" s="16" t="s">
        <v>49</v>
      </c>
      <c r="E1032" s="16" t="s">
        <v>50</v>
      </c>
      <c r="F1032" s="16" t="s">
        <v>1131</v>
      </c>
      <c r="G1032" s="16" t="s">
        <v>1132</v>
      </c>
      <c r="H1032" s="34" t="str">
        <f t="shared" si="67"/>
        <v>9</v>
      </c>
      <c r="I1032" s="34" t="str">
        <f>IFERROR(INDEX(数据分类!B:B,MATCH(数据!H1032,数据分类!A:A,0)),"Error")</f>
        <v>音符打开</v>
      </c>
      <c r="J1032" s="34" t="str">
        <f>IFERROR(_xlfn.IFS(INDEX(数据分类!E:E,MATCH(数据!H1032,数据分类!A:A,0))=3456,N1032&amp;M1032,INDEX(数据分类!E:E,MATCH(数据!H1032,数据分类!A:A,0))=34,M1032,INDEX(数据分类!E:E,MATCH(数据!H1032,数据分类!A:A,0))=56,N1032,INDEX(数据分类!E:E,MATCH(数据!H1032,数据分类!A:A,0))="-","-"),"Error")</f>
        <v>B1键按下(力度081)</v>
      </c>
      <c r="K1032" s="34">
        <f t="shared" si="66"/>
        <v>1</v>
      </c>
      <c r="L1032" s="4" t="str">
        <f>IFERROR(INDEX(字典msg!B:B,MATCH(D1032,字典msg!A:A,0)),"Error")</f>
        <v>正常</v>
      </c>
      <c r="M1032" s="4" t="str">
        <f>IFERROR(_xlfn.IFS(H1032="9",INDEX(字典1_34!C:C,MATCH(MID(F1032,5,2),字典1_34!B:B,0)),H1032="B00",INDEX(字典1_34!D:D,MATCH(MID(F1032,5,2),字典1_34!B:B,0)),H1032="B20",INDEX(字典1_34!E:E,MATCH(MID(F1032,5,2),字典1_34!B:B,0)),H1032="B48",INDEX(字典1_34!G:G,MATCH(MID(F1032,5,2),字典1_34!B:B,0)),LEFT(H1032,1)="B",INDEX(字典1_34!F:F,MATCH(MID(F1032,5,2),字典1_34!B:B,0))),"-")</f>
        <v>按下(力度081)</v>
      </c>
      <c r="N1032" s="4" t="str">
        <f>IFERROR(_xlfn.IFS(H1032="9",INDEX(字典1_56!C:C,MATCH(MID(F1032,7,2),字典1_56!B:B,0)),LEFT(H1032,1)="B",INDEX(字典1_56!D:D,MATCH(MID(F1032,7,2),字典1_56!B:B,0)),H1032="C_B",INDEX(字典1_56!F:F,MATCH(MID(F1032,7,2),字典1_56!B:B,0)),H1032="C",INDEX(字典1_56!E:E,MATCH(MID(F1032,7,2),字典1_56!B:B,0))),"-")</f>
        <v>B1键</v>
      </c>
      <c r="O1032" s="4" t="str">
        <f>IFERROR(INDEX(字典1_78!C:C,MATCH(RIGHT(F1032,2),字典1_78!B:B,0)),"Error")</f>
        <v>音符打开(#01)</v>
      </c>
      <c r="P1032" s="5">
        <f t="shared" si="64"/>
        <v>44.536000000000001</v>
      </c>
      <c r="Q1032" s="5">
        <f t="shared" si="65"/>
        <v>9.9999999999980105E-3</v>
      </c>
      <c r="R1032" s="5" t="str">
        <f>IF(H1034="C_B",INDEX(音色一览表!A:A,MATCH(MID(F1032,5,2)&amp;MID(F1033,5,2)&amp;MID(F1034,7,2),音色一览表!H:H,0))&amp;" "&amp;INDEX(音色一览表!G:G,MATCH(MID(F1032,5,2)&amp;MID(F1033,5,2)&amp;MID(F1034,7,2),音色一览表!H:H,0)),"")</f>
        <v/>
      </c>
      <c r="S1032" s="17"/>
      <c r="T1032" s="17"/>
    </row>
    <row r="1033" spans="1:20" ht="18" hidden="1" customHeight="1" x14ac:dyDescent="0.2">
      <c r="A1033" s="16">
        <v>1031</v>
      </c>
      <c r="B1033" s="16">
        <v>5</v>
      </c>
      <c r="C1033" s="10"/>
      <c r="D1033" s="16" t="s">
        <v>49</v>
      </c>
      <c r="E1033" s="16" t="s">
        <v>50</v>
      </c>
      <c r="F1033" s="16" t="s">
        <v>57</v>
      </c>
      <c r="G1033" s="16" t="s">
        <v>1133</v>
      </c>
      <c r="H1033" s="34" t="str">
        <f t="shared" si="67"/>
        <v>9</v>
      </c>
      <c r="I1033" s="34" t="str">
        <f>IFERROR(INDEX(数据分类!B:B,MATCH(数据!H1033,数据分类!A:A,0)),"Error")</f>
        <v>音符打开</v>
      </c>
      <c r="J1033" s="34" t="str">
        <f>IFERROR(_xlfn.IFS(INDEX(数据分类!E:E,MATCH(数据!H1033,数据分类!A:A,0))=3456,N1033&amp;M1033,INDEX(数据分类!E:E,MATCH(数据!H1033,数据分类!A:A,0))=34,M1033,INDEX(数据分类!E:E,MATCH(数据!H1033,数据分类!A:A,0))=56,N1033,INDEX(数据分类!E:E,MATCH(数据!H1033,数据分类!A:A,0))="-","-"),"Error")</f>
        <v>B1键松开</v>
      </c>
      <c r="K1033" s="34">
        <f t="shared" si="66"/>
        <v>1</v>
      </c>
      <c r="L1033" s="4" t="str">
        <f>IFERROR(INDEX(字典msg!B:B,MATCH(D1033,字典msg!A:A,0)),"Error")</f>
        <v>正常</v>
      </c>
      <c r="M1033" s="4" t="str">
        <f>IFERROR(_xlfn.IFS(H1033="9",INDEX(字典1_34!C:C,MATCH(MID(F1033,5,2),字典1_34!B:B,0)),H1033="B00",INDEX(字典1_34!D:D,MATCH(MID(F1033,5,2),字典1_34!B:B,0)),H1033="B20",INDEX(字典1_34!E:E,MATCH(MID(F1033,5,2),字典1_34!B:B,0)),H1033="B48",INDEX(字典1_34!G:G,MATCH(MID(F1033,5,2),字典1_34!B:B,0)),LEFT(H1033,1)="B",INDEX(字典1_34!F:F,MATCH(MID(F1033,5,2),字典1_34!B:B,0))),"-")</f>
        <v>松开</v>
      </c>
      <c r="N1033" s="4" t="str">
        <f>IFERROR(_xlfn.IFS(H1033="9",INDEX(字典1_56!C:C,MATCH(MID(F1033,7,2),字典1_56!B:B,0)),LEFT(H1033,1)="B",INDEX(字典1_56!D:D,MATCH(MID(F1033,7,2),字典1_56!B:B,0)),H1033="C_B",INDEX(字典1_56!F:F,MATCH(MID(F1033,7,2),字典1_56!B:B,0)),H1033="C",INDEX(字典1_56!E:E,MATCH(MID(F1033,7,2),字典1_56!B:B,0))),"-")</f>
        <v>B1键</v>
      </c>
      <c r="O1033" s="4" t="str">
        <f>IFERROR(INDEX(字典1_78!C:C,MATCH(RIGHT(F1033,2),字典1_78!B:B,0)),"Error")</f>
        <v>音符打开(#01)</v>
      </c>
      <c r="P1033" s="5">
        <f t="shared" si="64"/>
        <v>47.469000000000001</v>
      </c>
      <c r="Q1033" s="5">
        <f t="shared" si="65"/>
        <v>2.9329999999999998</v>
      </c>
      <c r="R1033" s="5" t="str">
        <f>IF(H1035="C_B",INDEX(音色一览表!A:A,MATCH(MID(F1033,5,2)&amp;MID(F1034,5,2)&amp;MID(F1035,7,2),音色一览表!H:H,0))&amp;" "&amp;INDEX(音色一览表!G:G,MATCH(MID(F1033,5,2)&amp;MID(F1034,5,2)&amp;MID(F1035,7,2),音色一览表!H:H,0)),"")</f>
        <v/>
      </c>
      <c r="S1033" s="17"/>
      <c r="T1033" s="17"/>
    </row>
    <row r="1034" spans="1:20" ht="18" hidden="1" customHeight="1" x14ac:dyDescent="0.2">
      <c r="A1034" s="16">
        <v>1032</v>
      </c>
      <c r="B1034" s="16">
        <v>5</v>
      </c>
      <c r="C1034" s="10"/>
      <c r="D1034" s="16" t="s">
        <v>49</v>
      </c>
      <c r="E1034" s="16" t="s">
        <v>50</v>
      </c>
      <c r="F1034" s="16" t="s">
        <v>3</v>
      </c>
      <c r="G1034" s="16" t="s">
        <v>1133</v>
      </c>
      <c r="H1034" s="34" t="str">
        <f t="shared" si="67"/>
        <v>9</v>
      </c>
      <c r="I1034" s="34" t="str">
        <f>IFERROR(INDEX(数据分类!B:B,MATCH(数据!H1034,数据分类!A:A,0)),"Error")</f>
        <v>音符打开</v>
      </c>
      <c r="J1034" s="34" t="str">
        <f>IFERROR(_xlfn.IFS(INDEX(数据分类!E:E,MATCH(数据!H1034,数据分类!A:A,0))=3456,N1034&amp;M1034,INDEX(数据分类!E:E,MATCH(数据!H1034,数据分类!A:A,0))=34,M1034,INDEX(数据分类!E:E,MATCH(数据!H1034,数据分类!A:A,0))=56,N1034,INDEX(数据分类!E:E,MATCH(数据!H1034,数据分类!A:A,0))="-","-"),"Error")</f>
        <v>C2键松开</v>
      </c>
      <c r="K1034" s="34">
        <f t="shared" si="66"/>
        <v>1</v>
      </c>
      <c r="L1034" s="4" t="str">
        <f>IFERROR(INDEX(字典msg!B:B,MATCH(D1034,字典msg!A:A,0)),"Error")</f>
        <v>正常</v>
      </c>
      <c r="M1034" s="4" t="str">
        <f>IFERROR(_xlfn.IFS(H1034="9",INDEX(字典1_34!C:C,MATCH(MID(F1034,5,2),字典1_34!B:B,0)),H1034="B00",INDEX(字典1_34!D:D,MATCH(MID(F1034,5,2),字典1_34!B:B,0)),H1034="B20",INDEX(字典1_34!E:E,MATCH(MID(F1034,5,2),字典1_34!B:B,0)),H1034="B48",INDEX(字典1_34!G:G,MATCH(MID(F1034,5,2),字典1_34!B:B,0)),LEFT(H1034,1)="B",INDEX(字典1_34!F:F,MATCH(MID(F1034,5,2),字典1_34!B:B,0))),"-")</f>
        <v>松开</v>
      </c>
      <c r="N1034" s="4" t="str">
        <f>IFERROR(_xlfn.IFS(H1034="9",INDEX(字典1_56!C:C,MATCH(MID(F1034,7,2),字典1_56!B:B,0)),LEFT(H1034,1)="B",INDEX(字典1_56!D:D,MATCH(MID(F1034,7,2),字典1_56!B:B,0)),H1034="C_B",INDEX(字典1_56!F:F,MATCH(MID(F1034,7,2),字典1_56!B:B,0)),H1034="C",INDEX(字典1_56!E:E,MATCH(MID(F1034,7,2),字典1_56!B:B,0))),"-")</f>
        <v>C2键</v>
      </c>
      <c r="O1034" s="4" t="str">
        <f>IFERROR(INDEX(字典1_78!C:C,MATCH(RIGHT(F1034,2),字典1_78!B:B,0)),"Error")</f>
        <v>音符打开(#01)</v>
      </c>
      <c r="P1034" s="5">
        <f t="shared" si="64"/>
        <v>47.469000000000001</v>
      </c>
      <c r="Q1034" s="5">
        <f t="shared" si="65"/>
        <v>0</v>
      </c>
      <c r="R1034" s="5" t="str">
        <f>IF(H1036="C_B",INDEX(音色一览表!A:A,MATCH(MID(F1034,5,2)&amp;MID(F1035,5,2)&amp;MID(F1036,7,2),音色一览表!H:H,0))&amp;" "&amp;INDEX(音色一览表!G:G,MATCH(MID(F1034,5,2)&amp;MID(F1035,5,2)&amp;MID(F1036,7,2),音色一览表!H:H,0)),"")</f>
        <v/>
      </c>
      <c r="S1034" s="17"/>
      <c r="T1034" s="17"/>
    </row>
    <row r="1035" spans="1:20" ht="18" hidden="1" customHeight="1" x14ac:dyDescent="0.2">
      <c r="A1035" s="16">
        <v>1033</v>
      </c>
      <c r="B1035" s="16">
        <v>5</v>
      </c>
      <c r="C1035" s="10"/>
      <c r="D1035" s="16" t="s">
        <v>49</v>
      </c>
      <c r="E1035" s="16" t="s">
        <v>50</v>
      </c>
      <c r="F1035" s="16" t="s">
        <v>1134</v>
      </c>
      <c r="G1035" s="16" t="s">
        <v>1135</v>
      </c>
      <c r="H1035" s="34" t="str">
        <f t="shared" si="67"/>
        <v>9</v>
      </c>
      <c r="I1035" s="34" t="str">
        <f>IFERROR(INDEX(数据分类!B:B,MATCH(数据!H1035,数据分类!A:A,0)),"Error")</f>
        <v>音符打开</v>
      </c>
      <c r="J1035" s="34" t="str">
        <f>IFERROR(_xlfn.IFS(INDEX(数据分类!E:E,MATCH(数据!H1035,数据分类!A:A,0))=3456,N1035&amp;M1035,INDEX(数据分类!E:E,MATCH(数据!H1035,数据分类!A:A,0))=34,M1035,INDEX(数据分类!E:E,MATCH(数据!H1035,数据分类!A:A,0))=56,N1035,INDEX(数据分类!E:E,MATCH(数据!H1035,数据分类!A:A,0))="-","-"),"Error")</f>
        <v>D2键按下(力度072)</v>
      </c>
      <c r="K1035" s="34">
        <f t="shared" si="66"/>
        <v>1</v>
      </c>
      <c r="L1035" s="4" t="str">
        <f>IFERROR(INDEX(字典msg!B:B,MATCH(D1035,字典msg!A:A,0)),"Error")</f>
        <v>正常</v>
      </c>
      <c r="M1035" s="4" t="str">
        <f>IFERROR(_xlfn.IFS(H1035="9",INDEX(字典1_34!C:C,MATCH(MID(F1035,5,2),字典1_34!B:B,0)),H1035="B00",INDEX(字典1_34!D:D,MATCH(MID(F1035,5,2),字典1_34!B:B,0)),H1035="B20",INDEX(字典1_34!E:E,MATCH(MID(F1035,5,2),字典1_34!B:B,0)),H1035="B48",INDEX(字典1_34!G:G,MATCH(MID(F1035,5,2),字典1_34!B:B,0)),LEFT(H1035,1)="B",INDEX(字典1_34!F:F,MATCH(MID(F1035,5,2),字典1_34!B:B,0))),"-")</f>
        <v>按下(力度072)</v>
      </c>
      <c r="N1035" s="4" t="str">
        <f>IFERROR(_xlfn.IFS(H1035="9",INDEX(字典1_56!C:C,MATCH(MID(F1035,7,2),字典1_56!B:B,0)),LEFT(H1035,1)="B",INDEX(字典1_56!D:D,MATCH(MID(F1035,7,2),字典1_56!B:B,0)),H1035="C_B",INDEX(字典1_56!F:F,MATCH(MID(F1035,7,2),字典1_56!B:B,0)),H1035="C",INDEX(字典1_56!E:E,MATCH(MID(F1035,7,2),字典1_56!B:B,0))),"-")</f>
        <v>D2键</v>
      </c>
      <c r="O1035" s="4" t="str">
        <f>IFERROR(INDEX(字典1_78!C:C,MATCH(RIGHT(F1035,2),字典1_78!B:B,0)),"Error")</f>
        <v>音符打开(#01)</v>
      </c>
      <c r="P1035" s="5">
        <f t="shared" si="64"/>
        <v>47.969000000000001</v>
      </c>
      <c r="Q1035" s="5">
        <f t="shared" si="65"/>
        <v>0.5</v>
      </c>
      <c r="R1035" s="5" t="str">
        <f>IF(H1037="C_B",INDEX(音色一览表!A:A,MATCH(MID(F1035,5,2)&amp;MID(F1036,5,2)&amp;MID(F1037,7,2),音色一览表!H:H,0))&amp;" "&amp;INDEX(音色一览表!G:G,MATCH(MID(F1035,5,2)&amp;MID(F1036,5,2)&amp;MID(F1037,7,2),音色一览表!H:H,0)),"")</f>
        <v/>
      </c>
      <c r="S1035" s="17"/>
      <c r="T1035" s="17"/>
    </row>
    <row r="1036" spans="1:20" ht="18" hidden="1" customHeight="1" x14ac:dyDescent="0.2">
      <c r="A1036" s="16">
        <v>1034</v>
      </c>
      <c r="B1036" s="16">
        <v>5</v>
      </c>
      <c r="C1036" s="10"/>
      <c r="D1036" s="16" t="s">
        <v>49</v>
      </c>
      <c r="E1036" s="16" t="s">
        <v>50</v>
      </c>
      <c r="F1036" s="16" t="s">
        <v>1136</v>
      </c>
      <c r="G1036" s="16" t="s">
        <v>1137</v>
      </c>
      <c r="H1036" s="34" t="str">
        <f t="shared" si="67"/>
        <v>9</v>
      </c>
      <c r="I1036" s="34" t="str">
        <f>IFERROR(INDEX(数据分类!B:B,MATCH(数据!H1036,数据分类!A:A,0)),"Error")</f>
        <v>音符打开</v>
      </c>
      <c r="J1036" s="34" t="str">
        <f>IFERROR(_xlfn.IFS(INDEX(数据分类!E:E,MATCH(数据!H1036,数据分类!A:A,0))=3456,N1036&amp;M1036,INDEX(数据分类!E:E,MATCH(数据!H1036,数据分类!A:A,0))=34,M1036,INDEX(数据分类!E:E,MATCH(数据!H1036,数据分类!A:A,0))=56,N1036,INDEX(数据分类!E:E,MATCH(数据!H1036,数据分类!A:A,0))="-","-"),"Error")</f>
        <v>C2键按下(力度070)</v>
      </c>
      <c r="K1036" s="34">
        <f t="shared" si="66"/>
        <v>1</v>
      </c>
      <c r="L1036" s="4" t="str">
        <f>IFERROR(INDEX(字典msg!B:B,MATCH(D1036,字典msg!A:A,0)),"Error")</f>
        <v>正常</v>
      </c>
      <c r="M1036" s="4" t="str">
        <f>IFERROR(_xlfn.IFS(H1036="9",INDEX(字典1_34!C:C,MATCH(MID(F1036,5,2),字典1_34!B:B,0)),H1036="B00",INDEX(字典1_34!D:D,MATCH(MID(F1036,5,2),字典1_34!B:B,0)),H1036="B20",INDEX(字典1_34!E:E,MATCH(MID(F1036,5,2),字典1_34!B:B,0)),H1036="B48",INDEX(字典1_34!G:G,MATCH(MID(F1036,5,2),字典1_34!B:B,0)),LEFT(H1036,1)="B",INDEX(字典1_34!F:F,MATCH(MID(F1036,5,2),字典1_34!B:B,0))),"-")</f>
        <v>按下(力度070)</v>
      </c>
      <c r="N1036" s="4" t="str">
        <f>IFERROR(_xlfn.IFS(H1036="9",INDEX(字典1_56!C:C,MATCH(MID(F1036,7,2),字典1_56!B:B,0)),LEFT(H1036,1)="B",INDEX(字典1_56!D:D,MATCH(MID(F1036,7,2),字典1_56!B:B,0)),H1036="C_B",INDEX(字典1_56!F:F,MATCH(MID(F1036,7,2),字典1_56!B:B,0)),H1036="C",INDEX(字典1_56!E:E,MATCH(MID(F1036,7,2),字典1_56!B:B,0))),"-")</f>
        <v>C2键</v>
      </c>
      <c r="O1036" s="4" t="str">
        <f>IFERROR(INDEX(字典1_78!C:C,MATCH(RIGHT(F1036,2),字典1_78!B:B,0)),"Error")</f>
        <v>音符打开(#01)</v>
      </c>
      <c r="P1036" s="5">
        <f t="shared" si="64"/>
        <v>47.978999999999999</v>
      </c>
      <c r="Q1036" s="5">
        <f t="shared" si="65"/>
        <v>9.9999999999980105E-3</v>
      </c>
      <c r="R1036" s="5" t="str">
        <f>IF(H1038="C_B",INDEX(音色一览表!A:A,MATCH(MID(F1036,5,2)&amp;MID(F1037,5,2)&amp;MID(F1038,7,2),音色一览表!H:H,0))&amp;" "&amp;INDEX(音色一览表!G:G,MATCH(MID(F1036,5,2)&amp;MID(F1037,5,2)&amp;MID(F1038,7,2),音色一览表!H:H,0)),"")</f>
        <v/>
      </c>
      <c r="S1036" s="17"/>
      <c r="T1036" s="17"/>
    </row>
    <row r="1037" spans="1:20" ht="18" hidden="1" customHeight="1" x14ac:dyDescent="0.2">
      <c r="A1037" s="16">
        <v>1035</v>
      </c>
      <c r="B1037" s="16">
        <v>5</v>
      </c>
      <c r="C1037" s="10"/>
      <c r="D1037" s="16" t="s">
        <v>49</v>
      </c>
      <c r="E1037" s="16" t="s">
        <v>50</v>
      </c>
      <c r="F1037" s="16" t="s">
        <v>7</v>
      </c>
      <c r="G1037" s="16" t="s">
        <v>1138</v>
      </c>
      <c r="H1037" s="34" t="str">
        <f t="shared" si="67"/>
        <v>9</v>
      </c>
      <c r="I1037" s="34" t="str">
        <f>IFERROR(INDEX(数据分类!B:B,MATCH(数据!H1037,数据分类!A:A,0)),"Error")</f>
        <v>音符打开</v>
      </c>
      <c r="J1037" s="34" t="str">
        <f>IFERROR(_xlfn.IFS(INDEX(数据分类!E:E,MATCH(数据!H1037,数据分类!A:A,0))=3456,N1037&amp;M1037,INDEX(数据分类!E:E,MATCH(数据!H1037,数据分类!A:A,0))=34,M1037,INDEX(数据分类!E:E,MATCH(数据!H1037,数据分类!A:A,0))=56,N1037,INDEX(数据分类!E:E,MATCH(数据!H1037,数据分类!A:A,0))="-","-"),"Error")</f>
        <v>D2键松开</v>
      </c>
      <c r="K1037" s="34">
        <f t="shared" si="66"/>
        <v>1</v>
      </c>
      <c r="L1037" s="4" t="str">
        <f>IFERROR(INDEX(字典msg!B:B,MATCH(D1037,字典msg!A:A,0)),"Error")</f>
        <v>正常</v>
      </c>
      <c r="M1037" s="4" t="str">
        <f>IFERROR(_xlfn.IFS(H1037="9",INDEX(字典1_34!C:C,MATCH(MID(F1037,5,2),字典1_34!B:B,0)),H1037="B00",INDEX(字典1_34!D:D,MATCH(MID(F1037,5,2),字典1_34!B:B,0)),H1037="B20",INDEX(字典1_34!E:E,MATCH(MID(F1037,5,2),字典1_34!B:B,0)),H1037="B48",INDEX(字典1_34!G:G,MATCH(MID(F1037,5,2),字典1_34!B:B,0)),LEFT(H1037,1)="B",INDEX(字典1_34!F:F,MATCH(MID(F1037,5,2),字典1_34!B:B,0))),"-")</f>
        <v>松开</v>
      </c>
      <c r="N1037" s="4" t="str">
        <f>IFERROR(_xlfn.IFS(H1037="9",INDEX(字典1_56!C:C,MATCH(MID(F1037,7,2),字典1_56!B:B,0)),LEFT(H1037,1)="B",INDEX(字典1_56!D:D,MATCH(MID(F1037,7,2),字典1_56!B:B,0)),H1037="C_B",INDEX(字典1_56!F:F,MATCH(MID(F1037,7,2),字典1_56!B:B,0)),H1037="C",INDEX(字典1_56!E:E,MATCH(MID(F1037,7,2),字典1_56!B:B,0))),"-")</f>
        <v>D2键</v>
      </c>
      <c r="O1037" s="4" t="str">
        <f>IFERROR(INDEX(字典1_78!C:C,MATCH(RIGHT(F1037,2),字典1_78!B:B,0)),"Error")</f>
        <v>音符打开(#01)</v>
      </c>
      <c r="P1037" s="5">
        <f t="shared" si="64"/>
        <v>48.959000000000003</v>
      </c>
      <c r="Q1037" s="5">
        <f t="shared" si="65"/>
        <v>0.98000000000000398</v>
      </c>
      <c r="R1037" s="5" t="str">
        <f>IF(H1039="C_B",INDEX(音色一览表!A:A,MATCH(MID(F1037,5,2)&amp;MID(F1038,5,2)&amp;MID(F1039,7,2),音色一览表!H:H,0))&amp;" "&amp;INDEX(音色一览表!G:G,MATCH(MID(F1037,5,2)&amp;MID(F1038,5,2)&amp;MID(F1039,7,2),音色一览表!H:H,0)),"")</f>
        <v/>
      </c>
      <c r="S1037" s="17"/>
      <c r="T1037" s="17"/>
    </row>
    <row r="1038" spans="1:20" ht="18" hidden="1" customHeight="1" x14ac:dyDescent="0.2">
      <c r="A1038" s="16">
        <v>1036</v>
      </c>
      <c r="B1038" s="16">
        <v>5</v>
      </c>
      <c r="C1038" s="10"/>
      <c r="D1038" s="16" t="s">
        <v>49</v>
      </c>
      <c r="E1038" s="16" t="s">
        <v>50</v>
      </c>
      <c r="F1038" s="16" t="s">
        <v>3</v>
      </c>
      <c r="G1038" s="16" t="s">
        <v>1139</v>
      </c>
      <c r="H1038" s="34" t="str">
        <f t="shared" si="67"/>
        <v>9</v>
      </c>
      <c r="I1038" s="34" t="str">
        <f>IFERROR(INDEX(数据分类!B:B,MATCH(数据!H1038,数据分类!A:A,0)),"Error")</f>
        <v>音符打开</v>
      </c>
      <c r="J1038" s="34" t="str">
        <f>IFERROR(_xlfn.IFS(INDEX(数据分类!E:E,MATCH(数据!H1038,数据分类!A:A,0))=3456,N1038&amp;M1038,INDEX(数据分类!E:E,MATCH(数据!H1038,数据分类!A:A,0))=34,M1038,INDEX(数据分类!E:E,MATCH(数据!H1038,数据分类!A:A,0))=56,N1038,INDEX(数据分类!E:E,MATCH(数据!H1038,数据分类!A:A,0))="-","-"),"Error")</f>
        <v>C2键松开</v>
      </c>
      <c r="K1038" s="34">
        <f t="shared" si="66"/>
        <v>1</v>
      </c>
      <c r="L1038" s="4" t="str">
        <f>IFERROR(INDEX(字典msg!B:B,MATCH(D1038,字典msg!A:A,0)),"Error")</f>
        <v>正常</v>
      </c>
      <c r="M1038" s="4" t="str">
        <f>IFERROR(_xlfn.IFS(H1038="9",INDEX(字典1_34!C:C,MATCH(MID(F1038,5,2),字典1_34!B:B,0)),H1038="B00",INDEX(字典1_34!D:D,MATCH(MID(F1038,5,2),字典1_34!B:B,0)),H1038="B20",INDEX(字典1_34!E:E,MATCH(MID(F1038,5,2),字典1_34!B:B,0)),H1038="B48",INDEX(字典1_34!G:G,MATCH(MID(F1038,5,2),字典1_34!B:B,0)),LEFT(H1038,1)="B",INDEX(字典1_34!F:F,MATCH(MID(F1038,5,2),字典1_34!B:B,0))),"-")</f>
        <v>松开</v>
      </c>
      <c r="N1038" s="4" t="str">
        <f>IFERROR(_xlfn.IFS(H1038="9",INDEX(字典1_56!C:C,MATCH(MID(F1038,7,2),字典1_56!B:B,0)),LEFT(H1038,1)="B",INDEX(字典1_56!D:D,MATCH(MID(F1038,7,2),字典1_56!B:B,0)),H1038="C_B",INDEX(字典1_56!F:F,MATCH(MID(F1038,7,2),字典1_56!B:B,0)),H1038="C",INDEX(字典1_56!E:E,MATCH(MID(F1038,7,2),字典1_56!B:B,0))),"-")</f>
        <v>C2键</v>
      </c>
      <c r="O1038" s="4" t="str">
        <f>IFERROR(INDEX(字典1_78!C:C,MATCH(RIGHT(F1038,2),字典1_78!B:B,0)),"Error")</f>
        <v>音符打开(#01)</v>
      </c>
      <c r="P1038" s="5">
        <f t="shared" si="64"/>
        <v>48.999000000000002</v>
      </c>
      <c r="Q1038" s="5">
        <f t="shared" si="65"/>
        <v>3.9999999999999147E-2</v>
      </c>
      <c r="R1038" s="5" t="str">
        <f>IF(H1040="C_B",INDEX(音色一览表!A:A,MATCH(MID(F1038,5,2)&amp;MID(F1039,5,2)&amp;MID(F1040,7,2),音色一览表!H:H,0))&amp;" "&amp;INDEX(音色一览表!G:G,MATCH(MID(F1038,5,2)&amp;MID(F1039,5,2)&amp;MID(F1040,7,2),音色一览表!H:H,0)),"")</f>
        <v/>
      </c>
      <c r="S1038" s="17"/>
      <c r="T1038" s="17"/>
    </row>
    <row r="1039" spans="1:20" ht="18" hidden="1" customHeight="1" x14ac:dyDescent="0.2">
      <c r="A1039" s="16">
        <v>1037</v>
      </c>
      <c r="B1039" s="16">
        <v>5</v>
      </c>
      <c r="C1039" s="10"/>
      <c r="D1039" s="16" t="s">
        <v>49</v>
      </c>
      <c r="E1039" s="16" t="s">
        <v>50</v>
      </c>
      <c r="F1039" s="16" t="s">
        <v>1140</v>
      </c>
      <c r="G1039" s="16" t="s">
        <v>1141</v>
      </c>
      <c r="H1039" s="34" t="str">
        <f t="shared" si="67"/>
        <v>9</v>
      </c>
      <c r="I1039" s="34" t="str">
        <f>IFERROR(INDEX(数据分类!B:B,MATCH(数据!H1039,数据分类!A:A,0)),"Error")</f>
        <v>音符打开</v>
      </c>
      <c r="J1039" s="34" t="str">
        <f>IFERROR(_xlfn.IFS(INDEX(数据分类!E:E,MATCH(数据!H1039,数据分类!A:A,0))=3456,N1039&amp;M1039,INDEX(数据分类!E:E,MATCH(数据!H1039,数据分类!A:A,0))=34,M1039,INDEX(数据分类!E:E,MATCH(数据!H1039,数据分类!A:A,0))=56,N1039,INDEX(数据分类!E:E,MATCH(数据!H1039,数据分类!A:A,0))="-","-"),"Error")</f>
        <v>C2键按下(力度083)</v>
      </c>
      <c r="K1039" s="34">
        <f t="shared" si="66"/>
        <v>1</v>
      </c>
      <c r="L1039" s="4" t="str">
        <f>IFERROR(INDEX(字典msg!B:B,MATCH(D1039,字典msg!A:A,0)),"Error")</f>
        <v>正常</v>
      </c>
      <c r="M1039" s="4" t="str">
        <f>IFERROR(_xlfn.IFS(H1039="9",INDEX(字典1_34!C:C,MATCH(MID(F1039,5,2),字典1_34!B:B,0)),H1039="B00",INDEX(字典1_34!D:D,MATCH(MID(F1039,5,2),字典1_34!B:B,0)),H1039="B20",INDEX(字典1_34!E:E,MATCH(MID(F1039,5,2),字典1_34!B:B,0)),H1039="B48",INDEX(字典1_34!G:G,MATCH(MID(F1039,5,2),字典1_34!B:B,0)),LEFT(H1039,1)="B",INDEX(字典1_34!F:F,MATCH(MID(F1039,5,2),字典1_34!B:B,0))),"-")</f>
        <v>按下(力度083)</v>
      </c>
      <c r="N1039" s="4" t="str">
        <f>IFERROR(_xlfn.IFS(H1039="9",INDEX(字典1_56!C:C,MATCH(MID(F1039,7,2),字典1_56!B:B,0)),LEFT(H1039,1)="B",INDEX(字典1_56!D:D,MATCH(MID(F1039,7,2),字典1_56!B:B,0)),H1039="C_B",INDEX(字典1_56!F:F,MATCH(MID(F1039,7,2),字典1_56!B:B,0)),H1039="C",INDEX(字典1_56!E:E,MATCH(MID(F1039,7,2),字典1_56!B:B,0))),"-")</f>
        <v>C2键</v>
      </c>
      <c r="O1039" s="4" t="str">
        <f>IFERROR(INDEX(字典1_78!C:C,MATCH(RIGHT(F1039,2),字典1_78!B:B,0)),"Error")</f>
        <v>音符打开(#01)</v>
      </c>
      <c r="P1039" s="5">
        <f t="shared" si="64"/>
        <v>49.228999999999999</v>
      </c>
      <c r="Q1039" s="5">
        <f t="shared" si="65"/>
        <v>0.22999999999999687</v>
      </c>
      <c r="R1039" s="5" t="str">
        <f>IF(H1041="C_B",INDEX(音色一览表!A:A,MATCH(MID(F1039,5,2)&amp;MID(F1040,5,2)&amp;MID(F1041,7,2),音色一览表!H:H,0))&amp;" "&amp;INDEX(音色一览表!G:G,MATCH(MID(F1039,5,2)&amp;MID(F1040,5,2)&amp;MID(F1041,7,2),音色一览表!H:H,0)),"")</f>
        <v/>
      </c>
      <c r="S1039" s="17"/>
      <c r="T1039" s="17"/>
    </row>
    <row r="1040" spans="1:20" ht="18" hidden="1" customHeight="1" x14ac:dyDescent="0.2">
      <c r="A1040" s="16">
        <v>1038</v>
      </c>
      <c r="B1040" s="16">
        <v>5</v>
      </c>
      <c r="C1040" s="10"/>
      <c r="D1040" s="16" t="s">
        <v>49</v>
      </c>
      <c r="E1040" s="16" t="s">
        <v>50</v>
      </c>
      <c r="F1040" s="16" t="s">
        <v>1142</v>
      </c>
      <c r="G1040" s="16" t="s">
        <v>1143</v>
      </c>
      <c r="H1040" s="34" t="str">
        <f t="shared" si="67"/>
        <v>9</v>
      </c>
      <c r="I1040" s="34" t="str">
        <f>IFERROR(INDEX(数据分类!B:B,MATCH(数据!H1040,数据分类!A:A,0)),"Error")</f>
        <v>音符打开</v>
      </c>
      <c r="J1040" s="34" t="str">
        <f>IFERROR(_xlfn.IFS(INDEX(数据分类!E:E,MATCH(数据!H1040,数据分类!A:A,0))=3456,N1040&amp;M1040,INDEX(数据分类!E:E,MATCH(数据!H1040,数据分类!A:A,0))=34,M1040,INDEX(数据分类!E:E,MATCH(数据!H1040,数据分类!A:A,0))=56,N1040,INDEX(数据分类!E:E,MATCH(数据!H1040,数据分类!A:A,0))="-","-"),"Error")</f>
        <v>D2键按下(力度084)</v>
      </c>
      <c r="K1040" s="34">
        <f t="shared" si="66"/>
        <v>1</v>
      </c>
      <c r="L1040" s="4" t="str">
        <f>IFERROR(INDEX(字典msg!B:B,MATCH(D1040,字典msg!A:A,0)),"Error")</f>
        <v>正常</v>
      </c>
      <c r="M1040" s="4" t="str">
        <f>IFERROR(_xlfn.IFS(H1040="9",INDEX(字典1_34!C:C,MATCH(MID(F1040,5,2),字典1_34!B:B,0)),H1040="B00",INDEX(字典1_34!D:D,MATCH(MID(F1040,5,2),字典1_34!B:B,0)),H1040="B20",INDEX(字典1_34!E:E,MATCH(MID(F1040,5,2),字典1_34!B:B,0)),H1040="B48",INDEX(字典1_34!G:G,MATCH(MID(F1040,5,2),字典1_34!B:B,0)),LEFT(H1040,1)="B",INDEX(字典1_34!F:F,MATCH(MID(F1040,5,2),字典1_34!B:B,0))),"-")</f>
        <v>按下(力度084)</v>
      </c>
      <c r="N1040" s="4" t="str">
        <f>IFERROR(_xlfn.IFS(H1040="9",INDEX(字典1_56!C:C,MATCH(MID(F1040,7,2),字典1_56!B:B,0)),LEFT(H1040,1)="B",INDEX(字典1_56!D:D,MATCH(MID(F1040,7,2),字典1_56!B:B,0)),H1040="C_B",INDEX(字典1_56!F:F,MATCH(MID(F1040,7,2),字典1_56!B:B,0)),H1040="C",INDEX(字典1_56!E:E,MATCH(MID(F1040,7,2),字典1_56!B:B,0))),"-")</f>
        <v>D2键</v>
      </c>
      <c r="O1040" s="4" t="str">
        <f>IFERROR(INDEX(字典1_78!C:C,MATCH(RIGHT(F1040,2),字典1_78!B:B,0)),"Error")</f>
        <v>音符打开(#01)</v>
      </c>
      <c r="P1040" s="5">
        <f t="shared" si="64"/>
        <v>50.125</v>
      </c>
      <c r="Q1040" s="5">
        <f t="shared" si="65"/>
        <v>0.8960000000000008</v>
      </c>
      <c r="R1040" s="5" t="str">
        <f>IF(H1042="C_B",INDEX(音色一览表!A:A,MATCH(MID(F1040,5,2)&amp;MID(F1041,5,2)&amp;MID(F1042,7,2),音色一览表!H:H,0))&amp;" "&amp;INDEX(音色一览表!G:G,MATCH(MID(F1040,5,2)&amp;MID(F1041,5,2)&amp;MID(F1042,7,2),音色一览表!H:H,0)),"")</f>
        <v/>
      </c>
      <c r="S1040" s="17"/>
      <c r="T1040" s="17"/>
    </row>
    <row r="1041" spans="1:20" ht="18" hidden="1" customHeight="1" x14ac:dyDescent="0.2">
      <c r="A1041" s="16">
        <v>1039</v>
      </c>
      <c r="B1041" s="16">
        <v>5</v>
      </c>
      <c r="C1041" s="10"/>
      <c r="D1041" s="16" t="s">
        <v>49</v>
      </c>
      <c r="E1041" s="16" t="s">
        <v>50</v>
      </c>
      <c r="F1041" s="16" t="s">
        <v>3</v>
      </c>
      <c r="G1041" s="16" t="s">
        <v>1144</v>
      </c>
      <c r="H1041" s="34" t="str">
        <f t="shared" si="67"/>
        <v>9</v>
      </c>
      <c r="I1041" s="34" t="str">
        <f>IFERROR(INDEX(数据分类!B:B,MATCH(数据!H1041,数据分类!A:A,0)),"Error")</f>
        <v>音符打开</v>
      </c>
      <c r="J1041" s="34" t="str">
        <f>IFERROR(_xlfn.IFS(INDEX(数据分类!E:E,MATCH(数据!H1041,数据分类!A:A,0))=3456,N1041&amp;M1041,INDEX(数据分类!E:E,MATCH(数据!H1041,数据分类!A:A,0))=34,M1041,INDEX(数据分类!E:E,MATCH(数据!H1041,数据分类!A:A,0))=56,N1041,INDEX(数据分类!E:E,MATCH(数据!H1041,数据分类!A:A,0))="-","-"),"Error")</f>
        <v>C2键松开</v>
      </c>
      <c r="K1041" s="34">
        <f t="shared" si="66"/>
        <v>1</v>
      </c>
      <c r="L1041" s="4" t="str">
        <f>IFERROR(INDEX(字典msg!B:B,MATCH(D1041,字典msg!A:A,0)),"Error")</f>
        <v>正常</v>
      </c>
      <c r="M1041" s="4" t="str">
        <f>IFERROR(_xlfn.IFS(H1041="9",INDEX(字典1_34!C:C,MATCH(MID(F1041,5,2),字典1_34!B:B,0)),H1041="B00",INDEX(字典1_34!D:D,MATCH(MID(F1041,5,2),字典1_34!B:B,0)),H1041="B20",INDEX(字典1_34!E:E,MATCH(MID(F1041,5,2),字典1_34!B:B,0)),H1041="B48",INDEX(字典1_34!G:G,MATCH(MID(F1041,5,2),字典1_34!B:B,0)),LEFT(H1041,1)="B",INDEX(字典1_34!F:F,MATCH(MID(F1041,5,2),字典1_34!B:B,0))),"-")</f>
        <v>松开</v>
      </c>
      <c r="N1041" s="4" t="str">
        <f>IFERROR(_xlfn.IFS(H1041="9",INDEX(字典1_56!C:C,MATCH(MID(F1041,7,2),字典1_56!B:B,0)),LEFT(H1041,1)="B",INDEX(字典1_56!D:D,MATCH(MID(F1041,7,2),字典1_56!B:B,0)),H1041="C_B",INDEX(字典1_56!F:F,MATCH(MID(F1041,7,2),字典1_56!B:B,0)),H1041="C",INDEX(字典1_56!E:E,MATCH(MID(F1041,7,2),字典1_56!B:B,0))),"-")</f>
        <v>C2键</v>
      </c>
      <c r="O1041" s="4" t="str">
        <f>IFERROR(INDEX(字典1_78!C:C,MATCH(RIGHT(F1041,2),字典1_78!B:B,0)),"Error")</f>
        <v>音符打开(#01)</v>
      </c>
      <c r="P1041" s="5">
        <f t="shared" si="64"/>
        <v>50.962000000000003</v>
      </c>
      <c r="Q1041" s="5">
        <f t="shared" si="65"/>
        <v>0.8370000000000033</v>
      </c>
      <c r="R1041" s="5" t="str">
        <f>IF(H1043="C_B",INDEX(音色一览表!A:A,MATCH(MID(F1041,5,2)&amp;MID(F1042,5,2)&amp;MID(F1043,7,2),音色一览表!H:H,0))&amp;" "&amp;INDEX(音色一览表!G:G,MATCH(MID(F1041,5,2)&amp;MID(F1042,5,2)&amp;MID(F1043,7,2),音色一览表!H:H,0)),"")</f>
        <v/>
      </c>
      <c r="S1041" s="17"/>
      <c r="T1041" s="17"/>
    </row>
    <row r="1042" spans="1:20" ht="18" hidden="1" customHeight="1" x14ac:dyDescent="0.2">
      <c r="A1042" s="16">
        <v>1040</v>
      </c>
      <c r="B1042" s="16">
        <v>5</v>
      </c>
      <c r="C1042" s="10"/>
      <c r="D1042" s="16" t="s">
        <v>49</v>
      </c>
      <c r="E1042" s="16" t="s">
        <v>50</v>
      </c>
      <c r="F1042" s="16" t="s">
        <v>1145</v>
      </c>
      <c r="G1042" s="16" t="s">
        <v>1146</v>
      </c>
      <c r="H1042" s="34" t="str">
        <f t="shared" si="67"/>
        <v>9</v>
      </c>
      <c r="I1042" s="34" t="str">
        <f>IFERROR(INDEX(数据分类!B:B,MATCH(数据!H1042,数据分类!A:A,0)),"Error")</f>
        <v>音符打开</v>
      </c>
      <c r="J1042" s="34" t="str">
        <f>IFERROR(_xlfn.IFS(INDEX(数据分类!E:E,MATCH(数据!H1042,数据分类!A:A,0))=3456,N1042&amp;M1042,INDEX(数据分类!E:E,MATCH(数据!H1042,数据分类!A:A,0))=34,M1042,INDEX(数据分类!E:E,MATCH(数据!H1042,数据分类!A:A,0))=56,N1042,INDEX(数据分类!E:E,MATCH(数据!H1042,数据分类!A:A,0))="-","-"),"Error")</f>
        <v>E2键按下(力度055)</v>
      </c>
      <c r="K1042" s="34">
        <f t="shared" si="66"/>
        <v>1</v>
      </c>
      <c r="L1042" s="4" t="str">
        <f>IFERROR(INDEX(字典msg!B:B,MATCH(D1042,字典msg!A:A,0)),"Error")</f>
        <v>正常</v>
      </c>
      <c r="M1042" s="4" t="str">
        <f>IFERROR(_xlfn.IFS(H1042="9",INDEX(字典1_34!C:C,MATCH(MID(F1042,5,2),字典1_34!B:B,0)),H1042="B00",INDEX(字典1_34!D:D,MATCH(MID(F1042,5,2),字典1_34!B:B,0)),H1042="B20",INDEX(字典1_34!E:E,MATCH(MID(F1042,5,2),字典1_34!B:B,0)),H1042="B48",INDEX(字典1_34!G:G,MATCH(MID(F1042,5,2),字典1_34!B:B,0)),LEFT(H1042,1)="B",INDEX(字典1_34!F:F,MATCH(MID(F1042,5,2),字典1_34!B:B,0))),"-")</f>
        <v>按下(力度055)</v>
      </c>
      <c r="N1042" s="4" t="str">
        <f>IFERROR(_xlfn.IFS(H1042="9",INDEX(字典1_56!C:C,MATCH(MID(F1042,7,2),字典1_56!B:B,0)),LEFT(H1042,1)="B",INDEX(字典1_56!D:D,MATCH(MID(F1042,7,2),字典1_56!B:B,0)),H1042="C_B",INDEX(字典1_56!F:F,MATCH(MID(F1042,7,2),字典1_56!B:B,0)),H1042="C",INDEX(字典1_56!E:E,MATCH(MID(F1042,7,2),字典1_56!B:B,0))),"-")</f>
        <v>E2键</v>
      </c>
      <c r="O1042" s="4" t="str">
        <f>IFERROR(INDEX(字典1_78!C:C,MATCH(RIGHT(F1042,2),字典1_78!B:B,0)),"Error")</f>
        <v>音符打开(#01)</v>
      </c>
      <c r="P1042" s="5">
        <f t="shared" si="64"/>
        <v>52.026000000000003</v>
      </c>
      <c r="Q1042" s="5">
        <f t="shared" si="65"/>
        <v>1.0640000000000001</v>
      </c>
      <c r="R1042" s="5" t="str">
        <f>IF(H1044="C_B",INDEX(音色一览表!A:A,MATCH(MID(F1042,5,2)&amp;MID(F1043,5,2)&amp;MID(F1044,7,2),音色一览表!H:H,0))&amp;" "&amp;INDEX(音色一览表!G:G,MATCH(MID(F1042,5,2)&amp;MID(F1043,5,2)&amp;MID(F1044,7,2),音色一览表!H:H,0)),"")</f>
        <v/>
      </c>
      <c r="S1042" s="17"/>
      <c r="T1042" s="17"/>
    </row>
    <row r="1043" spans="1:20" ht="18" hidden="1" customHeight="1" x14ac:dyDescent="0.2">
      <c r="A1043" s="16">
        <v>1041</v>
      </c>
      <c r="B1043" s="16">
        <v>5</v>
      </c>
      <c r="C1043" s="10"/>
      <c r="D1043" s="16" t="s">
        <v>49</v>
      </c>
      <c r="E1043" s="16" t="s">
        <v>50</v>
      </c>
      <c r="F1043" s="16" t="s">
        <v>7</v>
      </c>
      <c r="G1043" s="16" t="s">
        <v>1147</v>
      </c>
      <c r="H1043" s="34" t="str">
        <f t="shared" si="67"/>
        <v>9</v>
      </c>
      <c r="I1043" s="34" t="str">
        <f>IFERROR(INDEX(数据分类!B:B,MATCH(数据!H1043,数据分类!A:A,0)),"Error")</f>
        <v>音符打开</v>
      </c>
      <c r="J1043" s="34" t="str">
        <f>IFERROR(_xlfn.IFS(INDEX(数据分类!E:E,MATCH(数据!H1043,数据分类!A:A,0))=3456,N1043&amp;M1043,INDEX(数据分类!E:E,MATCH(数据!H1043,数据分类!A:A,0))=34,M1043,INDEX(数据分类!E:E,MATCH(数据!H1043,数据分类!A:A,0))=56,N1043,INDEX(数据分类!E:E,MATCH(数据!H1043,数据分类!A:A,0))="-","-"),"Error")</f>
        <v>D2键松开</v>
      </c>
      <c r="K1043" s="34">
        <f t="shared" si="66"/>
        <v>1</v>
      </c>
      <c r="L1043" s="4" t="str">
        <f>IFERROR(INDEX(字典msg!B:B,MATCH(D1043,字典msg!A:A,0)),"Error")</f>
        <v>正常</v>
      </c>
      <c r="M1043" s="4" t="str">
        <f>IFERROR(_xlfn.IFS(H1043="9",INDEX(字典1_34!C:C,MATCH(MID(F1043,5,2),字典1_34!B:B,0)),H1043="B00",INDEX(字典1_34!D:D,MATCH(MID(F1043,5,2),字典1_34!B:B,0)),H1043="B20",INDEX(字典1_34!E:E,MATCH(MID(F1043,5,2),字典1_34!B:B,0)),H1043="B48",INDEX(字典1_34!G:G,MATCH(MID(F1043,5,2),字典1_34!B:B,0)),LEFT(H1043,1)="B",INDEX(字典1_34!F:F,MATCH(MID(F1043,5,2),字典1_34!B:B,0))),"-")</f>
        <v>松开</v>
      </c>
      <c r="N1043" s="4" t="str">
        <f>IFERROR(_xlfn.IFS(H1043="9",INDEX(字典1_56!C:C,MATCH(MID(F1043,7,2),字典1_56!B:B,0)),LEFT(H1043,1)="B",INDEX(字典1_56!D:D,MATCH(MID(F1043,7,2),字典1_56!B:B,0)),H1043="C_B",INDEX(字典1_56!F:F,MATCH(MID(F1043,7,2),字典1_56!B:B,0)),H1043="C",INDEX(字典1_56!E:E,MATCH(MID(F1043,7,2),字典1_56!B:B,0))),"-")</f>
        <v>D2键</v>
      </c>
      <c r="O1043" s="4" t="str">
        <f>IFERROR(INDEX(字典1_78!C:C,MATCH(RIGHT(F1043,2),字典1_78!B:B,0)),"Error")</f>
        <v>音符打开(#01)</v>
      </c>
      <c r="P1043" s="5">
        <f t="shared" si="64"/>
        <v>52.116</v>
      </c>
      <c r="Q1043" s="5">
        <f t="shared" si="65"/>
        <v>8.9999999999996305E-2</v>
      </c>
      <c r="R1043" s="5" t="str">
        <f>IF(H1045="C_B",INDEX(音色一览表!A:A,MATCH(MID(F1043,5,2)&amp;MID(F1044,5,2)&amp;MID(F1045,7,2),音色一览表!H:H,0))&amp;" "&amp;INDEX(音色一览表!G:G,MATCH(MID(F1043,5,2)&amp;MID(F1044,5,2)&amp;MID(F1045,7,2),音色一览表!H:H,0)),"")</f>
        <v/>
      </c>
      <c r="S1043" s="17"/>
      <c r="T1043" s="17"/>
    </row>
    <row r="1044" spans="1:20" ht="18" hidden="1" customHeight="1" x14ac:dyDescent="0.2">
      <c r="A1044" s="16">
        <v>1042</v>
      </c>
      <c r="B1044" s="16">
        <v>5</v>
      </c>
      <c r="C1044" s="10"/>
      <c r="D1044" s="16" t="s">
        <v>49</v>
      </c>
      <c r="E1044" s="16" t="s">
        <v>50</v>
      </c>
      <c r="F1044" s="16" t="s">
        <v>1148</v>
      </c>
      <c r="G1044" s="16" t="s">
        <v>1149</v>
      </c>
      <c r="H1044" s="34" t="str">
        <f t="shared" si="67"/>
        <v>9</v>
      </c>
      <c r="I1044" s="34" t="str">
        <f>IFERROR(INDEX(数据分类!B:B,MATCH(数据!H1044,数据分类!A:A,0)),"Error")</f>
        <v>音符打开</v>
      </c>
      <c r="J1044" s="34" t="str">
        <f>IFERROR(_xlfn.IFS(INDEX(数据分类!E:E,MATCH(数据!H1044,数据分类!A:A,0))=3456,N1044&amp;M1044,INDEX(数据分类!E:E,MATCH(数据!H1044,数据分类!A:A,0))=34,M1044,INDEX(数据分类!E:E,MATCH(数据!H1044,数据分类!A:A,0))=56,N1044,INDEX(数据分类!E:E,MATCH(数据!H1044,数据分类!A:A,0))="-","-"),"Error")</f>
        <v>D2键按下(力度057)</v>
      </c>
      <c r="K1044" s="34">
        <f t="shared" si="66"/>
        <v>1</v>
      </c>
      <c r="L1044" s="4" t="str">
        <f>IFERROR(INDEX(字典msg!B:B,MATCH(D1044,字典msg!A:A,0)),"Error")</f>
        <v>正常</v>
      </c>
      <c r="M1044" s="4" t="str">
        <f>IFERROR(_xlfn.IFS(H1044="9",INDEX(字典1_34!C:C,MATCH(MID(F1044,5,2),字典1_34!B:B,0)),H1044="B00",INDEX(字典1_34!D:D,MATCH(MID(F1044,5,2),字典1_34!B:B,0)),H1044="B20",INDEX(字典1_34!E:E,MATCH(MID(F1044,5,2),字典1_34!B:B,0)),H1044="B48",INDEX(字典1_34!G:G,MATCH(MID(F1044,5,2),字典1_34!B:B,0)),LEFT(H1044,1)="B",INDEX(字典1_34!F:F,MATCH(MID(F1044,5,2),字典1_34!B:B,0))),"-")</f>
        <v>按下(力度057)</v>
      </c>
      <c r="N1044" s="4" t="str">
        <f>IFERROR(_xlfn.IFS(H1044="9",INDEX(字典1_56!C:C,MATCH(MID(F1044,7,2),字典1_56!B:B,0)),LEFT(H1044,1)="B",INDEX(字典1_56!D:D,MATCH(MID(F1044,7,2),字典1_56!B:B,0)),H1044="C_B",INDEX(字典1_56!F:F,MATCH(MID(F1044,7,2),字典1_56!B:B,0)),H1044="C",INDEX(字典1_56!E:E,MATCH(MID(F1044,7,2),字典1_56!B:B,0))),"-")</f>
        <v>D2键</v>
      </c>
      <c r="O1044" s="4" t="str">
        <f>IFERROR(INDEX(字典1_78!C:C,MATCH(RIGHT(F1044,2),字典1_78!B:B,0)),"Error")</f>
        <v>音符打开(#01)</v>
      </c>
      <c r="P1044" s="5">
        <f t="shared" si="64"/>
        <v>53.265000000000001</v>
      </c>
      <c r="Q1044" s="5">
        <f t="shared" si="65"/>
        <v>1.1490000000000009</v>
      </c>
      <c r="R1044" s="5" t="str">
        <f>IF(H1046="C_B",INDEX(音色一览表!A:A,MATCH(MID(F1044,5,2)&amp;MID(F1045,5,2)&amp;MID(F1046,7,2),音色一览表!H:H,0))&amp;" "&amp;INDEX(音色一览表!G:G,MATCH(MID(F1044,5,2)&amp;MID(F1045,5,2)&amp;MID(F1046,7,2),音色一览表!H:H,0)),"")</f>
        <v/>
      </c>
      <c r="S1044" s="17"/>
      <c r="T1044" s="17"/>
    </row>
    <row r="1045" spans="1:20" ht="18" hidden="1" customHeight="1" x14ac:dyDescent="0.2">
      <c r="A1045" s="16">
        <v>1043</v>
      </c>
      <c r="B1045" s="16">
        <v>5</v>
      </c>
      <c r="C1045" s="10"/>
      <c r="D1045" s="16" t="s">
        <v>49</v>
      </c>
      <c r="E1045" s="16" t="s">
        <v>50</v>
      </c>
      <c r="F1045" s="16" t="s">
        <v>11</v>
      </c>
      <c r="G1045" s="16" t="s">
        <v>1150</v>
      </c>
      <c r="H1045" s="34" t="str">
        <f t="shared" si="67"/>
        <v>9</v>
      </c>
      <c r="I1045" s="34" t="str">
        <f>IFERROR(INDEX(数据分类!B:B,MATCH(数据!H1045,数据分类!A:A,0)),"Error")</f>
        <v>音符打开</v>
      </c>
      <c r="J1045" s="34" t="str">
        <f>IFERROR(_xlfn.IFS(INDEX(数据分类!E:E,MATCH(数据!H1045,数据分类!A:A,0))=3456,N1045&amp;M1045,INDEX(数据分类!E:E,MATCH(数据!H1045,数据分类!A:A,0))=34,M1045,INDEX(数据分类!E:E,MATCH(数据!H1045,数据分类!A:A,0))=56,N1045,INDEX(数据分类!E:E,MATCH(数据!H1045,数据分类!A:A,0))="-","-"),"Error")</f>
        <v>E2键松开</v>
      </c>
      <c r="K1045" s="34">
        <f t="shared" si="66"/>
        <v>1</v>
      </c>
      <c r="L1045" s="4" t="str">
        <f>IFERROR(INDEX(字典msg!B:B,MATCH(D1045,字典msg!A:A,0)),"Error")</f>
        <v>正常</v>
      </c>
      <c r="M1045" s="4" t="str">
        <f>IFERROR(_xlfn.IFS(H1045="9",INDEX(字典1_34!C:C,MATCH(MID(F1045,5,2),字典1_34!B:B,0)),H1045="B00",INDEX(字典1_34!D:D,MATCH(MID(F1045,5,2),字典1_34!B:B,0)),H1045="B20",INDEX(字典1_34!E:E,MATCH(MID(F1045,5,2),字典1_34!B:B,0)),H1045="B48",INDEX(字典1_34!G:G,MATCH(MID(F1045,5,2),字典1_34!B:B,0)),LEFT(H1045,1)="B",INDEX(字典1_34!F:F,MATCH(MID(F1045,5,2),字典1_34!B:B,0))),"-")</f>
        <v>松开</v>
      </c>
      <c r="N1045" s="4" t="str">
        <f>IFERROR(_xlfn.IFS(H1045="9",INDEX(字典1_56!C:C,MATCH(MID(F1045,7,2),字典1_56!B:B,0)),LEFT(H1045,1)="B",INDEX(字典1_56!D:D,MATCH(MID(F1045,7,2),字典1_56!B:B,0)),H1045="C_B",INDEX(字典1_56!F:F,MATCH(MID(F1045,7,2),字典1_56!B:B,0)),H1045="C",INDEX(字典1_56!E:E,MATCH(MID(F1045,7,2),字典1_56!B:B,0))),"-")</f>
        <v>E2键</v>
      </c>
      <c r="O1045" s="4" t="str">
        <f>IFERROR(INDEX(字典1_78!C:C,MATCH(RIGHT(F1045,2),字典1_78!B:B,0)),"Error")</f>
        <v>音符打开(#01)</v>
      </c>
      <c r="P1045" s="5">
        <f t="shared" si="64"/>
        <v>53.445999999999998</v>
      </c>
      <c r="Q1045" s="5">
        <f t="shared" si="65"/>
        <v>0.18099999999999739</v>
      </c>
      <c r="R1045" s="5" t="str">
        <f>IF(H1047="C_B",INDEX(音色一览表!A:A,MATCH(MID(F1045,5,2)&amp;MID(F1046,5,2)&amp;MID(F1047,7,2),音色一览表!H:H,0))&amp;" "&amp;INDEX(音色一览表!G:G,MATCH(MID(F1045,5,2)&amp;MID(F1046,5,2)&amp;MID(F1047,7,2),音色一览表!H:H,0)),"")</f>
        <v/>
      </c>
      <c r="S1045" s="17"/>
      <c r="T1045" s="17"/>
    </row>
    <row r="1046" spans="1:20" ht="18" hidden="1" customHeight="1" x14ac:dyDescent="0.2">
      <c r="A1046" s="16">
        <v>1044</v>
      </c>
      <c r="B1046" s="16">
        <v>5</v>
      </c>
      <c r="C1046" s="10"/>
      <c r="D1046" s="16" t="s">
        <v>49</v>
      </c>
      <c r="E1046" s="16" t="s">
        <v>50</v>
      </c>
      <c r="F1046" s="16" t="s">
        <v>1151</v>
      </c>
      <c r="G1046" s="16" t="s">
        <v>1152</v>
      </c>
      <c r="H1046" s="34" t="str">
        <f t="shared" si="67"/>
        <v>9</v>
      </c>
      <c r="I1046" s="34" t="str">
        <f>IFERROR(INDEX(数据分类!B:B,MATCH(数据!H1046,数据分类!A:A,0)),"Error")</f>
        <v>音符打开</v>
      </c>
      <c r="J1046" s="34" t="str">
        <f>IFERROR(_xlfn.IFS(INDEX(数据分类!E:E,MATCH(数据!H1046,数据分类!A:A,0))=3456,N1046&amp;M1046,INDEX(数据分类!E:E,MATCH(数据!H1046,数据分类!A:A,0))=34,M1046,INDEX(数据分类!E:E,MATCH(数据!H1046,数据分类!A:A,0))=56,N1046,INDEX(数据分类!E:E,MATCH(数据!H1046,数据分类!A:A,0))="-","-"),"Error")</f>
        <v>C2键按下(力度072)</v>
      </c>
      <c r="K1046" s="34">
        <f t="shared" si="66"/>
        <v>1</v>
      </c>
      <c r="L1046" s="4" t="str">
        <f>IFERROR(INDEX(字典msg!B:B,MATCH(D1046,字典msg!A:A,0)),"Error")</f>
        <v>正常</v>
      </c>
      <c r="M1046" s="4" t="str">
        <f>IFERROR(_xlfn.IFS(H1046="9",INDEX(字典1_34!C:C,MATCH(MID(F1046,5,2),字典1_34!B:B,0)),H1046="B00",INDEX(字典1_34!D:D,MATCH(MID(F1046,5,2),字典1_34!B:B,0)),H1046="B20",INDEX(字典1_34!E:E,MATCH(MID(F1046,5,2),字典1_34!B:B,0)),H1046="B48",INDEX(字典1_34!G:G,MATCH(MID(F1046,5,2),字典1_34!B:B,0)),LEFT(H1046,1)="B",INDEX(字典1_34!F:F,MATCH(MID(F1046,5,2),字典1_34!B:B,0))),"-")</f>
        <v>按下(力度072)</v>
      </c>
      <c r="N1046" s="4" t="str">
        <f>IFERROR(_xlfn.IFS(H1046="9",INDEX(字典1_56!C:C,MATCH(MID(F1046,7,2),字典1_56!B:B,0)),LEFT(H1046,1)="B",INDEX(字典1_56!D:D,MATCH(MID(F1046,7,2),字典1_56!B:B,0)),H1046="C_B",INDEX(字典1_56!F:F,MATCH(MID(F1046,7,2),字典1_56!B:B,0)),H1046="C",INDEX(字典1_56!E:E,MATCH(MID(F1046,7,2),字典1_56!B:B,0))),"-")</f>
        <v>C2键</v>
      </c>
      <c r="O1046" s="4" t="str">
        <f>IFERROR(INDEX(字典1_78!C:C,MATCH(RIGHT(F1046,2),字典1_78!B:B,0)),"Error")</f>
        <v>音符打开(#01)</v>
      </c>
      <c r="P1046" s="5">
        <f t="shared" si="64"/>
        <v>54.225999999999999</v>
      </c>
      <c r="Q1046" s="5">
        <f t="shared" si="65"/>
        <v>0.78000000000000114</v>
      </c>
      <c r="R1046" s="5" t="str">
        <f>IF(H1048="C_B",INDEX(音色一览表!A:A,MATCH(MID(F1046,5,2)&amp;MID(F1047,5,2)&amp;MID(F1048,7,2),音色一览表!H:H,0))&amp;" "&amp;INDEX(音色一览表!G:G,MATCH(MID(F1046,5,2)&amp;MID(F1047,5,2)&amp;MID(F1048,7,2),音色一览表!H:H,0)),"")</f>
        <v/>
      </c>
      <c r="S1046" s="17"/>
      <c r="T1046" s="17"/>
    </row>
    <row r="1047" spans="1:20" ht="18" hidden="1" customHeight="1" x14ac:dyDescent="0.2">
      <c r="A1047" s="16">
        <v>1045</v>
      </c>
      <c r="B1047" s="16">
        <v>5</v>
      </c>
      <c r="C1047" s="10"/>
      <c r="D1047" s="16" t="s">
        <v>49</v>
      </c>
      <c r="E1047" s="16" t="s">
        <v>50</v>
      </c>
      <c r="F1047" s="16" t="s">
        <v>7</v>
      </c>
      <c r="G1047" s="16" t="s">
        <v>1153</v>
      </c>
      <c r="H1047" s="34" t="str">
        <f t="shared" si="67"/>
        <v>9</v>
      </c>
      <c r="I1047" s="34" t="str">
        <f>IFERROR(INDEX(数据分类!B:B,MATCH(数据!H1047,数据分类!A:A,0)),"Error")</f>
        <v>音符打开</v>
      </c>
      <c r="J1047" s="34" t="str">
        <f>IFERROR(_xlfn.IFS(INDEX(数据分类!E:E,MATCH(数据!H1047,数据分类!A:A,0))=3456,N1047&amp;M1047,INDEX(数据分类!E:E,MATCH(数据!H1047,数据分类!A:A,0))=34,M1047,INDEX(数据分类!E:E,MATCH(数据!H1047,数据分类!A:A,0))=56,N1047,INDEX(数据分类!E:E,MATCH(数据!H1047,数据分类!A:A,0))="-","-"),"Error")</f>
        <v>D2键松开</v>
      </c>
      <c r="K1047" s="34">
        <f t="shared" si="66"/>
        <v>1</v>
      </c>
      <c r="L1047" s="4" t="str">
        <f>IFERROR(INDEX(字典msg!B:B,MATCH(D1047,字典msg!A:A,0)),"Error")</f>
        <v>正常</v>
      </c>
      <c r="M1047" s="4" t="str">
        <f>IFERROR(_xlfn.IFS(H1047="9",INDEX(字典1_34!C:C,MATCH(MID(F1047,5,2),字典1_34!B:B,0)),H1047="B00",INDEX(字典1_34!D:D,MATCH(MID(F1047,5,2),字典1_34!B:B,0)),H1047="B20",INDEX(字典1_34!E:E,MATCH(MID(F1047,5,2),字典1_34!B:B,0)),H1047="B48",INDEX(字典1_34!G:G,MATCH(MID(F1047,5,2),字典1_34!B:B,0)),LEFT(H1047,1)="B",INDEX(字典1_34!F:F,MATCH(MID(F1047,5,2),字典1_34!B:B,0))),"-")</f>
        <v>松开</v>
      </c>
      <c r="N1047" s="4" t="str">
        <f>IFERROR(_xlfn.IFS(H1047="9",INDEX(字典1_56!C:C,MATCH(MID(F1047,7,2),字典1_56!B:B,0)),LEFT(H1047,1)="B",INDEX(字典1_56!D:D,MATCH(MID(F1047,7,2),字典1_56!B:B,0)),H1047="C_B",INDEX(字典1_56!F:F,MATCH(MID(F1047,7,2),字典1_56!B:B,0)),H1047="C",INDEX(字典1_56!E:E,MATCH(MID(F1047,7,2),字典1_56!B:B,0))),"-")</f>
        <v>D2键</v>
      </c>
      <c r="O1047" s="4" t="str">
        <f>IFERROR(INDEX(字典1_78!C:C,MATCH(RIGHT(F1047,2),字典1_78!B:B,0)),"Error")</f>
        <v>音符打开(#01)</v>
      </c>
      <c r="P1047" s="5">
        <f t="shared" si="64"/>
        <v>54.335999999999999</v>
      </c>
      <c r="Q1047" s="5">
        <f t="shared" si="65"/>
        <v>0.10999999999999943</v>
      </c>
      <c r="R1047" s="5" t="str">
        <f>IF(H1049="C_B",INDEX(音色一览表!A:A,MATCH(MID(F1047,5,2)&amp;MID(F1048,5,2)&amp;MID(F1049,7,2),音色一览表!H:H,0))&amp;" "&amp;INDEX(音色一览表!G:G,MATCH(MID(F1047,5,2)&amp;MID(F1048,5,2)&amp;MID(F1049,7,2),音色一览表!H:H,0)),"")</f>
        <v/>
      </c>
      <c r="S1047" s="17"/>
      <c r="T1047" s="17"/>
    </row>
    <row r="1048" spans="1:20" ht="18" hidden="1" customHeight="1" x14ac:dyDescent="0.2">
      <c r="A1048" s="16">
        <v>1046</v>
      </c>
      <c r="B1048" s="16">
        <v>5</v>
      </c>
      <c r="C1048" s="10"/>
      <c r="D1048" s="16" t="s">
        <v>49</v>
      </c>
      <c r="E1048" s="16" t="s">
        <v>50</v>
      </c>
      <c r="F1048" s="16" t="s">
        <v>1154</v>
      </c>
      <c r="G1048" s="16" t="s">
        <v>1155</v>
      </c>
      <c r="H1048" s="34" t="str">
        <f t="shared" si="67"/>
        <v>9</v>
      </c>
      <c r="I1048" s="34" t="str">
        <f>IFERROR(INDEX(数据分类!B:B,MATCH(数据!H1048,数据分类!A:A,0)),"Error")</f>
        <v>音符打开</v>
      </c>
      <c r="J1048" s="34" t="str">
        <f>IFERROR(_xlfn.IFS(INDEX(数据分类!E:E,MATCH(数据!H1048,数据分类!A:A,0))=3456,N1048&amp;M1048,INDEX(数据分类!E:E,MATCH(数据!H1048,数据分类!A:A,0))=34,M1048,INDEX(数据分类!E:E,MATCH(数据!H1048,数据分类!A:A,0))=56,N1048,INDEX(数据分类!E:E,MATCH(数据!H1048,数据分类!A:A,0))="-","-"),"Error")</f>
        <v>F2键按下(力度084)</v>
      </c>
      <c r="K1048" s="34">
        <f t="shared" si="66"/>
        <v>1</v>
      </c>
      <c r="L1048" s="4" t="str">
        <f>IFERROR(INDEX(字典msg!B:B,MATCH(D1048,字典msg!A:A,0)),"Error")</f>
        <v>正常</v>
      </c>
      <c r="M1048" s="4" t="str">
        <f>IFERROR(_xlfn.IFS(H1048="9",INDEX(字典1_34!C:C,MATCH(MID(F1048,5,2),字典1_34!B:B,0)),H1048="B00",INDEX(字典1_34!D:D,MATCH(MID(F1048,5,2),字典1_34!B:B,0)),H1048="B20",INDEX(字典1_34!E:E,MATCH(MID(F1048,5,2),字典1_34!B:B,0)),H1048="B48",INDEX(字典1_34!G:G,MATCH(MID(F1048,5,2),字典1_34!B:B,0)),LEFT(H1048,1)="B",INDEX(字典1_34!F:F,MATCH(MID(F1048,5,2),字典1_34!B:B,0))),"-")</f>
        <v>按下(力度084)</v>
      </c>
      <c r="N1048" s="4" t="str">
        <f>IFERROR(_xlfn.IFS(H1048="9",INDEX(字典1_56!C:C,MATCH(MID(F1048,7,2),字典1_56!B:B,0)),LEFT(H1048,1)="B",INDEX(字典1_56!D:D,MATCH(MID(F1048,7,2),字典1_56!B:B,0)),H1048="C_B",INDEX(字典1_56!F:F,MATCH(MID(F1048,7,2),字典1_56!B:B,0)),H1048="C",INDEX(字典1_56!E:E,MATCH(MID(F1048,7,2),字典1_56!B:B,0))),"-")</f>
        <v>F2键</v>
      </c>
      <c r="O1048" s="4" t="str">
        <f>IFERROR(INDEX(字典1_78!C:C,MATCH(RIGHT(F1048,2),字典1_78!B:B,0)),"Error")</f>
        <v>音符打开(#01)</v>
      </c>
      <c r="P1048" s="5">
        <f t="shared" si="64"/>
        <v>55.792000000000002</v>
      </c>
      <c r="Q1048" s="5">
        <f t="shared" si="65"/>
        <v>1.4560000000000031</v>
      </c>
      <c r="R1048" s="5" t="str">
        <f>IF(H1050="C_B",INDEX(音色一览表!A:A,MATCH(MID(F1048,5,2)&amp;MID(F1049,5,2)&amp;MID(F1050,7,2),音色一览表!H:H,0))&amp;" "&amp;INDEX(音色一览表!G:G,MATCH(MID(F1048,5,2)&amp;MID(F1049,5,2)&amp;MID(F1050,7,2),音色一览表!H:H,0)),"")</f>
        <v/>
      </c>
      <c r="S1048" s="17"/>
      <c r="T1048" s="17"/>
    </row>
    <row r="1049" spans="1:20" ht="18" hidden="1" customHeight="1" x14ac:dyDescent="0.2">
      <c r="A1049" s="16">
        <v>1047</v>
      </c>
      <c r="B1049" s="16">
        <v>5</v>
      </c>
      <c r="C1049" s="10"/>
      <c r="D1049" s="16" t="s">
        <v>49</v>
      </c>
      <c r="E1049" s="16" t="s">
        <v>50</v>
      </c>
      <c r="F1049" s="16" t="s">
        <v>3</v>
      </c>
      <c r="G1049" s="16" t="s">
        <v>1156</v>
      </c>
      <c r="H1049" s="34" t="str">
        <f t="shared" si="67"/>
        <v>9</v>
      </c>
      <c r="I1049" s="34" t="str">
        <f>IFERROR(INDEX(数据分类!B:B,MATCH(数据!H1049,数据分类!A:A,0)),"Error")</f>
        <v>音符打开</v>
      </c>
      <c r="J1049" s="34" t="str">
        <f>IFERROR(_xlfn.IFS(INDEX(数据分类!E:E,MATCH(数据!H1049,数据分类!A:A,0))=3456,N1049&amp;M1049,INDEX(数据分类!E:E,MATCH(数据!H1049,数据分类!A:A,0))=34,M1049,INDEX(数据分类!E:E,MATCH(数据!H1049,数据分类!A:A,0))=56,N1049,INDEX(数据分类!E:E,MATCH(数据!H1049,数据分类!A:A,0))="-","-"),"Error")</f>
        <v>C2键松开</v>
      </c>
      <c r="K1049" s="34">
        <f t="shared" si="66"/>
        <v>1</v>
      </c>
      <c r="L1049" s="4" t="str">
        <f>IFERROR(INDEX(字典msg!B:B,MATCH(D1049,字典msg!A:A,0)),"Error")</f>
        <v>正常</v>
      </c>
      <c r="M1049" s="4" t="str">
        <f>IFERROR(_xlfn.IFS(H1049="9",INDEX(字典1_34!C:C,MATCH(MID(F1049,5,2),字典1_34!B:B,0)),H1049="B00",INDEX(字典1_34!D:D,MATCH(MID(F1049,5,2),字典1_34!B:B,0)),H1049="B20",INDEX(字典1_34!E:E,MATCH(MID(F1049,5,2),字典1_34!B:B,0)),H1049="B48",INDEX(字典1_34!G:G,MATCH(MID(F1049,5,2),字典1_34!B:B,0)),LEFT(H1049,1)="B",INDEX(字典1_34!F:F,MATCH(MID(F1049,5,2),字典1_34!B:B,0))),"-")</f>
        <v>松开</v>
      </c>
      <c r="N1049" s="4" t="str">
        <f>IFERROR(_xlfn.IFS(H1049="9",INDEX(字典1_56!C:C,MATCH(MID(F1049,7,2),字典1_56!B:B,0)),LEFT(H1049,1)="B",INDEX(字典1_56!D:D,MATCH(MID(F1049,7,2),字典1_56!B:B,0)),H1049="C_B",INDEX(字典1_56!F:F,MATCH(MID(F1049,7,2),字典1_56!B:B,0)),H1049="C",INDEX(字典1_56!E:E,MATCH(MID(F1049,7,2),字典1_56!B:B,0))),"-")</f>
        <v>C2键</v>
      </c>
      <c r="O1049" s="4" t="str">
        <f>IFERROR(INDEX(字典1_78!C:C,MATCH(RIGHT(F1049,2),字典1_78!B:B,0)),"Error")</f>
        <v>音符打开(#01)</v>
      </c>
      <c r="P1049" s="5">
        <f t="shared" si="64"/>
        <v>56.649000000000001</v>
      </c>
      <c r="Q1049" s="5">
        <f t="shared" si="65"/>
        <v>0.85699999999999932</v>
      </c>
      <c r="R1049" s="5" t="str">
        <f>IF(H1051="C_B",INDEX(音色一览表!A:A,MATCH(MID(F1049,5,2)&amp;MID(F1050,5,2)&amp;MID(F1051,7,2),音色一览表!H:H,0))&amp;" "&amp;INDEX(音色一览表!G:G,MATCH(MID(F1049,5,2)&amp;MID(F1050,5,2)&amp;MID(F1051,7,2),音色一览表!H:H,0)),"")</f>
        <v/>
      </c>
      <c r="S1049" s="17"/>
      <c r="T1049" s="17"/>
    </row>
    <row r="1050" spans="1:20" ht="18" hidden="1" customHeight="1" x14ac:dyDescent="0.2">
      <c r="A1050" s="16">
        <v>1048</v>
      </c>
      <c r="B1050" s="16">
        <v>5</v>
      </c>
      <c r="C1050" s="10"/>
      <c r="D1050" s="16" t="s">
        <v>49</v>
      </c>
      <c r="E1050" s="16" t="s">
        <v>50</v>
      </c>
      <c r="F1050" s="16" t="s">
        <v>1157</v>
      </c>
      <c r="G1050" s="16" t="s">
        <v>1158</v>
      </c>
      <c r="H1050" s="34" t="str">
        <f t="shared" si="67"/>
        <v>9</v>
      </c>
      <c r="I1050" s="34" t="str">
        <f>IFERROR(INDEX(数据分类!B:B,MATCH(数据!H1050,数据分类!A:A,0)),"Error")</f>
        <v>音符打开</v>
      </c>
      <c r="J1050" s="34" t="str">
        <f>IFERROR(_xlfn.IFS(INDEX(数据分类!E:E,MATCH(数据!H1050,数据分类!A:A,0))=3456,N1050&amp;M1050,INDEX(数据分类!E:E,MATCH(数据!H1050,数据分类!A:A,0))=34,M1050,INDEX(数据分类!E:E,MATCH(数据!H1050,数据分类!A:A,0))=56,N1050,INDEX(数据分类!E:E,MATCH(数据!H1050,数据分类!A:A,0))="-","-"),"Error")</f>
        <v>E2键按下(力度081)</v>
      </c>
      <c r="K1050" s="34">
        <f t="shared" si="66"/>
        <v>1</v>
      </c>
      <c r="L1050" s="4" t="str">
        <f>IFERROR(INDEX(字典msg!B:B,MATCH(D1050,字典msg!A:A,0)),"Error")</f>
        <v>正常</v>
      </c>
      <c r="M1050" s="4" t="str">
        <f>IFERROR(_xlfn.IFS(H1050="9",INDEX(字典1_34!C:C,MATCH(MID(F1050,5,2),字典1_34!B:B,0)),H1050="B00",INDEX(字典1_34!D:D,MATCH(MID(F1050,5,2),字典1_34!B:B,0)),H1050="B20",INDEX(字典1_34!E:E,MATCH(MID(F1050,5,2),字典1_34!B:B,0)),H1050="B48",INDEX(字典1_34!G:G,MATCH(MID(F1050,5,2),字典1_34!B:B,0)),LEFT(H1050,1)="B",INDEX(字典1_34!F:F,MATCH(MID(F1050,5,2),字典1_34!B:B,0))),"-")</f>
        <v>按下(力度081)</v>
      </c>
      <c r="N1050" s="4" t="str">
        <f>IFERROR(_xlfn.IFS(H1050="9",INDEX(字典1_56!C:C,MATCH(MID(F1050,7,2),字典1_56!B:B,0)),LEFT(H1050,1)="B",INDEX(字典1_56!D:D,MATCH(MID(F1050,7,2),字典1_56!B:B,0)),H1050="C_B",INDEX(字典1_56!F:F,MATCH(MID(F1050,7,2),字典1_56!B:B,0)),H1050="C",INDEX(字典1_56!E:E,MATCH(MID(F1050,7,2),字典1_56!B:B,0))),"-")</f>
        <v>E2键</v>
      </c>
      <c r="O1050" s="4" t="str">
        <f>IFERROR(INDEX(字典1_78!C:C,MATCH(RIGHT(F1050,2),字典1_78!B:B,0)),"Error")</f>
        <v>音符打开(#01)</v>
      </c>
      <c r="P1050" s="5">
        <f t="shared" si="64"/>
        <v>57.008000000000003</v>
      </c>
      <c r="Q1050" s="5">
        <f t="shared" si="65"/>
        <v>0.35900000000000176</v>
      </c>
      <c r="R1050" s="5" t="str">
        <f>IF(H1052="C_B",INDEX(音色一览表!A:A,MATCH(MID(F1050,5,2)&amp;MID(F1051,5,2)&amp;MID(F1052,7,2),音色一览表!H:H,0))&amp;" "&amp;INDEX(音色一览表!G:G,MATCH(MID(F1050,5,2)&amp;MID(F1051,5,2)&amp;MID(F1052,7,2),音色一览表!H:H,0)),"")</f>
        <v/>
      </c>
      <c r="S1050" s="17"/>
      <c r="T1050" s="17"/>
    </row>
    <row r="1051" spans="1:20" ht="18" hidden="1" customHeight="1" x14ac:dyDescent="0.2">
      <c r="A1051" s="16">
        <v>1049</v>
      </c>
      <c r="B1051" s="16">
        <v>5</v>
      </c>
      <c r="C1051" s="10"/>
      <c r="D1051" s="16" t="s">
        <v>49</v>
      </c>
      <c r="E1051" s="16" t="s">
        <v>50</v>
      </c>
      <c r="F1051" s="16" t="s">
        <v>15</v>
      </c>
      <c r="G1051" s="16" t="s">
        <v>1159</v>
      </c>
      <c r="H1051" s="34" t="str">
        <f t="shared" si="67"/>
        <v>9</v>
      </c>
      <c r="I1051" s="34" t="str">
        <f>IFERROR(INDEX(数据分类!B:B,MATCH(数据!H1051,数据分类!A:A,0)),"Error")</f>
        <v>音符打开</v>
      </c>
      <c r="J1051" s="34" t="str">
        <f>IFERROR(_xlfn.IFS(INDEX(数据分类!E:E,MATCH(数据!H1051,数据分类!A:A,0))=3456,N1051&amp;M1051,INDEX(数据分类!E:E,MATCH(数据!H1051,数据分类!A:A,0))=34,M1051,INDEX(数据分类!E:E,MATCH(数据!H1051,数据分类!A:A,0))=56,N1051,INDEX(数据分类!E:E,MATCH(数据!H1051,数据分类!A:A,0))="-","-"),"Error")</f>
        <v>F2键松开</v>
      </c>
      <c r="K1051" s="34">
        <f t="shared" si="66"/>
        <v>1</v>
      </c>
      <c r="L1051" s="4" t="str">
        <f>IFERROR(INDEX(字典msg!B:B,MATCH(D1051,字典msg!A:A,0)),"Error")</f>
        <v>正常</v>
      </c>
      <c r="M1051" s="4" t="str">
        <f>IFERROR(_xlfn.IFS(H1051="9",INDEX(字典1_34!C:C,MATCH(MID(F1051,5,2),字典1_34!B:B,0)),H1051="B00",INDEX(字典1_34!D:D,MATCH(MID(F1051,5,2),字典1_34!B:B,0)),H1051="B20",INDEX(字典1_34!E:E,MATCH(MID(F1051,5,2),字典1_34!B:B,0)),H1051="B48",INDEX(字典1_34!G:G,MATCH(MID(F1051,5,2),字典1_34!B:B,0)),LEFT(H1051,1)="B",INDEX(字典1_34!F:F,MATCH(MID(F1051,5,2),字典1_34!B:B,0))),"-")</f>
        <v>松开</v>
      </c>
      <c r="N1051" s="4" t="str">
        <f>IFERROR(_xlfn.IFS(H1051="9",INDEX(字典1_56!C:C,MATCH(MID(F1051,7,2),字典1_56!B:B,0)),LEFT(H1051,1)="B",INDEX(字典1_56!D:D,MATCH(MID(F1051,7,2),字典1_56!B:B,0)),H1051="C_B",INDEX(字典1_56!F:F,MATCH(MID(F1051,7,2),字典1_56!B:B,0)),H1051="C",INDEX(字典1_56!E:E,MATCH(MID(F1051,7,2),字典1_56!B:B,0))),"-")</f>
        <v>F2键</v>
      </c>
      <c r="O1051" s="4" t="str">
        <f>IFERROR(INDEX(字典1_78!C:C,MATCH(RIGHT(F1051,2),字典1_78!B:B,0)),"Error")</f>
        <v>音符打开(#01)</v>
      </c>
      <c r="P1051" s="5">
        <f t="shared" si="64"/>
        <v>57.128</v>
      </c>
      <c r="Q1051" s="5">
        <f t="shared" si="65"/>
        <v>0.11999999999999744</v>
      </c>
      <c r="R1051" s="5" t="str">
        <f>IF(H1053="C_B",INDEX(音色一览表!A:A,MATCH(MID(F1051,5,2)&amp;MID(F1052,5,2)&amp;MID(F1053,7,2),音色一览表!H:H,0))&amp;" "&amp;INDEX(音色一览表!G:G,MATCH(MID(F1051,5,2)&amp;MID(F1052,5,2)&amp;MID(F1053,7,2),音色一览表!H:H,0)),"")</f>
        <v/>
      </c>
      <c r="S1051" s="17"/>
      <c r="T1051" s="17"/>
    </row>
    <row r="1052" spans="1:20" ht="18" hidden="1" customHeight="1" x14ac:dyDescent="0.2">
      <c r="A1052" s="16">
        <v>1050</v>
      </c>
      <c r="B1052" s="16">
        <v>5</v>
      </c>
      <c r="C1052" s="10"/>
      <c r="D1052" s="16" t="s">
        <v>49</v>
      </c>
      <c r="E1052" s="16" t="s">
        <v>50</v>
      </c>
      <c r="F1052" s="16" t="s">
        <v>1160</v>
      </c>
      <c r="G1052" s="16" t="s">
        <v>1161</v>
      </c>
      <c r="H1052" s="34" t="str">
        <f t="shared" si="67"/>
        <v>9</v>
      </c>
      <c r="I1052" s="34" t="str">
        <f>IFERROR(INDEX(数据分类!B:B,MATCH(数据!H1052,数据分类!A:A,0)),"Error")</f>
        <v>音符打开</v>
      </c>
      <c r="J1052" s="34" t="str">
        <f>IFERROR(_xlfn.IFS(INDEX(数据分类!E:E,MATCH(数据!H1052,数据分类!A:A,0))=3456,N1052&amp;M1052,INDEX(数据分类!E:E,MATCH(数据!H1052,数据分类!A:A,0))=34,M1052,INDEX(数据分类!E:E,MATCH(数据!H1052,数据分类!A:A,0))=56,N1052,INDEX(数据分类!E:E,MATCH(数据!H1052,数据分类!A:A,0))="-","-"),"Error")</f>
        <v>A2键按下(力度079)</v>
      </c>
      <c r="K1052" s="34">
        <f t="shared" si="66"/>
        <v>1</v>
      </c>
      <c r="L1052" s="4" t="str">
        <f>IFERROR(INDEX(字典msg!B:B,MATCH(D1052,字典msg!A:A,0)),"Error")</f>
        <v>正常</v>
      </c>
      <c r="M1052" s="4" t="str">
        <f>IFERROR(_xlfn.IFS(H1052="9",INDEX(字典1_34!C:C,MATCH(MID(F1052,5,2),字典1_34!B:B,0)),H1052="B00",INDEX(字典1_34!D:D,MATCH(MID(F1052,5,2),字典1_34!B:B,0)),H1052="B20",INDEX(字典1_34!E:E,MATCH(MID(F1052,5,2),字典1_34!B:B,0)),H1052="B48",INDEX(字典1_34!G:G,MATCH(MID(F1052,5,2),字典1_34!B:B,0)),LEFT(H1052,1)="B",INDEX(字典1_34!F:F,MATCH(MID(F1052,5,2),字典1_34!B:B,0))),"-")</f>
        <v>按下(力度079)</v>
      </c>
      <c r="N1052" s="4" t="str">
        <f>IFERROR(_xlfn.IFS(H1052="9",INDEX(字典1_56!C:C,MATCH(MID(F1052,7,2),字典1_56!B:B,0)),LEFT(H1052,1)="B",INDEX(字典1_56!D:D,MATCH(MID(F1052,7,2),字典1_56!B:B,0)),H1052="C_B",INDEX(字典1_56!F:F,MATCH(MID(F1052,7,2),字典1_56!B:B,0)),H1052="C",INDEX(字典1_56!E:E,MATCH(MID(F1052,7,2),字典1_56!B:B,0))),"-")</f>
        <v>A2键</v>
      </c>
      <c r="O1052" s="4" t="str">
        <f>IFERROR(INDEX(字典1_78!C:C,MATCH(RIGHT(F1052,2),字典1_78!B:B,0)),"Error")</f>
        <v>音符打开(#01)</v>
      </c>
      <c r="P1052" s="5">
        <f t="shared" si="64"/>
        <v>58.212000000000003</v>
      </c>
      <c r="Q1052" s="5">
        <f t="shared" si="65"/>
        <v>1.0840000000000032</v>
      </c>
      <c r="R1052" s="5" t="str">
        <f>IF(H1054="C_B",INDEX(音色一览表!A:A,MATCH(MID(F1052,5,2)&amp;MID(F1053,5,2)&amp;MID(F1054,7,2),音色一览表!H:H,0))&amp;" "&amp;INDEX(音色一览表!G:G,MATCH(MID(F1052,5,2)&amp;MID(F1053,5,2)&amp;MID(F1054,7,2),音色一览表!H:H,0)),"")</f>
        <v/>
      </c>
      <c r="S1052" s="17"/>
      <c r="T1052" s="17"/>
    </row>
    <row r="1053" spans="1:20" ht="18" hidden="1" customHeight="1" x14ac:dyDescent="0.2">
      <c r="A1053" s="16">
        <v>1051</v>
      </c>
      <c r="B1053" s="16">
        <v>5</v>
      </c>
      <c r="C1053" s="10"/>
      <c r="D1053" s="16" t="s">
        <v>49</v>
      </c>
      <c r="E1053" s="16" t="s">
        <v>50</v>
      </c>
      <c r="F1053" s="16" t="s">
        <v>1162</v>
      </c>
      <c r="G1053" s="16" t="s">
        <v>1163</v>
      </c>
      <c r="H1053" s="34" t="str">
        <f t="shared" si="67"/>
        <v>9</v>
      </c>
      <c r="I1053" s="34" t="str">
        <f>IFERROR(INDEX(数据分类!B:B,MATCH(数据!H1053,数据分类!A:A,0)),"Error")</f>
        <v>音符打开</v>
      </c>
      <c r="J1053" s="34" t="str">
        <f>IFERROR(_xlfn.IFS(INDEX(数据分类!E:E,MATCH(数据!H1053,数据分类!A:A,0))=3456,N1053&amp;M1053,INDEX(数据分类!E:E,MATCH(数据!H1053,数据分类!A:A,0))=34,M1053,INDEX(数据分类!E:E,MATCH(数据!H1053,数据分类!A:A,0))=56,N1053,INDEX(数据分类!E:E,MATCH(数据!H1053,数据分类!A:A,0))="-","-"),"Error")</f>
        <v>G2键按下(力度079)</v>
      </c>
      <c r="K1053" s="34">
        <f t="shared" si="66"/>
        <v>1</v>
      </c>
      <c r="L1053" s="4" t="str">
        <f>IFERROR(INDEX(字典msg!B:B,MATCH(D1053,字典msg!A:A,0)),"Error")</f>
        <v>正常</v>
      </c>
      <c r="M1053" s="4" t="str">
        <f>IFERROR(_xlfn.IFS(H1053="9",INDEX(字典1_34!C:C,MATCH(MID(F1053,5,2),字典1_34!B:B,0)),H1053="B00",INDEX(字典1_34!D:D,MATCH(MID(F1053,5,2),字典1_34!B:B,0)),H1053="B20",INDEX(字典1_34!E:E,MATCH(MID(F1053,5,2),字典1_34!B:B,0)),H1053="B48",INDEX(字典1_34!G:G,MATCH(MID(F1053,5,2),字典1_34!B:B,0)),LEFT(H1053,1)="B",INDEX(字典1_34!F:F,MATCH(MID(F1053,5,2),字典1_34!B:B,0))),"-")</f>
        <v>按下(力度079)</v>
      </c>
      <c r="N1053" s="4" t="str">
        <f>IFERROR(_xlfn.IFS(H1053="9",INDEX(字典1_56!C:C,MATCH(MID(F1053,7,2),字典1_56!B:B,0)),LEFT(H1053,1)="B",INDEX(字典1_56!D:D,MATCH(MID(F1053,7,2),字典1_56!B:B,0)),H1053="C_B",INDEX(字典1_56!F:F,MATCH(MID(F1053,7,2),字典1_56!B:B,0)),H1053="C",INDEX(字典1_56!E:E,MATCH(MID(F1053,7,2),字典1_56!B:B,0))),"-")</f>
        <v>G2键</v>
      </c>
      <c r="O1053" s="4" t="str">
        <f>IFERROR(INDEX(字典1_78!C:C,MATCH(RIGHT(F1053,2),字典1_78!B:B,0)),"Error")</f>
        <v>音符打开(#01)</v>
      </c>
      <c r="P1053" s="5">
        <f t="shared" si="64"/>
        <v>58.222000000000001</v>
      </c>
      <c r="Q1053" s="5">
        <f t="shared" si="65"/>
        <v>9.9999999999980105E-3</v>
      </c>
      <c r="R1053" s="5" t="str">
        <f>IF(H1055="C_B",INDEX(音色一览表!A:A,MATCH(MID(F1053,5,2)&amp;MID(F1054,5,2)&amp;MID(F1055,7,2),音色一览表!H:H,0))&amp;" "&amp;INDEX(音色一览表!G:G,MATCH(MID(F1053,5,2)&amp;MID(F1054,5,2)&amp;MID(F1055,7,2),音色一览表!H:H,0)),"")</f>
        <v/>
      </c>
      <c r="S1053" s="17"/>
      <c r="T1053" s="17"/>
    </row>
    <row r="1054" spans="1:20" ht="18" hidden="1" customHeight="1" x14ac:dyDescent="0.2">
      <c r="A1054" s="16">
        <v>1052</v>
      </c>
      <c r="B1054" s="16">
        <v>5</v>
      </c>
      <c r="C1054" s="10"/>
      <c r="D1054" s="16" t="s">
        <v>49</v>
      </c>
      <c r="E1054" s="16" t="s">
        <v>50</v>
      </c>
      <c r="F1054" s="16" t="s">
        <v>11</v>
      </c>
      <c r="G1054" s="16" t="s">
        <v>1164</v>
      </c>
      <c r="H1054" s="34" t="str">
        <f t="shared" si="67"/>
        <v>9</v>
      </c>
      <c r="I1054" s="34" t="str">
        <f>IFERROR(INDEX(数据分类!B:B,MATCH(数据!H1054,数据分类!A:A,0)),"Error")</f>
        <v>音符打开</v>
      </c>
      <c r="J1054" s="34" t="str">
        <f>IFERROR(_xlfn.IFS(INDEX(数据分类!E:E,MATCH(数据!H1054,数据分类!A:A,0))=3456,N1054&amp;M1054,INDEX(数据分类!E:E,MATCH(数据!H1054,数据分类!A:A,0))=34,M1054,INDEX(数据分类!E:E,MATCH(数据!H1054,数据分类!A:A,0))=56,N1054,INDEX(数据分类!E:E,MATCH(数据!H1054,数据分类!A:A,0))="-","-"),"Error")</f>
        <v>E2键松开</v>
      </c>
      <c r="K1054" s="34">
        <f t="shared" si="66"/>
        <v>1</v>
      </c>
      <c r="L1054" s="4" t="str">
        <f>IFERROR(INDEX(字典msg!B:B,MATCH(D1054,字典msg!A:A,0)),"Error")</f>
        <v>正常</v>
      </c>
      <c r="M1054" s="4" t="str">
        <f>IFERROR(_xlfn.IFS(H1054="9",INDEX(字典1_34!C:C,MATCH(MID(F1054,5,2),字典1_34!B:B,0)),H1054="B00",INDEX(字典1_34!D:D,MATCH(MID(F1054,5,2),字典1_34!B:B,0)),H1054="B20",INDEX(字典1_34!E:E,MATCH(MID(F1054,5,2),字典1_34!B:B,0)),H1054="B48",INDEX(字典1_34!G:G,MATCH(MID(F1054,5,2),字典1_34!B:B,0)),LEFT(H1054,1)="B",INDEX(字典1_34!F:F,MATCH(MID(F1054,5,2),字典1_34!B:B,0))),"-")</f>
        <v>松开</v>
      </c>
      <c r="N1054" s="4" t="str">
        <f>IFERROR(_xlfn.IFS(H1054="9",INDEX(字典1_56!C:C,MATCH(MID(F1054,7,2),字典1_56!B:B,0)),LEFT(H1054,1)="B",INDEX(字典1_56!D:D,MATCH(MID(F1054,7,2),字典1_56!B:B,0)),H1054="C_B",INDEX(字典1_56!F:F,MATCH(MID(F1054,7,2),字典1_56!B:B,0)),H1054="C",INDEX(字典1_56!E:E,MATCH(MID(F1054,7,2),字典1_56!B:B,0))),"-")</f>
        <v>E2键</v>
      </c>
      <c r="O1054" s="4" t="str">
        <f>IFERROR(INDEX(字典1_78!C:C,MATCH(RIGHT(F1054,2),字典1_78!B:B,0)),"Error")</f>
        <v>音符打开(#01)</v>
      </c>
      <c r="P1054" s="5">
        <f t="shared" si="64"/>
        <v>58.262</v>
      </c>
      <c r="Q1054" s="5">
        <f t="shared" si="65"/>
        <v>3.9999999999999147E-2</v>
      </c>
      <c r="R1054" s="5" t="str">
        <f>IF(H1056="C_B",INDEX(音色一览表!A:A,MATCH(MID(F1054,5,2)&amp;MID(F1055,5,2)&amp;MID(F1056,7,2),音色一览表!H:H,0))&amp;" "&amp;INDEX(音色一览表!G:G,MATCH(MID(F1054,5,2)&amp;MID(F1055,5,2)&amp;MID(F1056,7,2),音色一览表!H:H,0)),"")</f>
        <v/>
      </c>
      <c r="S1054" s="17"/>
      <c r="T1054" s="17"/>
    </row>
    <row r="1055" spans="1:20" ht="18" hidden="1" customHeight="1" x14ac:dyDescent="0.2">
      <c r="A1055" s="16">
        <v>1053</v>
      </c>
      <c r="B1055" s="16">
        <v>5</v>
      </c>
      <c r="C1055" s="10"/>
      <c r="D1055" s="16" t="s">
        <v>49</v>
      </c>
      <c r="E1055" s="16" t="s">
        <v>50</v>
      </c>
      <c r="F1055" s="16" t="s">
        <v>19</v>
      </c>
      <c r="G1055" s="16" t="s">
        <v>1165</v>
      </c>
      <c r="H1055" s="34" t="str">
        <f t="shared" si="67"/>
        <v>9</v>
      </c>
      <c r="I1055" s="34" t="str">
        <f>IFERROR(INDEX(数据分类!B:B,MATCH(数据!H1055,数据分类!A:A,0)),"Error")</f>
        <v>音符打开</v>
      </c>
      <c r="J1055" s="34" t="str">
        <f>IFERROR(_xlfn.IFS(INDEX(数据分类!E:E,MATCH(数据!H1055,数据分类!A:A,0))=3456,N1055&amp;M1055,INDEX(数据分类!E:E,MATCH(数据!H1055,数据分类!A:A,0))=34,M1055,INDEX(数据分类!E:E,MATCH(数据!H1055,数据分类!A:A,0))=56,N1055,INDEX(数据分类!E:E,MATCH(数据!H1055,数据分类!A:A,0))="-","-"),"Error")</f>
        <v>G2键松开</v>
      </c>
      <c r="K1055" s="34">
        <f t="shared" si="66"/>
        <v>1</v>
      </c>
      <c r="L1055" s="4" t="str">
        <f>IFERROR(INDEX(字典msg!B:B,MATCH(D1055,字典msg!A:A,0)),"Error")</f>
        <v>正常</v>
      </c>
      <c r="M1055" s="4" t="str">
        <f>IFERROR(_xlfn.IFS(H1055="9",INDEX(字典1_34!C:C,MATCH(MID(F1055,5,2),字典1_34!B:B,0)),H1055="B00",INDEX(字典1_34!D:D,MATCH(MID(F1055,5,2),字典1_34!B:B,0)),H1055="B20",INDEX(字典1_34!E:E,MATCH(MID(F1055,5,2),字典1_34!B:B,0)),H1055="B48",INDEX(字典1_34!G:G,MATCH(MID(F1055,5,2),字典1_34!B:B,0)),LEFT(H1055,1)="B",INDEX(字典1_34!F:F,MATCH(MID(F1055,5,2),字典1_34!B:B,0))),"-")</f>
        <v>松开</v>
      </c>
      <c r="N1055" s="4" t="str">
        <f>IFERROR(_xlfn.IFS(H1055="9",INDEX(字典1_56!C:C,MATCH(MID(F1055,7,2),字典1_56!B:B,0)),LEFT(H1055,1)="B",INDEX(字典1_56!D:D,MATCH(MID(F1055,7,2),字典1_56!B:B,0)),H1055="C_B",INDEX(字典1_56!F:F,MATCH(MID(F1055,7,2),字典1_56!B:B,0)),H1055="C",INDEX(字典1_56!E:E,MATCH(MID(F1055,7,2),字典1_56!B:B,0))),"-")</f>
        <v>G2键</v>
      </c>
      <c r="O1055" s="4" t="str">
        <f>IFERROR(INDEX(字典1_78!C:C,MATCH(RIGHT(F1055,2),字典1_78!B:B,0)),"Error")</f>
        <v>音符打开(#01)</v>
      </c>
      <c r="P1055" s="5">
        <f t="shared" si="64"/>
        <v>58.951999999999998</v>
      </c>
      <c r="Q1055" s="5">
        <f t="shared" si="65"/>
        <v>0.68999999999999773</v>
      </c>
      <c r="R1055" s="5" t="str">
        <f>IF(H1057="C_B",INDEX(音色一览表!A:A,MATCH(MID(F1055,5,2)&amp;MID(F1056,5,2)&amp;MID(F1057,7,2),音色一览表!H:H,0))&amp;" "&amp;INDEX(音色一览表!G:G,MATCH(MID(F1055,5,2)&amp;MID(F1056,5,2)&amp;MID(F1057,7,2),音色一览表!H:H,0)),"")</f>
        <v/>
      </c>
      <c r="S1055" s="17"/>
      <c r="T1055" s="17"/>
    </row>
    <row r="1056" spans="1:20" ht="18" hidden="1" customHeight="1" x14ac:dyDescent="0.2">
      <c r="A1056" s="16">
        <v>1054</v>
      </c>
      <c r="B1056" s="16">
        <v>5</v>
      </c>
      <c r="C1056" s="10"/>
      <c r="D1056" s="16" t="s">
        <v>49</v>
      </c>
      <c r="E1056" s="16" t="s">
        <v>50</v>
      </c>
      <c r="F1056" s="16" t="s">
        <v>23</v>
      </c>
      <c r="G1056" s="16" t="s">
        <v>1166</v>
      </c>
      <c r="H1056" s="34" t="str">
        <f t="shared" si="67"/>
        <v>9</v>
      </c>
      <c r="I1056" s="34" t="str">
        <f>IFERROR(INDEX(数据分类!B:B,MATCH(数据!H1056,数据分类!A:A,0)),"Error")</f>
        <v>音符打开</v>
      </c>
      <c r="J1056" s="34" t="str">
        <f>IFERROR(_xlfn.IFS(INDEX(数据分类!E:E,MATCH(数据!H1056,数据分类!A:A,0))=3456,N1056&amp;M1056,INDEX(数据分类!E:E,MATCH(数据!H1056,数据分类!A:A,0))=34,M1056,INDEX(数据分类!E:E,MATCH(数据!H1056,数据分类!A:A,0))=56,N1056,INDEX(数据分类!E:E,MATCH(数据!H1056,数据分类!A:A,0))="-","-"),"Error")</f>
        <v>A2键松开</v>
      </c>
      <c r="K1056" s="34">
        <f t="shared" si="66"/>
        <v>1</v>
      </c>
      <c r="L1056" s="4" t="str">
        <f>IFERROR(INDEX(字典msg!B:B,MATCH(D1056,字典msg!A:A,0)),"Error")</f>
        <v>正常</v>
      </c>
      <c r="M1056" s="4" t="str">
        <f>IFERROR(_xlfn.IFS(H1056="9",INDEX(字典1_34!C:C,MATCH(MID(F1056,5,2),字典1_34!B:B,0)),H1056="B00",INDEX(字典1_34!D:D,MATCH(MID(F1056,5,2),字典1_34!B:B,0)),H1056="B20",INDEX(字典1_34!E:E,MATCH(MID(F1056,5,2),字典1_34!B:B,0)),H1056="B48",INDEX(字典1_34!G:G,MATCH(MID(F1056,5,2),字典1_34!B:B,0)),LEFT(H1056,1)="B",INDEX(字典1_34!F:F,MATCH(MID(F1056,5,2),字典1_34!B:B,0))),"-")</f>
        <v>松开</v>
      </c>
      <c r="N1056" s="4" t="str">
        <f>IFERROR(_xlfn.IFS(H1056="9",INDEX(字典1_56!C:C,MATCH(MID(F1056,7,2),字典1_56!B:B,0)),LEFT(H1056,1)="B",INDEX(字典1_56!D:D,MATCH(MID(F1056,7,2),字典1_56!B:B,0)),H1056="C_B",INDEX(字典1_56!F:F,MATCH(MID(F1056,7,2),字典1_56!B:B,0)),H1056="C",INDEX(字典1_56!E:E,MATCH(MID(F1056,7,2),字典1_56!B:B,0))),"-")</f>
        <v>A2键</v>
      </c>
      <c r="O1056" s="4" t="str">
        <f>IFERROR(INDEX(字典1_78!C:C,MATCH(RIGHT(F1056,2),字典1_78!B:B,0)),"Error")</f>
        <v>音符打开(#01)</v>
      </c>
      <c r="P1056" s="5">
        <f t="shared" si="64"/>
        <v>58.962000000000003</v>
      </c>
      <c r="Q1056" s="5">
        <f t="shared" si="65"/>
        <v>1.0000000000005116E-2</v>
      </c>
      <c r="R1056" s="5" t="str">
        <f>IF(H1058="C_B",INDEX(音色一览表!A:A,MATCH(MID(F1056,5,2)&amp;MID(F1057,5,2)&amp;MID(F1058,7,2),音色一览表!H:H,0))&amp;" "&amp;INDEX(音色一览表!G:G,MATCH(MID(F1056,5,2)&amp;MID(F1057,5,2)&amp;MID(F1058,7,2),音色一览表!H:H,0)),"")</f>
        <v/>
      </c>
      <c r="S1056" s="17"/>
      <c r="T1056" s="17"/>
    </row>
    <row r="1057" spans="1:20" ht="18" hidden="1" customHeight="1" x14ac:dyDescent="0.2">
      <c r="A1057" s="16">
        <v>1055</v>
      </c>
      <c r="B1057" s="16">
        <v>5</v>
      </c>
      <c r="C1057" s="10"/>
      <c r="D1057" s="16" t="s">
        <v>49</v>
      </c>
      <c r="E1057" s="16" t="s">
        <v>50</v>
      </c>
      <c r="F1057" s="16" t="s">
        <v>1167</v>
      </c>
      <c r="G1057" s="16" t="s">
        <v>1168</v>
      </c>
      <c r="H1057" s="34" t="str">
        <f t="shared" si="67"/>
        <v>9</v>
      </c>
      <c r="I1057" s="34" t="str">
        <f>IFERROR(INDEX(数据分类!B:B,MATCH(数据!H1057,数据分类!A:A,0)),"Error")</f>
        <v>音符打开</v>
      </c>
      <c r="J1057" s="34" t="str">
        <f>IFERROR(_xlfn.IFS(INDEX(数据分类!E:E,MATCH(数据!H1057,数据分类!A:A,0))=3456,N1057&amp;M1057,INDEX(数据分类!E:E,MATCH(数据!H1057,数据分类!A:A,0))=34,M1057,INDEX(数据分类!E:E,MATCH(数据!H1057,数据分类!A:A,0))=56,N1057,INDEX(数据分类!E:E,MATCH(数据!H1057,数据分类!A:A,0))="-","-"),"Error")</f>
        <v>C2键按下(力度061)</v>
      </c>
      <c r="K1057" s="34">
        <f t="shared" si="66"/>
        <v>1</v>
      </c>
      <c r="L1057" s="4" t="str">
        <f>IFERROR(INDEX(字典msg!B:B,MATCH(D1057,字典msg!A:A,0)),"Error")</f>
        <v>正常</v>
      </c>
      <c r="M1057" s="4" t="str">
        <f>IFERROR(_xlfn.IFS(H1057="9",INDEX(字典1_34!C:C,MATCH(MID(F1057,5,2),字典1_34!B:B,0)),H1057="B00",INDEX(字典1_34!D:D,MATCH(MID(F1057,5,2),字典1_34!B:B,0)),H1057="B20",INDEX(字典1_34!E:E,MATCH(MID(F1057,5,2),字典1_34!B:B,0)),H1057="B48",INDEX(字典1_34!G:G,MATCH(MID(F1057,5,2),字典1_34!B:B,0)),LEFT(H1057,1)="B",INDEX(字典1_34!F:F,MATCH(MID(F1057,5,2),字典1_34!B:B,0))),"-")</f>
        <v>按下(力度061)</v>
      </c>
      <c r="N1057" s="4" t="str">
        <f>IFERROR(_xlfn.IFS(H1057="9",INDEX(字典1_56!C:C,MATCH(MID(F1057,7,2),字典1_56!B:B,0)),LEFT(H1057,1)="B",INDEX(字典1_56!D:D,MATCH(MID(F1057,7,2),字典1_56!B:B,0)),H1057="C_B",INDEX(字典1_56!F:F,MATCH(MID(F1057,7,2),字典1_56!B:B,0)),H1057="C",INDEX(字典1_56!E:E,MATCH(MID(F1057,7,2),字典1_56!B:B,0))),"-")</f>
        <v>C2键</v>
      </c>
      <c r="O1057" s="4" t="str">
        <f>IFERROR(INDEX(字典1_78!C:C,MATCH(RIGHT(F1057,2),字典1_78!B:B,0)),"Error")</f>
        <v>音符打开(#01)</v>
      </c>
      <c r="P1057" s="5">
        <f t="shared" si="64"/>
        <v>60.279000000000003</v>
      </c>
      <c r="Q1057" s="5">
        <f t="shared" si="65"/>
        <v>1.3170000000000002</v>
      </c>
      <c r="R1057" s="5" t="str">
        <f>IF(H1059="C_B",INDEX(音色一览表!A:A,MATCH(MID(F1057,5,2)&amp;MID(F1058,5,2)&amp;MID(F1059,7,2),音色一览表!H:H,0))&amp;" "&amp;INDEX(音色一览表!G:G,MATCH(MID(F1057,5,2)&amp;MID(F1058,5,2)&amp;MID(F1059,7,2),音色一览表!H:H,0)),"")</f>
        <v/>
      </c>
      <c r="S1057" s="17"/>
      <c r="T1057" s="17"/>
    </row>
    <row r="1058" spans="1:20" ht="18" hidden="1" customHeight="1" x14ac:dyDescent="0.2">
      <c r="A1058" s="16">
        <v>1056</v>
      </c>
      <c r="B1058" s="16">
        <v>5</v>
      </c>
      <c r="C1058" s="10"/>
      <c r="D1058" s="16" t="s">
        <v>49</v>
      </c>
      <c r="E1058" s="16" t="s">
        <v>50</v>
      </c>
      <c r="F1058" s="16" t="s">
        <v>1169</v>
      </c>
      <c r="G1058" s="16" t="s">
        <v>1170</v>
      </c>
      <c r="H1058" s="34" t="str">
        <f t="shared" si="67"/>
        <v>9</v>
      </c>
      <c r="I1058" s="34" t="str">
        <f>IFERROR(INDEX(数据分类!B:B,MATCH(数据!H1058,数据分类!A:A,0)),"Error")</f>
        <v>音符打开</v>
      </c>
      <c r="J1058" s="34" t="str">
        <f>IFERROR(_xlfn.IFS(INDEX(数据分类!E:E,MATCH(数据!H1058,数据分类!A:A,0))=3456,N1058&amp;M1058,INDEX(数据分类!E:E,MATCH(数据!H1058,数据分类!A:A,0))=34,M1058,INDEX(数据分类!E:E,MATCH(数据!H1058,数据分类!A:A,0))=56,N1058,INDEX(数据分类!E:E,MATCH(数据!H1058,数据分类!A:A,0))="-","-"),"Error")</f>
        <v>B1键按下(力度055)</v>
      </c>
      <c r="K1058" s="34">
        <f t="shared" si="66"/>
        <v>1</v>
      </c>
      <c r="L1058" s="4" t="str">
        <f>IFERROR(INDEX(字典msg!B:B,MATCH(D1058,字典msg!A:A,0)),"Error")</f>
        <v>正常</v>
      </c>
      <c r="M1058" s="4" t="str">
        <f>IFERROR(_xlfn.IFS(H1058="9",INDEX(字典1_34!C:C,MATCH(MID(F1058,5,2),字典1_34!B:B,0)),H1058="B00",INDEX(字典1_34!D:D,MATCH(MID(F1058,5,2),字典1_34!B:B,0)),H1058="B20",INDEX(字典1_34!E:E,MATCH(MID(F1058,5,2),字典1_34!B:B,0)),H1058="B48",INDEX(字典1_34!G:G,MATCH(MID(F1058,5,2),字典1_34!B:B,0)),LEFT(H1058,1)="B",INDEX(字典1_34!F:F,MATCH(MID(F1058,5,2),字典1_34!B:B,0))),"-")</f>
        <v>按下(力度055)</v>
      </c>
      <c r="N1058" s="4" t="str">
        <f>IFERROR(_xlfn.IFS(H1058="9",INDEX(字典1_56!C:C,MATCH(MID(F1058,7,2),字典1_56!B:B,0)),LEFT(H1058,1)="B",INDEX(字典1_56!D:D,MATCH(MID(F1058,7,2),字典1_56!B:B,0)),H1058="C_B",INDEX(字典1_56!F:F,MATCH(MID(F1058,7,2),字典1_56!B:B,0)),H1058="C",INDEX(字典1_56!E:E,MATCH(MID(F1058,7,2),字典1_56!B:B,0))),"-")</f>
        <v>B1键</v>
      </c>
      <c r="O1058" s="4" t="str">
        <f>IFERROR(INDEX(字典1_78!C:C,MATCH(RIGHT(F1058,2),字典1_78!B:B,0)),"Error")</f>
        <v>音符打开(#01)</v>
      </c>
      <c r="P1058" s="5">
        <f t="shared" si="64"/>
        <v>60.298999999999999</v>
      </c>
      <c r="Q1058" s="5">
        <f t="shared" si="65"/>
        <v>1.9999999999996021E-2</v>
      </c>
      <c r="R1058" s="5" t="str">
        <f>IF(H1060="C_B",INDEX(音色一览表!A:A,MATCH(MID(F1058,5,2)&amp;MID(F1059,5,2)&amp;MID(F1060,7,2),音色一览表!H:H,0))&amp;" "&amp;INDEX(音色一览表!G:G,MATCH(MID(F1058,5,2)&amp;MID(F1059,5,2)&amp;MID(F1060,7,2),音色一览表!H:H,0)),"")</f>
        <v/>
      </c>
      <c r="S1058" s="17"/>
      <c r="T1058" s="17"/>
    </row>
    <row r="1059" spans="1:20" ht="18" hidden="1" customHeight="1" x14ac:dyDescent="0.2">
      <c r="A1059" s="16">
        <v>1057</v>
      </c>
      <c r="B1059" s="16">
        <v>5</v>
      </c>
      <c r="C1059" s="10"/>
      <c r="D1059" s="16" t="s">
        <v>49</v>
      </c>
      <c r="E1059" s="16" t="s">
        <v>50</v>
      </c>
      <c r="F1059" s="16" t="s">
        <v>3</v>
      </c>
      <c r="G1059" s="16" t="s">
        <v>1171</v>
      </c>
      <c r="H1059" s="34" t="str">
        <f t="shared" si="67"/>
        <v>9</v>
      </c>
      <c r="I1059" s="34" t="str">
        <f>IFERROR(INDEX(数据分类!B:B,MATCH(数据!H1059,数据分类!A:A,0)),"Error")</f>
        <v>音符打开</v>
      </c>
      <c r="J1059" s="34" t="str">
        <f>IFERROR(_xlfn.IFS(INDEX(数据分类!E:E,MATCH(数据!H1059,数据分类!A:A,0))=3456,N1059&amp;M1059,INDEX(数据分类!E:E,MATCH(数据!H1059,数据分类!A:A,0))=34,M1059,INDEX(数据分类!E:E,MATCH(数据!H1059,数据分类!A:A,0))=56,N1059,INDEX(数据分类!E:E,MATCH(数据!H1059,数据分类!A:A,0))="-","-"),"Error")</f>
        <v>C2键松开</v>
      </c>
      <c r="K1059" s="34">
        <f t="shared" si="66"/>
        <v>1</v>
      </c>
      <c r="L1059" s="4" t="str">
        <f>IFERROR(INDEX(字典msg!B:B,MATCH(D1059,字典msg!A:A,0)),"Error")</f>
        <v>正常</v>
      </c>
      <c r="M1059" s="4" t="str">
        <f>IFERROR(_xlfn.IFS(H1059="9",INDEX(字典1_34!C:C,MATCH(MID(F1059,5,2),字典1_34!B:B,0)),H1059="B00",INDEX(字典1_34!D:D,MATCH(MID(F1059,5,2),字典1_34!B:B,0)),H1059="B20",INDEX(字典1_34!E:E,MATCH(MID(F1059,5,2),字典1_34!B:B,0)),H1059="B48",INDEX(字典1_34!G:G,MATCH(MID(F1059,5,2),字典1_34!B:B,0)),LEFT(H1059,1)="B",INDEX(字典1_34!F:F,MATCH(MID(F1059,5,2),字典1_34!B:B,0))),"-")</f>
        <v>松开</v>
      </c>
      <c r="N1059" s="4" t="str">
        <f>IFERROR(_xlfn.IFS(H1059="9",INDEX(字典1_56!C:C,MATCH(MID(F1059,7,2),字典1_56!B:B,0)),LEFT(H1059,1)="B",INDEX(字典1_56!D:D,MATCH(MID(F1059,7,2),字典1_56!B:B,0)),H1059="C_B",INDEX(字典1_56!F:F,MATCH(MID(F1059,7,2),字典1_56!B:B,0)),H1059="C",INDEX(字典1_56!E:E,MATCH(MID(F1059,7,2),字典1_56!B:B,0))),"-")</f>
        <v>C2键</v>
      </c>
      <c r="O1059" s="4" t="str">
        <f>IFERROR(INDEX(字典1_78!C:C,MATCH(RIGHT(F1059,2),字典1_78!B:B,0)),"Error")</f>
        <v>音符打开(#01)</v>
      </c>
      <c r="P1059" s="5">
        <f t="shared" si="64"/>
        <v>60.527999999999999</v>
      </c>
      <c r="Q1059" s="5">
        <f t="shared" si="65"/>
        <v>0.2289999999999992</v>
      </c>
      <c r="R1059" s="5" t="str">
        <f>IF(H1061="C_B",INDEX(音色一览表!A:A,MATCH(MID(F1059,5,2)&amp;MID(F1060,5,2)&amp;MID(F1061,7,2),音色一览表!H:H,0))&amp;" "&amp;INDEX(音色一览表!G:G,MATCH(MID(F1059,5,2)&amp;MID(F1060,5,2)&amp;MID(F1061,7,2),音色一览表!H:H,0)),"")</f>
        <v/>
      </c>
      <c r="S1059" s="17"/>
      <c r="T1059" s="17"/>
    </row>
    <row r="1060" spans="1:20" ht="18" hidden="1" customHeight="1" x14ac:dyDescent="0.2">
      <c r="A1060" s="16">
        <v>1058</v>
      </c>
      <c r="B1060" s="16">
        <v>5</v>
      </c>
      <c r="C1060" s="10"/>
      <c r="D1060" s="16" t="s">
        <v>49</v>
      </c>
      <c r="E1060" s="16" t="s">
        <v>50</v>
      </c>
      <c r="F1060" s="16" t="s">
        <v>57</v>
      </c>
      <c r="G1060" s="16" t="s">
        <v>1172</v>
      </c>
      <c r="H1060" s="34" t="str">
        <f t="shared" si="67"/>
        <v>9</v>
      </c>
      <c r="I1060" s="34" t="str">
        <f>IFERROR(INDEX(数据分类!B:B,MATCH(数据!H1060,数据分类!A:A,0)),"Error")</f>
        <v>音符打开</v>
      </c>
      <c r="J1060" s="34" t="str">
        <f>IFERROR(_xlfn.IFS(INDEX(数据分类!E:E,MATCH(数据!H1060,数据分类!A:A,0))=3456,N1060&amp;M1060,INDEX(数据分类!E:E,MATCH(数据!H1060,数据分类!A:A,0))=34,M1060,INDEX(数据分类!E:E,MATCH(数据!H1060,数据分类!A:A,0))=56,N1060,INDEX(数据分类!E:E,MATCH(数据!H1060,数据分类!A:A,0))="-","-"),"Error")</f>
        <v>B1键松开</v>
      </c>
      <c r="K1060" s="34">
        <f t="shared" si="66"/>
        <v>1</v>
      </c>
      <c r="L1060" s="4" t="str">
        <f>IFERROR(INDEX(字典msg!B:B,MATCH(D1060,字典msg!A:A,0)),"Error")</f>
        <v>正常</v>
      </c>
      <c r="M1060" s="4" t="str">
        <f>IFERROR(_xlfn.IFS(H1060="9",INDEX(字典1_34!C:C,MATCH(MID(F1060,5,2),字典1_34!B:B,0)),H1060="B00",INDEX(字典1_34!D:D,MATCH(MID(F1060,5,2),字典1_34!B:B,0)),H1060="B20",INDEX(字典1_34!E:E,MATCH(MID(F1060,5,2),字典1_34!B:B,0)),H1060="B48",INDEX(字典1_34!G:G,MATCH(MID(F1060,5,2),字典1_34!B:B,0)),LEFT(H1060,1)="B",INDEX(字典1_34!F:F,MATCH(MID(F1060,5,2),字典1_34!B:B,0))),"-")</f>
        <v>松开</v>
      </c>
      <c r="N1060" s="4" t="str">
        <f>IFERROR(_xlfn.IFS(H1060="9",INDEX(字典1_56!C:C,MATCH(MID(F1060,7,2),字典1_56!B:B,0)),LEFT(H1060,1)="B",INDEX(字典1_56!D:D,MATCH(MID(F1060,7,2),字典1_56!B:B,0)),H1060="C_B",INDEX(字典1_56!F:F,MATCH(MID(F1060,7,2),字典1_56!B:B,0)),H1060="C",INDEX(字典1_56!E:E,MATCH(MID(F1060,7,2),字典1_56!B:B,0))),"-")</f>
        <v>B1键</v>
      </c>
      <c r="O1060" s="4" t="str">
        <f>IFERROR(INDEX(字典1_78!C:C,MATCH(RIGHT(F1060,2),字典1_78!B:B,0)),"Error")</f>
        <v>音符打开(#01)</v>
      </c>
      <c r="P1060" s="5">
        <f t="shared" si="64"/>
        <v>60.539000000000001</v>
      </c>
      <c r="Q1060" s="5">
        <f t="shared" si="65"/>
        <v>1.1000000000002785E-2</v>
      </c>
      <c r="R1060" s="5" t="str">
        <f>IF(H1062="C_B",INDEX(音色一览表!A:A,MATCH(MID(F1060,5,2)&amp;MID(F1061,5,2)&amp;MID(F1062,7,2),音色一览表!H:H,0))&amp;" "&amp;INDEX(音色一览表!G:G,MATCH(MID(F1060,5,2)&amp;MID(F1061,5,2)&amp;MID(F1062,7,2),音色一览表!H:H,0)),"")</f>
        <v/>
      </c>
      <c r="S1060" s="17"/>
      <c r="T1060" s="17"/>
    </row>
    <row r="1061" spans="1:20" ht="18" hidden="1" customHeight="1" x14ac:dyDescent="0.2">
      <c r="A1061" s="16">
        <v>1059</v>
      </c>
      <c r="B1061" s="16">
        <v>5</v>
      </c>
      <c r="C1061" s="10"/>
      <c r="D1061" s="16" t="s">
        <v>49</v>
      </c>
      <c r="E1061" s="16" t="s">
        <v>50</v>
      </c>
      <c r="F1061" s="16" t="s">
        <v>1173</v>
      </c>
      <c r="G1061" s="16" t="s">
        <v>1174</v>
      </c>
      <c r="H1061" s="34" t="str">
        <f t="shared" si="67"/>
        <v>9</v>
      </c>
      <c r="I1061" s="34" t="str">
        <f>IFERROR(INDEX(数据分类!B:B,MATCH(数据!H1061,数据分类!A:A,0)),"Error")</f>
        <v>音符打开</v>
      </c>
      <c r="J1061" s="34" t="str">
        <f>IFERROR(_xlfn.IFS(INDEX(数据分类!E:E,MATCH(数据!H1061,数据分类!A:A,0))=3456,N1061&amp;M1061,INDEX(数据分类!E:E,MATCH(数据!H1061,数据分类!A:A,0))=34,M1061,INDEX(数据分类!E:E,MATCH(数据!H1061,数据分类!A:A,0))=56,N1061,INDEX(数据分类!E:E,MATCH(数据!H1061,数据分类!A:A,0))="-","-"),"Error")</f>
        <v>C2键按下(力度073)</v>
      </c>
      <c r="K1061" s="34">
        <f t="shared" si="66"/>
        <v>1</v>
      </c>
      <c r="L1061" s="4" t="str">
        <f>IFERROR(INDEX(字典msg!B:B,MATCH(D1061,字典msg!A:A,0)),"Error")</f>
        <v>正常</v>
      </c>
      <c r="M1061" s="4" t="str">
        <f>IFERROR(_xlfn.IFS(H1061="9",INDEX(字典1_34!C:C,MATCH(MID(F1061,5,2),字典1_34!B:B,0)),H1061="B00",INDEX(字典1_34!D:D,MATCH(MID(F1061,5,2),字典1_34!B:B,0)),H1061="B20",INDEX(字典1_34!E:E,MATCH(MID(F1061,5,2),字典1_34!B:B,0)),H1061="B48",INDEX(字典1_34!G:G,MATCH(MID(F1061,5,2),字典1_34!B:B,0)),LEFT(H1061,1)="B",INDEX(字典1_34!F:F,MATCH(MID(F1061,5,2),字典1_34!B:B,0))),"-")</f>
        <v>按下(力度073)</v>
      </c>
      <c r="N1061" s="4" t="str">
        <f>IFERROR(_xlfn.IFS(H1061="9",INDEX(字典1_56!C:C,MATCH(MID(F1061,7,2),字典1_56!B:B,0)),LEFT(H1061,1)="B",INDEX(字典1_56!D:D,MATCH(MID(F1061,7,2),字典1_56!B:B,0)),H1061="C_B",INDEX(字典1_56!F:F,MATCH(MID(F1061,7,2),字典1_56!B:B,0)),H1061="C",INDEX(字典1_56!E:E,MATCH(MID(F1061,7,2),字典1_56!B:B,0))),"-")</f>
        <v>C2键</v>
      </c>
      <c r="O1061" s="4" t="str">
        <f>IFERROR(INDEX(字典1_78!C:C,MATCH(RIGHT(F1061,2),字典1_78!B:B,0)),"Error")</f>
        <v>音符打开(#01)</v>
      </c>
      <c r="P1061" s="5">
        <f t="shared" si="64"/>
        <v>60.619</v>
      </c>
      <c r="Q1061" s="5">
        <f t="shared" si="65"/>
        <v>7.9999999999998295E-2</v>
      </c>
      <c r="R1061" s="5" t="str">
        <f>IF(H1063="C_B",INDEX(音色一览表!A:A,MATCH(MID(F1061,5,2)&amp;MID(F1062,5,2)&amp;MID(F1063,7,2),音色一览表!H:H,0))&amp;" "&amp;INDEX(音色一览表!G:G,MATCH(MID(F1061,5,2)&amp;MID(F1062,5,2)&amp;MID(F1063,7,2),音色一览表!H:H,0)),"")</f>
        <v/>
      </c>
      <c r="S1061" s="17"/>
      <c r="T1061" s="17"/>
    </row>
    <row r="1062" spans="1:20" ht="18" hidden="1" customHeight="1" x14ac:dyDescent="0.2">
      <c r="A1062" s="16">
        <v>1060</v>
      </c>
      <c r="B1062" s="16">
        <v>5</v>
      </c>
      <c r="C1062" s="10"/>
      <c r="D1062" s="16" t="s">
        <v>49</v>
      </c>
      <c r="E1062" s="16" t="s">
        <v>50</v>
      </c>
      <c r="F1062" s="16" t="s">
        <v>1175</v>
      </c>
      <c r="G1062" s="16" t="s">
        <v>1176</v>
      </c>
      <c r="H1062" s="34" t="str">
        <f t="shared" si="67"/>
        <v>9</v>
      </c>
      <c r="I1062" s="34" t="str">
        <f>IFERROR(INDEX(数据分类!B:B,MATCH(数据!H1062,数据分类!A:A,0)),"Error")</f>
        <v>音符打开</v>
      </c>
      <c r="J1062" s="34" t="str">
        <f>IFERROR(_xlfn.IFS(INDEX(数据分类!E:E,MATCH(数据!H1062,数据分类!A:A,0))=3456,N1062&amp;M1062,INDEX(数据分类!E:E,MATCH(数据!H1062,数据分类!A:A,0))=34,M1062,INDEX(数据分类!E:E,MATCH(数据!H1062,数据分类!A:A,0))=56,N1062,INDEX(数据分类!E:E,MATCH(数据!H1062,数据分类!A:A,0))="-","-"),"Error")</f>
        <v>B1键按下(力度069)</v>
      </c>
      <c r="K1062" s="34">
        <f t="shared" si="66"/>
        <v>1</v>
      </c>
      <c r="L1062" s="4" t="str">
        <f>IFERROR(INDEX(字典msg!B:B,MATCH(D1062,字典msg!A:A,0)),"Error")</f>
        <v>正常</v>
      </c>
      <c r="M1062" s="4" t="str">
        <f>IFERROR(_xlfn.IFS(H1062="9",INDEX(字典1_34!C:C,MATCH(MID(F1062,5,2),字典1_34!B:B,0)),H1062="B00",INDEX(字典1_34!D:D,MATCH(MID(F1062,5,2),字典1_34!B:B,0)),H1062="B20",INDEX(字典1_34!E:E,MATCH(MID(F1062,5,2),字典1_34!B:B,0)),H1062="B48",INDEX(字典1_34!G:G,MATCH(MID(F1062,5,2),字典1_34!B:B,0)),LEFT(H1062,1)="B",INDEX(字典1_34!F:F,MATCH(MID(F1062,5,2),字典1_34!B:B,0))),"-")</f>
        <v>按下(力度069)</v>
      </c>
      <c r="N1062" s="4" t="str">
        <f>IFERROR(_xlfn.IFS(H1062="9",INDEX(字典1_56!C:C,MATCH(MID(F1062,7,2),字典1_56!B:B,0)),LEFT(H1062,1)="B",INDEX(字典1_56!D:D,MATCH(MID(F1062,7,2),字典1_56!B:B,0)),H1062="C_B",INDEX(字典1_56!F:F,MATCH(MID(F1062,7,2),字典1_56!B:B,0)),H1062="C",INDEX(字典1_56!E:E,MATCH(MID(F1062,7,2),字典1_56!B:B,0))),"-")</f>
        <v>B1键</v>
      </c>
      <c r="O1062" s="4" t="str">
        <f>IFERROR(INDEX(字典1_78!C:C,MATCH(RIGHT(F1062,2),字典1_78!B:B,0)),"Error")</f>
        <v>音符打开(#01)</v>
      </c>
      <c r="P1062" s="5">
        <f t="shared" si="64"/>
        <v>60.639000000000003</v>
      </c>
      <c r="Q1062" s="5">
        <f t="shared" si="65"/>
        <v>2.0000000000003126E-2</v>
      </c>
      <c r="R1062" s="5" t="str">
        <f>IF(H1064="C_B",INDEX(音色一览表!A:A,MATCH(MID(F1062,5,2)&amp;MID(F1063,5,2)&amp;MID(F1064,7,2),音色一览表!H:H,0))&amp;" "&amp;INDEX(音色一览表!G:G,MATCH(MID(F1062,5,2)&amp;MID(F1063,5,2)&amp;MID(F1064,7,2),音色一览表!H:H,0)),"")</f>
        <v/>
      </c>
      <c r="S1062" s="17"/>
      <c r="T1062" s="17"/>
    </row>
    <row r="1063" spans="1:20" ht="18" hidden="1" customHeight="1" x14ac:dyDescent="0.2">
      <c r="A1063" s="16">
        <v>1061</v>
      </c>
      <c r="B1063" s="16">
        <v>5</v>
      </c>
      <c r="C1063" s="10"/>
      <c r="D1063" s="16" t="s">
        <v>49</v>
      </c>
      <c r="E1063" s="16" t="s">
        <v>50</v>
      </c>
      <c r="F1063" s="16" t="s">
        <v>3</v>
      </c>
      <c r="G1063" s="16" t="s">
        <v>1177</v>
      </c>
      <c r="H1063" s="34" t="str">
        <f t="shared" si="67"/>
        <v>9</v>
      </c>
      <c r="I1063" s="34" t="str">
        <f>IFERROR(INDEX(数据分类!B:B,MATCH(数据!H1063,数据分类!A:A,0)),"Error")</f>
        <v>音符打开</v>
      </c>
      <c r="J1063" s="34" t="str">
        <f>IFERROR(_xlfn.IFS(INDEX(数据分类!E:E,MATCH(数据!H1063,数据分类!A:A,0))=3456,N1063&amp;M1063,INDEX(数据分类!E:E,MATCH(数据!H1063,数据分类!A:A,0))=34,M1063,INDEX(数据分类!E:E,MATCH(数据!H1063,数据分类!A:A,0))=56,N1063,INDEX(数据分类!E:E,MATCH(数据!H1063,数据分类!A:A,0))="-","-"),"Error")</f>
        <v>C2键松开</v>
      </c>
      <c r="K1063" s="34">
        <f t="shared" si="66"/>
        <v>1</v>
      </c>
      <c r="L1063" s="4" t="str">
        <f>IFERROR(INDEX(字典msg!B:B,MATCH(D1063,字典msg!A:A,0)),"Error")</f>
        <v>正常</v>
      </c>
      <c r="M1063" s="4" t="str">
        <f>IFERROR(_xlfn.IFS(H1063="9",INDEX(字典1_34!C:C,MATCH(MID(F1063,5,2),字典1_34!B:B,0)),H1063="B00",INDEX(字典1_34!D:D,MATCH(MID(F1063,5,2),字典1_34!B:B,0)),H1063="B20",INDEX(字典1_34!E:E,MATCH(MID(F1063,5,2),字典1_34!B:B,0)),H1063="B48",INDEX(字典1_34!G:G,MATCH(MID(F1063,5,2),字典1_34!B:B,0)),LEFT(H1063,1)="B",INDEX(字典1_34!F:F,MATCH(MID(F1063,5,2),字典1_34!B:B,0))),"-")</f>
        <v>松开</v>
      </c>
      <c r="N1063" s="4" t="str">
        <f>IFERROR(_xlfn.IFS(H1063="9",INDEX(字典1_56!C:C,MATCH(MID(F1063,7,2),字典1_56!B:B,0)),LEFT(H1063,1)="B",INDEX(字典1_56!D:D,MATCH(MID(F1063,7,2),字典1_56!B:B,0)),H1063="C_B",INDEX(字典1_56!F:F,MATCH(MID(F1063,7,2),字典1_56!B:B,0)),H1063="C",INDEX(字典1_56!E:E,MATCH(MID(F1063,7,2),字典1_56!B:B,0))),"-")</f>
        <v>C2键</v>
      </c>
      <c r="O1063" s="4" t="str">
        <f>IFERROR(INDEX(字典1_78!C:C,MATCH(RIGHT(F1063,2),字典1_78!B:B,0)),"Error")</f>
        <v>音符打开(#01)</v>
      </c>
      <c r="P1063" s="5">
        <f t="shared" si="64"/>
        <v>60.819000000000003</v>
      </c>
      <c r="Q1063" s="5">
        <f t="shared" si="65"/>
        <v>0.17999999999999972</v>
      </c>
      <c r="R1063" s="5" t="str">
        <f>IF(H1065="C_B",INDEX(音色一览表!A:A,MATCH(MID(F1063,5,2)&amp;MID(F1064,5,2)&amp;MID(F1065,7,2),音色一览表!H:H,0))&amp;" "&amp;INDEX(音色一览表!G:G,MATCH(MID(F1063,5,2)&amp;MID(F1064,5,2)&amp;MID(F1065,7,2),音色一览表!H:H,0)),"")</f>
        <v/>
      </c>
      <c r="S1063" s="17"/>
      <c r="T1063" s="17"/>
    </row>
    <row r="1064" spans="1:20" ht="18" hidden="1" customHeight="1" x14ac:dyDescent="0.2">
      <c r="A1064" s="16">
        <v>1062</v>
      </c>
      <c r="B1064" s="16">
        <v>5</v>
      </c>
      <c r="C1064" s="10"/>
      <c r="D1064" s="16" t="s">
        <v>49</v>
      </c>
      <c r="E1064" s="16" t="s">
        <v>50</v>
      </c>
      <c r="F1064" s="16" t="s">
        <v>57</v>
      </c>
      <c r="G1064" s="16" t="s">
        <v>1178</v>
      </c>
      <c r="H1064" s="34" t="str">
        <f t="shared" si="67"/>
        <v>9</v>
      </c>
      <c r="I1064" s="34" t="str">
        <f>IFERROR(INDEX(数据分类!B:B,MATCH(数据!H1064,数据分类!A:A,0)),"Error")</f>
        <v>音符打开</v>
      </c>
      <c r="J1064" s="34" t="str">
        <f>IFERROR(_xlfn.IFS(INDEX(数据分类!E:E,MATCH(数据!H1064,数据分类!A:A,0))=3456,N1064&amp;M1064,INDEX(数据分类!E:E,MATCH(数据!H1064,数据分类!A:A,0))=34,M1064,INDEX(数据分类!E:E,MATCH(数据!H1064,数据分类!A:A,0))=56,N1064,INDEX(数据分类!E:E,MATCH(数据!H1064,数据分类!A:A,0))="-","-"),"Error")</f>
        <v>B1键松开</v>
      </c>
      <c r="K1064" s="34">
        <f t="shared" si="66"/>
        <v>1</v>
      </c>
      <c r="L1064" s="4" t="str">
        <f>IFERROR(INDEX(字典msg!B:B,MATCH(D1064,字典msg!A:A,0)),"Error")</f>
        <v>正常</v>
      </c>
      <c r="M1064" s="4" t="str">
        <f>IFERROR(_xlfn.IFS(H1064="9",INDEX(字典1_34!C:C,MATCH(MID(F1064,5,2),字典1_34!B:B,0)),H1064="B00",INDEX(字典1_34!D:D,MATCH(MID(F1064,5,2),字典1_34!B:B,0)),H1064="B20",INDEX(字典1_34!E:E,MATCH(MID(F1064,5,2),字典1_34!B:B,0)),H1064="B48",INDEX(字典1_34!G:G,MATCH(MID(F1064,5,2),字典1_34!B:B,0)),LEFT(H1064,1)="B",INDEX(字典1_34!F:F,MATCH(MID(F1064,5,2),字典1_34!B:B,0))),"-")</f>
        <v>松开</v>
      </c>
      <c r="N1064" s="4" t="str">
        <f>IFERROR(_xlfn.IFS(H1064="9",INDEX(字典1_56!C:C,MATCH(MID(F1064,7,2),字典1_56!B:B,0)),LEFT(H1064,1)="B",INDEX(字典1_56!D:D,MATCH(MID(F1064,7,2),字典1_56!B:B,0)),H1064="C_B",INDEX(字典1_56!F:F,MATCH(MID(F1064,7,2),字典1_56!B:B,0)),H1064="C",INDEX(字典1_56!E:E,MATCH(MID(F1064,7,2),字典1_56!B:B,0))),"-")</f>
        <v>B1键</v>
      </c>
      <c r="O1064" s="4" t="str">
        <f>IFERROR(INDEX(字典1_78!C:C,MATCH(RIGHT(F1064,2),字典1_78!B:B,0)),"Error")</f>
        <v>音符打开(#01)</v>
      </c>
      <c r="P1064" s="5">
        <f t="shared" si="64"/>
        <v>60.829000000000001</v>
      </c>
      <c r="Q1064" s="5">
        <f t="shared" si="65"/>
        <v>9.9999999999980105E-3</v>
      </c>
      <c r="R1064" s="5" t="str">
        <f>IF(H1066="C_B",INDEX(音色一览表!A:A,MATCH(MID(F1064,5,2)&amp;MID(F1065,5,2)&amp;MID(F1066,7,2),音色一览表!H:H,0))&amp;" "&amp;INDEX(音色一览表!G:G,MATCH(MID(F1064,5,2)&amp;MID(F1065,5,2)&amp;MID(F1066,7,2),音色一览表!H:H,0)),"")</f>
        <v/>
      </c>
      <c r="S1064" s="17"/>
      <c r="T1064" s="17"/>
    </row>
    <row r="1065" spans="1:20" ht="18" hidden="1" customHeight="1" x14ac:dyDescent="0.2">
      <c r="A1065" s="16">
        <v>1063</v>
      </c>
      <c r="B1065" s="16">
        <v>5</v>
      </c>
      <c r="C1065" s="10"/>
      <c r="D1065" s="16" t="s">
        <v>49</v>
      </c>
      <c r="E1065" s="16" t="s">
        <v>50</v>
      </c>
      <c r="F1065" s="16" t="s">
        <v>1179</v>
      </c>
      <c r="G1065" s="16" t="s">
        <v>1180</v>
      </c>
      <c r="H1065" s="34" t="str">
        <f t="shared" si="67"/>
        <v>9</v>
      </c>
      <c r="I1065" s="34" t="str">
        <f>IFERROR(INDEX(数据分类!B:B,MATCH(数据!H1065,数据分类!A:A,0)),"Error")</f>
        <v>音符打开</v>
      </c>
      <c r="J1065" s="34" t="str">
        <f>IFERROR(_xlfn.IFS(INDEX(数据分类!E:E,MATCH(数据!H1065,数据分类!A:A,0))=3456,N1065&amp;M1065,INDEX(数据分类!E:E,MATCH(数据!H1065,数据分类!A:A,0))=34,M1065,INDEX(数据分类!E:E,MATCH(数据!H1065,数据分类!A:A,0))=56,N1065,INDEX(数据分类!E:E,MATCH(数据!H1065,数据分类!A:A,0))="-","-"),"Error")</f>
        <v>C2键按下(力度094)</v>
      </c>
      <c r="K1065" s="34">
        <f t="shared" si="66"/>
        <v>1</v>
      </c>
      <c r="L1065" s="4" t="str">
        <f>IFERROR(INDEX(字典msg!B:B,MATCH(D1065,字典msg!A:A,0)),"Error")</f>
        <v>正常</v>
      </c>
      <c r="M1065" s="4" t="str">
        <f>IFERROR(_xlfn.IFS(H1065="9",INDEX(字典1_34!C:C,MATCH(MID(F1065,5,2),字典1_34!B:B,0)),H1065="B00",INDEX(字典1_34!D:D,MATCH(MID(F1065,5,2),字典1_34!B:B,0)),H1065="B20",INDEX(字典1_34!E:E,MATCH(MID(F1065,5,2),字典1_34!B:B,0)),H1065="B48",INDEX(字典1_34!G:G,MATCH(MID(F1065,5,2),字典1_34!B:B,0)),LEFT(H1065,1)="B",INDEX(字典1_34!F:F,MATCH(MID(F1065,5,2),字典1_34!B:B,0))),"-")</f>
        <v>按下(力度094)</v>
      </c>
      <c r="N1065" s="4" t="str">
        <f>IFERROR(_xlfn.IFS(H1065="9",INDEX(字典1_56!C:C,MATCH(MID(F1065,7,2),字典1_56!B:B,0)),LEFT(H1065,1)="B",INDEX(字典1_56!D:D,MATCH(MID(F1065,7,2),字典1_56!B:B,0)),H1065="C_B",INDEX(字典1_56!F:F,MATCH(MID(F1065,7,2),字典1_56!B:B,0)),H1065="C",INDEX(字典1_56!E:E,MATCH(MID(F1065,7,2),字典1_56!B:B,0))),"-")</f>
        <v>C2键</v>
      </c>
      <c r="O1065" s="4" t="str">
        <f>IFERROR(INDEX(字典1_78!C:C,MATCH(RIGHT(F1065,2),字典1_78!B:B,0)),"Error")</f>
        <v>音符打开(#01)</v>
      </c>
      <c r="P1065" s="5">
        <f t="shared" si="64"/>
        <v>60.969000000000001</v>
      </c>
      <c r="Q1065" s="5">
        <f t="shared" si="65"/>
        <v>0.14000000000000057</v>
      </c>
      <c r="R1065" s="5" t="str">
        <f>IF(H1067="C_B",INDEX(音色一览表!A:A,MATCH(MID(F1065,5,2)&amp;MID(F1066,5,2)&amp;MID(F1067,7,2),音色一览表!H:H,0))&amp;" "&amp;INDEX(音色一览表!G:G,MATCH(MID(F1065,5,2)&amp;MID(F1066,5,2)&amp;MID(F1067,7,2),音色一览表!H:H,0)),"")</f>
        <v/>
      </c>
      <c r="S1065" s="17"/>
      <c r="T1065" s="17"/>
    </row>
    <row r="1066" spans="1:20" ht="18" hidden="1" customHeight="1" x14ac:dyDescent="0.2">
      <c r="A1066" s="16">
        <v>1064</v>
      </c>
      <c r="B1066" s="16">
        <v>5</v>
      </c>
      <c r="C1066" s="10"/>
      <c r="D1066" s="16" t="s">
        <v>49</v>
      </c>
      <c r="E1066" s="16" t="s">
        <v>50</v>
      </c>
      <c r="F1066" s="16" t="s">
        <v>1181</v>
      </c>
      <c r="G1066" s="16" t="s">
        <v>1182</v>
      </c>
      <c r="H1066" s="34" t="str">
        <f t="shared" si="67"/>
        <v>9</v>
      </c>
      <c r="I1066" s="34" t="str">
        <f>IFERROR(INDEX(数据分类!B:B,MATCH(数据!H1066,数据分类!A:A,0)),"Error")</f>
        <v>音符打开</v>
      </c>
      <c r="J1066" s="34" t="str">
        <f>IFERROR(_xlfn.IFS(INDEX(数据分类!E:E,MATCH(数据!H1066,数据分类!A:A,0))=3456,N1066&amp;M1066,INDEX(数据分类!E:E,MATCH(数据!H1066,数据分类!A:A,0))=34,M1066,INDEX(数据分类!E:E,MATCH(数据!H1066,数据分类!A:A,0))=56,N1066,INDEX(数据分类!E:E,MATCH(数据!H1066,数据分类!A:A,0))="-","-"),"Error")</f>
        <v>B1键按下(力度097)</v>
      </c>
      <c r="K1066" s="34">
        <f t="shared" si="66"/>
        <v>1</v>
      </c>
      <c r="L1066" s="4" t="str">
        <f>IFERROR(INDEX(字典msg!B:B,MATCH(D1066,字典msg!A:A,0)),"Error")</f>
        <v>正常</v>
      </c>
      <c r="M1066" s="4" t="str">
        <f>IFERROR(_xlfn.IFS(H1066="9",INDEX(字典1_34!C:C,MATCH(MID(F1066,5,2),字典1_34!B:B,0)),H1066="B00",INDEX(字典1_34!D:D,MATCH(MID(F1066,5,2),字典1_34!B:B,0)),H1066="B20",INDEX(字典1_34!E:E,MATCH(MID(F1066,5,2),字典1_34!B:B,0)),H1066="B48",INDEX(字典1_34!G:G,MATCH(MID(F1066,5,2),字典1_34!B:B,0)),LEFT(H1066,1)="B",INDEX(字典1_34!F:F,MATCH(MID(F1066,5,2),字典1_34!B:B,0))),"-")</f>
        <v>按下(力度097)</v>
      </c>
      <c r="N1066" s="4" t="str">
        <f>IFERROR(_xlfn.IFS(H1066="9",INDEX(字典1_56!C:C,MATCH(MID(F1066,7,2),字典1_56!B:B,0)),LEFT(H1066,1)="B",INDEX(字典1_56!D:D,MATCH(MID(F1066,7,2),字典1_56!B:B,0)),H1066="C_B",INDEX(字典1_56!F:F,MATCH(MID(F1066,7,2),字典1_56!B:B,0)),H1066="C",INDEX(字典1_56!E:E,MATCH(MID(F1066,7,2),字典1_56!B:B,0))),"-")</f>
        <v>B1键</v>
      </c>
      <c r="O1066" s="4" t="str">
        <f>IFERROR(INDEX(字典1_78!C:C,MATCH(RIGHT(F1066,2),字典1_78!B:B,0)),"Error")</f>
        <v>音符打开(#01)</v>
      </c>
      <c r="P1066" s="5">
        <f t="shared" si="64"/>
        <v>60.978999999999999</v>
      </c>
      <c r="Q1066" s="5">
        <f t="shared" si="65"/>
        <v>9.9999999999980105E-3</v>
      </c>
      <c r="R1066" s="5" t="str">
        <f>IF(H1068="C_B",INDEX(音色一览表!A:A,MATCH(MID(F1066,5,2)&amp;MID(F1067,5,2)&amp;MID(F1068,7,2),音色一览表!H:H,0))&amp;" "&amp;INDEX(音色一览表!G:G,MATCH(MID(F1066,5,2)&amp;MID(F1067,5,2)&amp;MID(F1068,7,2),音色一览表!H:H,0)),"")</f>
        <v/>
      </c>
      <c r="S1066" s="17"/>
      <c r="T1066" s="17"/>
    </row>
    <row r="1067" spans="1:20" ht="18" hidden="1" customHeight="1" x14ac:dyDescent="0.2">
      <c r="A1067" s="16">
        <v>1065</v>
      </c>
      <c r="B1067" s="16">
        <v>5</v>
      </c>
      <c r="C1067" s="10"/>
      <c r="D1067" s="16" t="s">
        <v>49</v>
      </c>
      <c r="E1067" s="16" t="s">
        <v>50</v>
      </c>
      <c r="F1067" s="16" t="s">
        <v>57</v>
      </c>
      <c r="G1067" s="16" t="s">
        <v>1183</v>
      </c>
      <c r="H1067" s="34" t="str">
        <f t="shared" si="67"/>
        <v>9</v>
      </c>
      <c r="I1067" s="34" t="str">
        <f>IFERROR(INDEX(数据分类!B:B,MATCH(数据!H1067,数据分类!A:A,0)),"Error")</f>
        <v>音符打开</v>
      </c>
      <c r="J1067" s="34" t="str">
        <f>IFERROR(_xlfn.IFS(INDEX(数据分类!E:E,MATCH(数据!H1067,数据分类!A:A,0))=3456,N1067&amp;M1067,INDEX(数据分类!E:E,MATCH(数据!H1067,数据分类!A:A,0))=34,M1067,INDEX(数据分类!E:E,MATCH(数据!H1067,数据分类!A:A,0))=56,N1067,INDEX(数据分类!E:E,MATCH(数据!H1067,数据分类!A:A,0))="-","-"),"Error")</f>
        <v>B1键松开</v>
      </c>
      <c r="K1067" s="34">
        <f t="shared" si="66"/>
        <v>1</v>
      </c>
      <c r="L1067" s="4" t="str">
        <f>IFERROR(INDEX(字典msg!B:B,MATCH(D1067,字典msg!A:A,0)),"Error")</f>
        <v>正常</v>
      </c>
      <c r="M1067" s="4" t="str">
        <f>IFERROR(_xlfn.IFS(H1067="9",INDEX(字典1_34!C:C,MATCH(MID(F1067,5,2),字典1_34!B:B,0)),H1067="B00",INDEX(字典1_34!D:D,MATCH(MID(F1067,5,2),字典1_34!B:B,0)),H1067="B20",INDEX(字典1_34!E:E,MATCH(MID(F1067,5,2),字典1_34!B:B,0)),H1067="B48",INDEX(字典1_34!G:G,MATCH(MID(F1067,5,2),字典1_34!B:B,0)),LEFT(H1067,1)="B",INDEX(字典1_34!F:F,MATCH(MID(F1067,5,2),字典1_34!B:B,0))),"-")</f>
        <v>松开</v>
      </c>
      <c r="N1067" s="4" t="str">
        <f>IFERROR(_xlfn.IFS(H1067="9",INDEX(字典1_56!C:C,MATCH(MID(F1067,7,2),字典1_56!B:B,0)),LEFT(H1067,1)="B",INDEX(字典1_56!D:D,MATCH(MID(F1067,7,2),字典1_56!B:B,0)),H1067="C_B",INDEX(字典1_56!F:F,MATCH(MID(F1067,7,2),字典1_56!B:B,0)),H1067="C",INDEX(字典1_56!E:E,MATCH(MID(F1067,7,2),字典1_56!B:B,0))),"-")</f>
        <v>B1键</v>
      </c>
      <c r="O1067" s="4" t="str">
        <f>IFERROR(INDEX(字典1_78!C:C,MATCH(RIGHT(F1067,2),字典1_78!B:B,0)),"Error")</f>
        <v>音符打开(#01)</v>
      </c>
      <c r="P1067" s="5">
        <f t="shared" si="64"/>
        <v>61.329000000000001</v>
      </c>
      <c r="Q1067" s="5">
        <f t="shared" si="65"/>
        <v>0.35000000000000142</v>
      </c>
      <c r="R1067" s="5" t="str">
        <f>IF(H1069="C_B",INDEX(音色一览表!A:A,MATCH(MID(F1067,5,2)&amp;MID(F1068,5,2)&amp;MID(F1069,7,2),音色一览表!H:H,0))&amp;" "&amp;INDEX(音色一览表!G:G,MATCH(MID(F1067,5,2)&amp;MID(F1068,5,2)&amp;MID(F1069,7,2),音色一览表!H:H,0)),"")</f>
        <v/>
      </c>
      <c r="S1067" s="17"/>
      <c r="T1067" s="17"/>
    </row>
    <row r="1068" spans="1:20" ht="18" hidden="1" customHeight="1" x14ac:dyDescent="0.2">
      <c r="A1068" s="16">
        <v>1066</v>
      </c>
      <c r="B1068" s="16">
        <v>5</v>
      </c>
      <c r="C1068" s="10"/>
      <c r="D1068" s="16" t="s">
        <v>49</v>
      </c>
      <c r="E1068" s="16" t="s">
        <v>50</v>
      </c>
      <c r="F1068" s="16" t="s">
        <v>3</v>
      </c>
      <c r="G1068" s="16" t="s">
        <v>1184</v>
      </c>
      <c r="H1068" s="34" t="str">
        <f t="shared" si="67"/>
        <v>9</v>
      </c>
      <c r="I1068" s="34" t="str">
        <f>IFERROR(INDEX(数据分类!B:B,MATCH(数据!H1068,数据分类!A:A,0)),"Error")</f>
        <v>音符打开</v>
      </c>
      <c r="J1068" s="34" t="str">
        <f>IFERROR(_xlfn.IFS(INDEX(数据分类!E:E,MATCH(数据!H1068,数据分类!A:A,0))=3456,N1068&amp;M1068,INDEX(数据分类!E:E,MATCH(数据!H1068,数据分类!A:A,0))=34,M1068,INDEX(数据分类!E:E,MATCH(数据!H1068,数据分类!A:A,0))=56,N1068,INDEX(数据分类!E:E,MATCH(数据!H1068,数据分类!A:A,0))="-","-"),"Error")</f>
        <v>C2键松开</v>
      </c>
      <c r="K1068" s="34">
        <f t="shared" si="66"/>
        <v>1</v>
      </c>
      <c r="L1068" s="4" t="str">
        <f>IFERROR(INDEX(字典msg!B:B,MATCH(D1068,字典msg!A:A,0)),"Error")</f>
        <v>正常</v>
      </c>
      <c r="M1068" s="4" t="str">
        <f>IFERROR(_xlfn.IFS(H1068="9",INDEX(字典1_34!C:C,MATCH(MID(F1068,5,2),字典1_34!B:B,0)),H1068="B00",INDEX(字典1_34!D:D,MATCH(MID(F1068,5,2),字典1_34!B:B,0)),H1068="B20",INDEX(字典1_34!E:E,MATCH(MID(F1068,5,2),字典1_34!B:B,0)),H1068="B48",INDEX(字典1_34!G:G,MATCH(MID(F1068,5,2),字典1_34!B:B,0)),LEFT(H1068,1)="B",INDEX(字典1_34!F:F,MATCH(MID(F1068,5,2),字典1_34!B:B,0))),"-")</f>
        <v>松开</v>
      </c>
      <c r="N1068" s="4" t="str">
        <f>IFERROR(_xlfn.IFS(H1068="9",INDEX(字典1_56!C:C,MATCH(MID(F1068,7,2),字典1_56!B:B,0)),LEFT(H1068,1)="B",INDEX(字典1_56!D:D,MATCH(MID(F1068,7,2),字典1_56!B:B,0)),H1068="C_B",INDEX(字典1_56!F:F,MATCH(MID(F1068,7,2),字典1_56!B:B,0)),H1068="C",INDEX(字典1_56!E:E,MATCH(MID(F1068,7,2),字典1_56!B:B,0))),"-")</f>
        <v>C2键</v>
      </c>
      <c r="O1068" s="4" t="str">
        <f>IFERROR(INDEX(字典1_78!C:C,MATCH(RIGHT(F1068,2),字典1_78!B:B,0)),"Error")</f>
        <v>音符打开(#01)</v>
      </c>
      <c r="P1068" s="5">
        <f t="shared" si="64"/>
        <v>61.348999999999997</v>
      </c>
      <c r="Q1068" s="5">
        <f t="shared" si="65"/>
        <v>1.9999999999996021E-2</v>
      </c>
      <c r="R1068" s="5" t="str">
        <f>IF(H1070="C_B",INDEX(音色一览表!A:A,MATCH(MID(F1068,5,2)&amp;MID(F1069,5,2)&amp;MID(F1070,7,2),音色一览表!H:H,0))&amp;" "&amp;INDEX(音色一览表!G:G,MATCH(MID(F1068,5,2)&amp;MID(F1069,5,2)&amp;MID(F1070,7,2),音色一览表!H:H,0)),"")</f>
        <v/>
      </c>
      <c r="S1068" s="17"/>
      <c r="T1068" s="17"/>
    </row>
    <row r="1069" spans="1:20" ht="18" hidden="1" customHeight="1" x14ac:dyDescent="0.2">
      <c r="A1069" s="16">
        <v>1067</v>
      </c>
      <c r="B1069" s="16">
        <v>5</v>
      </c>
      <c r="C1069" s="10"/>
      <c r="D1069" s="16" t="s">
        <v>49</v>
      </c>
      <c r="E1069" s="16" t="s">
        <v>50</v>
      </c>
      <c r="F1069" s="16" t="s">
        <v>1185</v>
      </c>
      <c r="G1069" s="16" t="s">
        <v>1186</v>
      </c>
      <c r="H1069" s="34" t="str">
        <f t="shared" si="67"/>
        <v>9</v>
      </c>
      <c r="I1069" s="34" t="str">
        <f>IFERROR(INDEX(数据分类!B:B,MATCH(数据!H1069,数据分类!A:A,0)),"Error")</f>
        <v>音符打开</v>
      </c>
      <c r="J1069" s="34" t="str">
        <f>IFERROR(_xlfn.IFS(INDEX(数据分类!E:E,MATCH(数据!H1069,数据分类!A:A,0))=3456,N1069&amp;M1069,INDEX(数据分类!E:E,MATCH(数据!H1069,数据分类!A:A,0))=34,M1069,INDEX(数据分类!E:E,MATCH(数据!H1069,数据分类!A:A,0))=56,N1069,INDEX(数据分类!E:E,MATCH(数据!H1069,数据分类!A:A,0))="-","-"),"Error")</f>
        <v>C2键按下(力度090)</v>
      </c>
      <c r="K1069" s="34">
        <f t="shared" si="66"/>
        <v>1</v>
      </c>
      <c r="L1069" s="4" t="str">
        <f>IFERROR(INDEX(字典msg!B:B,MATCH(D1069,字典msg!A:A,0)),"Error")</f>
        <v>正常</v>
      </c>
      <c r="M1069" s="4" t="str">
        <f>IFERROR(_xlfn.IFS(H1069="9",INDEX(字典1_34!C:C,MATCH(MID(F1069,5,2),字典1_34!B:B,0)),H1069="B00",INDEX(字典1_34!D:D,MATCH(MID(F1069,5,2),字典1_34!B:B,0)),H1069="B20",INDEX(字典1_34!E:E,MATCH(MID(F1069,5,2),字典1_34!B:B,0)),H1069="B48",INDEX(字典1_34!G:G,MATCH(MID(F1069,5,2),字典1_34!B:B,0)),LEFT(H1069,1)="B",INDEX(字典1_34!F:F,MATCH(MID(F1069,5,2),字典1_34!B:B,0))),"-")</f>
        <v>按下(力度090)</v>
      </c>
      <c r="N1069" s="4" t="str">
        <f>IFERROR(_xlfn.IFS(H1069="9",INDEX(字典1_56!C:C,MATCH(MID(F1069,7,2),字典1_56!B:B,0)),LEFT(H1069,1)="B",INDEX(字典1_56!D:D,MATCH(MID(F1069,7,2),字典1_56!B:B,0)),H1069="C_B",INDEX(字典1_56!F:F,MATCH(MID(F1069,7,2),字典1_56!B:B,0)),H1069="C",INDEX(字典1_56!E:E,MATCH(MID(F1069,7,2),字典1_56!B:B,0))),"-")</f>
        <v>C2键</v>
      </c>
      <c r="O1069" s="4" t="str">
        <f>IFERROR(INDEX(字典1_78!C:C,MATCH(RIGHT(F1069,2),字典1_78!B:B,0)),"Error")</f>
        <v>音符打开(#01)</v>
      </c>
      <c r="P1069" s="5">
        <f t="shared" si="64"/>
        <v>61.567999999999998</v>
      </c>
      <c r="Q1069" s="5">
        <f t="shared" si="65"/>
        <v>0.21900000000000119</v>
      </c>
      <c r="R1069" s="5" t="str">
        <f>IF(H1071="C_B",INDEX(音色一览表!A:A,MATCH(MID(F1069,5,2)&amp;MID(F1070,5,2)&amp;MID(F1071,7,2),音色一览表!H:H,0))&amp;" "&amp;INDEX(音色一览表!G:G,MATCH(MID(F1069,5,2)&amp;MID(F1070,5,2)&amp;MID(F1071,7,2),音色一览表!H:H,0)),"")</f>
        <v/>
      </c>
      <c r="S1069" s="17"/>
      <c r="T1069" s="17"/>
    </row>
    <row r="1070" spans="1:20" ht="18" hidden="1" customHeight="1" x14ac:dyDescent="0.2">
      <c r="A1070" s="16">
        <v>1068</v>
      </c>
      <c r="B1070" s="16">
        <v>5</v>
      </c>
      <c r="C1070" s="10"/>
      <c r="D1070" s="16" t="s">
        <v>49</v>
      </c>
      <c r="E1070" s="16" t="s">
        <v>50</v>
      </c>
      <c r="F1070" s="16" t="s">
        <v>1187</v>
      </c>
      <c r="G1070" s="16" t="s">
        <v>1188</v>
      </c>
      <c r="H1070" s="34" t="str">
        <f t="shared" si="67"/>
        <v>9</v>
      </c>
      <c r="I1070" s="34" t="str">
        <f>IFERROR(INDEX(数据分类!B:B,MATCH(数据!H1070,数据分类!A:A,0)),"Error")</f>
        <v>音符打开</v>
      </c>
      <c r="J1070" s="34" t="str">
        <f>IFERROR(_xlfn.IFS(INDEX(数据分类!E:E,MATCH(数据!H1070,数据分类!A:A,0))=3456,N1070&amp;M1070,INDEX(数据分类!E:E,MATCH(数据!H1070,数据分类!A:A,0))=34,M1070,INDEX(数据分类!E:E,MATCH(数据!H1070,数据分类!A:A,0))=56,N1070,INDEX(数据分类!E:E,MATCH(数据!H1070,数据分类!A:A,0))="-","-"),"Error")</f>
        <v>B1键按下(力度094)</v>
      </c>
      <c r="K1070" s="34">
        <f t="shared" si="66"/>
        <v>1</v>
      </c>
      <c r="L1070" s="4" t="str">
        <f>IFERROR(INDEX(字典msg!B:B,MATCH(D1070,字典msg!A:A,0)),"Error")</f>
        <v>正常</v>
      </c>
      <c r="M1070" s="4" t="str">
        <f>IFERROR(_xlfn.IFS(H1070="9",INDEX(字典1_34!C:C,MATCH(MID(F1070,5,2),字典1_34!B:B,0)),H1070="B00",INDEX(字典1_34!D:D,MATCH(MID(F1070,5,2),字典1_34!B:B,0)),H1070="B20",INDEX(字典1_34!E:E,MATCH(MID(F1070,5,2),字典1_34!B:B,0)),H1070="B48",INDEX(字典1_34!G:G,MATCH(MID(F1070,5,2),字典1_34!B:B,0)),LEFT(H1070,1)="B",INDEX(字典1_34!F:F,MATCH(MID(F1070,5,2),字典1_34!B:B,0))),"-")</f>
        <v>按下(力度094)</v>
      </c>
      <c r="N1070" s="4" t="str">
        <f>IFERROR(_xlfn.IFS(H1070="9",INDEX(字典1_56!C:C,MATCH(MID(F1070,7,2),字典1_56!B:B,0)),LEFT(H1070,1)="B",INDEX(字典1_56!D:D,MATCH(MID(F1070,7,2),字典1_56!B:B,0)),H1070="C_B",INDEX(字典1_56!F:F,MATCH(MID(F1070,7,2),字典1_56!B:B,0)),H1070="C",INDEX(字典1_56!E:E,MATCH(MID(F1070,7,2),字典1_56!B:B,0))),"-")</f>
        <v>B1键</v>
      </c>
      <c r="O1070" s="4" t="str">
        <f>IFERROR(INDEX(字典1_78!C:C,MATCH(RIGHT(F1070,2),字典1_78!B:B,0)),"Error")</f>
        <v>音符打开(#01)</v>
      </c>
      <c r="P1070" s="5">
        <f t="shared" si="64"/>
        <v>61.578000000000003</v>
      </c>
      <c r="Q1070" s="5">
        <f t="shared" si="65"/>
        <v>1.0000000000005116E-2</v>
      </c>
      <c r="R1070" s="5" t="str">
        <f>IF(H1072="C_B",INDEX(音色一览表!A:A,MATCH(MID(F1070,5,2)&amp;MID(F1071,5,2)&amp;MID(F1072,7,2),音色一览表!H:H,0))&amp;" "&amp;INDEX(音色一览表!G:G,MATCH(MID(F1070,5,2)&amp;MID(F1071,5,2)&amp;MID(F1072,7,2),音色一览表!H:H,0)),"")</f>
        <v/>
      </c>
      <c r="S1070" s="17"/>
      <c r="T1070" s="17"/>
    </row>
    <row r="1071" spans="1:20" ht="18" hidden="1" customHeight="1" x14ac:dyDescent="0.2">
      <c r="A1071" s="16">
        <v>1069</v>
      </c>
      <c r="B1071" s="16">
        <v>5</v>
      </c>
      <c r="C1071" s="10"/>
      <c r="D1071" s="16" t="s">
        <v>49</v>
      </c>
      <c r="E1071" s="16" t="s">
        <v>50</v>
      </c>
      <c r="F1071" s="16" t="s">
        <v>57</v>
      </c>
      <c r="G1071" s="16" t="s">
        <v>1189</v>
      </c>
      <c r="H1071" s="34" t="str">
        <f t="shared" si="67"/>
        <v>9</v>
      </c>
      <c r="I1071" s="34" t="str">
        <f>IFERROR(INDEX(数据分类!B:B,MATCH(数据!H1071,数据分类!A:A,0)),"Error")</f>
        <v>音符打开</v>
      </c>
      <c r="J1071" s="34" t="str">
        <f>IFERROR(_xlfn.IFS(INDEX(数据分类!E:E,MATCH(数据!H1071,数据分类!A:A,0))=3456,N1071&amp;M1071,INDEX(数据分类!E:E,MATCH(数据!H1071,数据分类!A:A,0))=34,M1071,INDEX(数据分类!E:E,MATCH(数据!H1071,数据分类!A:A,0))=56,N1071,INDEX(数据分类!E:E,MATCH(数据!H1071,数据分类!A:A,0))="-","-"),"Error")</f>
        <v>B1键松开</v>
      </c>
      <c r="K1071" s="34">
        <f t="shared" si="66"/>
        <v>1</v>
      </c>
      <c r="L1071" s="4" t="str">
        <f>IFERROR(INDEX(字典msg!B:B,MATCH(D1071,字典msg!A:A,0)),"Error")</f>
        <v>正常</v>
      </c>
      <c r="M1071" s="4" t="str">
        <f>IFERROR(_xlfn.IFS(H1071="9",INDEX(字典1_34!C:C,MATCH(MID(F1071,5,2),字典1_34!B:B,0)),H1071="B00",INDEX(字典1_34!D:D,MATCH(MID(F1071,5,2),字典1_34!B:B,0)),H1071="B20",INDEX(字典1_34!E:E,MATCH(MID(F1071,5,2),字典1_34!B:B,0)),H1071="B48",INDEX(字典1_34!G:G,MATCH(MID(F1071,5,2),字典1_34!B:B,0)),LEFT(H1071,1)="B",INDEX(字典1_34!F:F,MATCH(MID(F1071,5,2),字典1_34!B:B,0))),"-")</f>
        <v>松开</v>
      </c>
      <c r="N1071" s="4" t="str">
        <f>IFERROR(_xlfn.IFS(H1071="9",INDEX(字典1_56!C:C,MATCH(MID(F1071,7,2),字典1_56!B:B,0)),LEFT(H1071,1)="B",INDEX(字典1_56!D:D,MATCH(MID(F1071,7,2),字典1_56!B:B,0)),H1071="C_B",INDEX(字典1_56!F:F,MATCH(MID(F1071,7,2),字典1_56!B:B,0)),H1071="C",INDEX(字典1_56!E:E,MATCH(MID(F1071,7,2),字典1_56!B:B,0))),"-")</f>
        <v>B1键</v>
      </c>
      <c r="O1071" s="4" t="str">
        <f>IFERROR(INDEX(字典1_78!C:C,MATCH(RIGHT(F1071,2),字典1_78!B:B,0)),"Error")</f>
        <v>音符打开(#01)</v>
      </c>
      <c r="P1071" s="5">
        <f t="shared" si="64"/>
        <v>61.718000000000004</v>
      </c>
      <c r="Q1071" s="5">
        <f t="shared" si="65"/>
        <v>0.14000000000000057</v>
      </c>
      <c r="R1071" s="5" t="str">
        <f>IF(H1073="C_B",INDEX(音色一览表!A:A,MATCH(MID(F1071,5,2)&amp;MID(F1072,5,2)&amp;MID(F1073,7,2),音色一览表!H:H,0))&amp;" "&amp;INDEX(音色一览表!G:G,MATCH(MID(F1071,5,2)&amp;MID(F1072,5,2)&amp;MID(F1073,7,2),音色一览表!H:H,0)),"")</f>
        <v/>
      </c>
      <c r="S1071" s="17"/>
      <c r="T1071" s="17"/>
    </row>
    <row r="1072" spans="1:20" ht="18" hidden="1" customHeight="1" x14ac:dyDescent="0.2">
      <c r="A1072" s="16">
        <v>1070</v>
      </c>
      <c r="B1072" s="16">
        <v>5</v>
      </c>
      <c r="C1072" s="10"/>
      <c r="D1072" s="16" t="s">
        <v>49</v>
      </c>
      <c r="E1072" s="16" t="s">
        <v>50</v>
      </c>
      <c r="F1072" s="16" t="s">
        <v>3</v>
      </c>
      <c r="G1072" s="16" t="s">
        <v>1190</v>
      </c>
      <c r="H1072" s="34" t="str">
        <f t="shared" si="67"/>
        <v>9</v>
      </c>
      <c r="I1072" s="34" t="str">
        <f>IFERROR(INDEX(数据分类!B:B,MATCH(数据!H1072,数据分类!A:A,0)),"Error")</f>
        <v>音符打开</v>
      </c>
      <c r="J1072" s="34" t="str">
        <f>IFERROR(_xlfn.IFS(INDEX(数据分类!E:E,MATCH(数据!H1072,数据分类!A:A,0))=3456,N1072&amp;M1072,INDEX(数据分类!E:E,MATCH(数据!H1072,数据分类!A:A,0))=34,M1072,INDEX(数据分类!E:E,MATCH(数据!H1072,数据分类!A:A,0))=56,N1072,INDEX(数据分类!E:E,MATCH(数据!H1072,数据分类!A:A,0))="-","-"),"Error")</f>
        <v>C2键松开</v>
      </c>
      <c r="K1072" s="34">
        <f t="shared" si="66"/>
        <v>1</v>
      </c>
      <c r="L1072" s="4" t="str">
        <f>IFERROR(INDEX(字典msg!B:B,MATCH(D1072,字典msg!A:A,0)),"Error")</f>
        <v>正常</v>
      </c>
      <c r="M1072" s="4" t="str">
        <f>IFERROR(_xlfn.IFS(H1072="9",INDEX(字典1_34!C:C,MATCH(MID(F1072,5,2),字典1_34!B:B,0)),H1072="B00",INDEX(字典1_34!D:D,MATCH(MID(F1072,5,2),字典1_34!B:B,0)),H1072="B20",INDEX(字典1_34!E:E,MATCH(MID(F1072,5,2),字典1_34!B:B,0)),H1072="B48",INDEX(字典1_34!G:G,MATCH(MID(F1072,5,2),字典1_34!B:B,0)),LEFT(H1072,1)="B",INDEX(字典1_34!F:F,MATCH(MID(F1072,5,2),字典1_34!B:B,0))),"-")</f>
        <v>松开</v>
      </c>
      <c r="N1072" s="4" t="str">
        <f>IFERROR(_xlfn.IFS(H1072="9",INDEX(字典1_56!C:C,MATCH(MID(F1072,7,2),字典1_56!B:B,0)),LEFT(H1072,1)="B",INDEX(字典1_56!D:D,MATCH(MID(F1072,7,2),字典1_56!B:B,0)),H1072="C_B",INDEX(字典1_56!F:F,MATCH(MID(F1072,7,2),字典1_56!B:B,0)),H1072="C",INDEX(字典1_56!E:E,MATCH(MID(F1072,7,2),字典1_56!B:B,0))),"-")</f>
        <v>C2键</v>
      </c>
      <c r="O1072" s="4" t="str">
        <f>IFERROR(INDEX(字典1_78!C:C,MATCH(RIGHT(F1072,2),字典1_78!B:B,0)),"Error")</f>
        <v>音符打开(#01)</v>
      </c>
      <c r="P1072" s="5">
        <f t="shared" si="64"/>
        <v>61.728000000000002</v>
      </c>
      <c r="Q1072" s="5">
        <f t="shared" si="65"/>
        <v>9.9999999999980105E-3</v>
      </c>
      <c r="R1072" s="5" t="str">
        <f>IF(H1074="C_B",INDEX(音色一览表!A:A,MATCH(MID(F1072,5,2)&amp;MID(F1073,5,2)&amp;MID(F1074,7,2),音色一览表!H:H,0))&amp;" "&amp;INDEX(音色一览表!G:G,MATCH(MID(F1072,5,2)&amp;MID(F1073,5,2)&amp;MID(F1074,7,2),音色一览表!H:H,0)),"")</f>
        <v/>
      </c>
      <c r="S1072" s="17"/>
      <c r="T1072" s="17"/>
    </row>
    <row r="1073" spans="1:20" ht="18" hidden="1" customHeight="1" x14ac:dyDescent="0.2">
      <c r="A1073" s="16">
        <v>1071</v>
      </c>
      <c r="B1073" s="16">
        <v>5</v>
      </c>
      <c r="C1073" s="10"/>
      <c r="D1073" s="16" t="s">
        <v>49</v>
      </c>
      <c r="E1073" s="16" t="s">
        <v>50</v>
      </c>
      <c r="F1073" s="16" t="s">
        <v>1191</v>
      </c>
      <c r="G1073" s="16" t="s">
        <v>1192</v>
      </c>
      <c r="H1073" s="34" t="str">
        <f t="shared" si="67"/>
        <v>9</v>
      </c>
      <c r="I1073" s="34" t="str">
        <f>IFERROR(INDEX(数据分类!B:B,MATCH(数据!H1073,数据分类!A:A,0)),"Error")</f>
        <v>音符打开</v>
      </c>
      <c r="J1073" s="34" t="str">
        <f>IFERROR(_xlfn.IFS(INDEX(数据分类!E:E,MATCH(数据!H1073,数据分类!A:A,0))=3456,N1073&amp;M1073,INDEX(数据分类!E:E,MATCH(数据!H1073,数据分类!A:A,0))=34,M1073,INDEX(数据分类!E:E,MATCH(数据!H1073,数据分类!A:A,0))=56,N1073,INDEX(数据分类!E:E,MATCH(数据!H1073,数据分类!A:A,0))="-","-"),"Error")</f>
        <v>B1键按下(力度086)</v>
      </c>
      <c r="K1073" s="34">
        <f t="shared" si="66"/>
        <v>1</v>
      </c>
      <c r="L1073" s="4" t="str">
        <f>IFERROR(INDEX(字典msg!B:B,MATCH(D1073,字典msg!A:A,0)),"Error")</f>
        <v>正常</v>
      </c>
      <c r="M1073" s="4" t="str">
        <f>IFERROR(_xlfn.IFS(H1073="9",INDEX(字典1_34!C:C,MATCH(MID(F1073,5,2),字典1_34!B:B,0)),H1073="B00",INDEX(字典1_34!D:D,MATCH(MID(F1073,5,2),字典1_34!B:B,0)),H1073="B20",INDEX(字典1_34!E:E,MATCH(MID(F1073,5,2),字典1_34!B:B,0)),H1073="B48",INDEX(字典1_34!G:G,MATCH(MID(F1073,5,2),字典1_34!B:B,0)),LEFT(H1073,1)="B",INDEX(字典1_34!F:F,MATCH(MID(F1073,5,2),字典1_34!B:B,0))),"-")</f>
        <v>按下(力度086)</v>
      </c>
      <c r="N1073" s="4" t="str">
        <f>IFERROR(_xlfn.IFS(H1073="9",INDEX(字典1_56!C:C,MATCH(MID(F1073,7,2),字典1_56!B:B,0)),LEFT(H1073,1)="B",INDEX(字典1_56!D:D,MATCH(MID(F1073,7,2),字典1_56!B:B,0)),H1073="C_B",INDEX(字典1_56!F:F,MATCH(MID(F1073,7,2),字典1_56!B:B,0)),H1073="C",INDEX(字典1_56!E:E,MATCH(MID(F1073,7,2),字典1_56!B:B,0))),"-")</f>
        <v>B1键</v>
      </c>
      <c r="O1073" s="4" t="str">
        <f>IFERROR(INDEX(字典1_78!C:C,MATCH(RIGHT(F1073,2),字典1_78!B:B,0)),"Error")</f>
        <v>音符打开(#01)</v>
      </c>
      <c r="P1073" s="5">
        <f t="shared" si="64"/>
        <v>61.899000000000001</v>
      </c>
      <c r="Q1073" s="5">
        <f t="shared" si="65"/>
        <v>0.17099999999999937</v>
      </c>
      <c r="R1073" s="5" t="str">
        <f>IF(H1075="C_B",INDEX(音色一览表!A:A,MATCH(MID(F1073,5,2)&amp;MID(F1074,5,2)&amp;MID(F1075,7,2),音色一览表!H:H,0))&amp;" "&amp;INDEX(音色一览表!G:G,MATCH(MID(F1073,5,2)&amp;MID(F1074,5,2)&amp;MID(F1075,7,2),音色一览表!H:H,0)),"")</f>
        <v/>
      </c>
      <c r="S1073" s="17"/>
      <c r="T1073" s="17"/>
    </row>
    <row r="1074" spans="1:20" ht="18" hidden="1" customHeight="1" x14ac:dyDescent="0.2">
      <c r="A1074" s="16">
        <v>1072</v>
      </c>
      <c r="B1074" s="16">
        <v>5</v>
      </c>
      <c r="C1074" s="10"/>
      <c r="D1074" s="16" t="s">
        <v>49</v>
      </c>
      <c r="E1074" s="16" t="s">
        <v>50</v>
      </c>
      <c r="F1074" s="16" t="s">
        <v>46</v>
      </c>
      <c r="G1074" s="16" t="s">
        <v>1193</v>
      </c>
      <c r="H1074" s="34" t="str">
        <f t="shared" si="67"/>
        <v>9</v>
      </c>
      <c r="I1074" s="34" t="str">
        <f>IFERROR(INDEX(数据分类!B:B,MATCH(数据!H1074,数据分类!A:A,0)),"Error")</f>
        <v>音符打开</v>
      </c>
      <c r="J1074" s="34" t="str">
        <f>IFERROR(_xlfn.IFS(INDEX(数据分类!E:E,MATCH(数据!H1074,数据分类!A:A,0))=3456,N1074&amp;M1074,INDEX(数据分类!E:E,MATCH(数据!H1074,数据分类!A:A,0))=34,M1074,INDEX(数据分类!E:E,MATCH(数据!H1074,数据分类!A:A,0))=56,N1074,INDEX(数据分类!E:E,MATCH(数据!H1074,数据分类!A:A,0))="-","-"),"Error")</f>
        <v>C2键按下(力度086)</v>
      </c>
      <c r="K1074" s="34">
        <f t="shared" si="66"/>
        <v>1</v>
      </c>
      <c r="L1074" s="4" t="str">
        <f>IFERROR(INDEX(字典msg!B:B,MATCH(D1074,字典msg!A:A,0)),"Error")</f>
        <v>正常</v>
      </c>
      <c r="M1074" s="4" t="str">
        <f>IFERROR(_xlfn.IFS(H1074="9",INDEX(字典1_34!C:C,MATCH(MID(F1074,5,2),字典1_34!B:B,0)),H1074="B00",INDEX(字典1_34!D:D,MATCH(MID(F1074,5,2),字典1_34!B:B,0)),H1074="B20",INDEX(字典1_34!E:E,MATCH(MID(F1074,5,2),字典1_34!B:B,0)),H1074="B48",INDEX(字典1_34!G:G,MATCH(MID(F1074,5,2),字典1_34!B:B,0)),LEFT(H1074,1)="B",INDEX(字典1_34!F:F,MATCH(MID(F1074,5,2),字典1_34!B:B,0))),"-")</f>
        <v>按下(力度086)</v>
      </c>
      <c r="N1074" s="4" t="str">
        <f>IFERROR(_xlfn.IFS(H1074="9",INDEX(字典1_56!C:C,MATCH(MID(F1074,7,2),字典1_56!B:B,0)),LEFT(H1074,1)="B",INDEX(字典1_56!D:D,MATCH(MID(F1074,7,2),字典1_56!B:B,0)),H1074="C_B",INDEX(字典1_56!F:F,MATCH(MID(F1074,7,2),字典1_56!B:B,0)),H1074="C",INDEX(字典1_56!E:E,MATCH(MID(F1074,7,2),字典1_56!B:B,0))),"-")</f>
        <v>C2键</v>
      </c>
      <c r="O1074" s="4" t="str">
        <f>IFERROR(INDEX(字典1_78!C:C,MATCH(RIGHT(F1074,2),字典1_78!B:B,0)),"Error")</f>
        <v>音符打开(#01)</v>
      </c>
      <c r="P1074" s="5">
        <f t="shared" si="64"/>
        <v>61.908999999999999</v>
      </c>
      <c r="Q1074" s="5">
        <f t="shared" si="65"/>
        <v>9.9999999999980105E-3</v>
      </c>
      <c r="R1074" s="5" t="str">
        <f>IF(H1076="C_B",INDEX(音色一览表!A:A,MATCH(MID(F1074,5,2)&amp;MID(F1075,5,2)&amp;MID(F1076,7,2),音色一览表!H:H,0))&amp;" "&amp;INDEX(音色一览表!G:G,MATCH(MID(F1074,5,2)&amp;MID(F1075,5,2)&amp;MID(F1076,7,2),音色一览表!H:H,0)),"")</f>
        <v/>
      </c>
      <c r="S1074" s="17"/>
      <c r="T1074" s="17"/>
    </row>
    <row r="1075" spans="1:20" ht="18" hidden="1" customHeight="1" x14ac:dyDescent="0.2">
      <c r="A1075" s="16">
        <v>1073</v>
      </c>
      <c r="B1075" s="16">
        <v>5</v>
      </c>
      <c r="C1075" s="10"/>
      <c r="D1075" s="16" t="s">
        <v>49</v>
      </c>
      <c r="E1075" s="16" t="s">
        <v>50</v>
      </c>
      <c r="F1075" s="16" t="s">
        <v>57</v>
      </c>
      <c r="G1075" s="16" t="s">
        <v>1194</v>
      </c>
      <c r="H1075" s="34" t="str">
        <f t="shared" si="67"/>
        <v>9</v>
      </c>
      <c r="I1075" s="34" t="str">
        <f>IFERROR(INDEX(数据分类!B:B,MATCH(数据!H1075,数据分类!A:A,0)),"Error")</f>
        <v>音符打开</v>
      </c>
      <c r="J1075" s="34" t="str">
        <f>IFERROR(_xlfn.IFS(INDEX(数据分类!E:E,MATCH(数据!H1075,数据分类!A:A,0))=3456,N1075&amp;M1075,INDEX(数据分类!E:E,MATCH(数据!H1075,数据分类!A:A,0))=34,M1075,INDEX(数据分类!E:E,MATCH(数据!H1075,数据分类!A:A,0))=56,N1075,INDEX(数据分类!E:E,MATCH(数据!H1075,数据分类!A:A,0))="-","-"),"Error")</f>
        <v>B1键松开</v>
      </c>
      <c r="K1075" s="34">
        <f t="shared" si="66"/>
        <v>1</v>
      </c>
      <c r="L1075" s="4" t="str">
        <f>IFERROR(INDEX(字典msg!B:B,MATCH(D1075,字典msg!A:A,0)),"Error")</f>
        <v>正常</v>
      </c>
      <c r="M1075" s="4" t="str">
        <f>IFERROR(_xlfn.IFS(H1075="9",INDEX(字典1_34!C:C,MATCH(MID(F1075,5,2),字典1_34!B:B,0)),H1075="B00",INDEX(字典1_34!D:D,MATCH(MID(F1075,5,2),字典1_34!B:B,0)),H1075="B20",INDEX(字典1_34!E:E,MATCH(MID(F1075,5,2),字典1_34!B:B,0)),H1075="B48",INDEX(字典1_34!G:G,MATCH(MID(F1075,5,2),字典1_34!B:B,0)),LEFT(H1075,1)="B",INDEX(字典1_34!F:F,MATCH(MID(F1075,5,2),字典1_34!B:B,0))),"-")</f>
        <v>松开</v>
      </c>
      <c r="N1075" s="4" t="str">
        <f>IFERROR(_xlfn.IFS(H1075="9",INDEX(字典1_56!C:C,MATCH(MID(F1075,7,2),字典1_56!B:B,0)),LEFT(H1075,1)="B",INDEX(字典1_56!D:D,MATCH(MID(F1075,7,2),字典1_56!B:B,0)),H1075="C_B",INDEX(字典1_56!F:F,MATCH(MID(F1075,7,2),字典1_56!B:B,0)),H1075="C",INDEX(字典1_56!E:E,MATCH(MID(F1075,7,2),字典1_56!B:B,0))),"-")</f>
        <v>B1键</v>
      </c>
      <c r="O1075" s="4" t="str">
        <f>IFERROR(INDEX(字典1_78!C:C,MATCH(RIGHT(F1075,2),字典1_78!B:B,0)),"Error")</f>
        <v>音符打开(#01)</v>
      </c>
      <c r="P1075" s="5">
        <f t="shared" si="64"/>
        <v>62.04</v>
      </c>
      <c r="Q1075" s="5">
        <f t="shared" si="65"/>
        <v>0.13100000000000023</v>
      </c>
      <c r="R1075" s="5" t="str">
        <f>IF(H1077="C_B",INDEX(音色一览表!A:A,MATCH(MID(F1075,5,2)&amp;MID(F1076,5,2)&amp;MID(F1077,7,2),音色一览表!H:H,0))&amp;" "&amp;INDEX(音色一览表!G:G,MATCH(MID(F1075,5,2)&amp;MID(F1076,5,2)&amp;MID(F1077,7,2),音色一览表!H:H,0)),"")</f>
        <v/>
      </c>
      <c r="S1075" s="17"/>
      <c r="T1075" s="17"/>
    </row>
    <row r="1076" spans="1:20" ht="18" hidden="1" customHeight="1" x14ac:dyDescent="0.2">
      <c r="A1076" s="16">
        <v>1074</v>
      </c>
      <c r="B1076" s="16">
        <v>5</v>
      </c>
      <c r="C1076" s="10"/>
      <c r="D1076" s="16" t="s">
        <v>49</v>
      </c>
      <c r="E1076" s="16" t="s">
        <v>50</v>
      </c>
      <c r="F1076" s="16" t="s">
        <v>3</v>
      </c>
      <c r="G1076" s="16" t="s">
        <v>1195</v>
      </c>
      <c r="H1076" s="34" t="str">
        <f t="shared" si="67"/>
        <v>9</v>
      </c>
      <c r="I1076" s="34" t="str">
        <f>IFERROR(INDEX(数据分类!B:B,MATCH(数据!H1076,数据分类!A:A,0)),"Error")</f>
        <v>音符打开</v>
      </c>
      <c r="J1076" s="34" t="str">
        <f>IFERROR(_xlfn.IFS(INDEX(数据分类!E:E,MATCH(数据!H1076,数据分类!A:A,0))=3456,N1076&amp;M1076,INDEX(数据分类!E:E,MATCH(数据!H1076,数据分类!A:A,0))=34,M1076,INDEX(数据分类!E:E,MATCH(数据!H1076,数据分类!A:A,0))=56,N1076,INDEX(数据分类!E:E,MATCH(数据!H1076,数据分类!A:A,0))="-","-"),"Error")</f>
        <v>C2键松开</v>
      </c>
      <c r="K1076" s="34">
        <f t="shared" si="66"/>
        <v>1</v>
      </c>
      <c r="L1076" s="4" t="str">
        <f>IFERROR(INDEX(字典msg!B:B,MATCH(D1076,字典msg!A:A,0)),"Error")</f>
        <v>正常</v>
      </c>
      <c r="M1076" s="4" t="str">
        <f>IFERROR(_xlfn.IFS(H1076="9",INDEX(字典1_34!C:C,MATCH(MID(F1076,5,2),字典1_34!B:B,0)),H1076="B00",INDEX(字典1_34!D:D,MATCH(MID(F1076,5,2),字典1_34!B:B,0)),H1076="B20",INDEX(字典1_34!E:E,MATCH(MID(F1076,5,2),字典1_34!B:B,0)),H1076="B48",INDEX(字典1_34!G:G,MATCH(MID(F1076,5,2),字典1_34!B:B,0)),LEFT(H1076,1)="B",INDEX(字典1_34!F:F,MATCH(MID(F1076,5,2),字典1_34!B:B,0))),"-")</f>
        <v>松开</v>
      </c>
      <c r="N1076" s="4" t="str">
        <f>IFERROR(_xlfn.IFS(H1076="9",INDEX(字典1_56!C:C,MATCH(MID(F1076,7,2),字典1_56!B:B,0)),LEFT(H1076,1)="B",INDEX(字典1_56!D:D,MATCH(MID(F1076,7,2),字典1_56!B:B,0)),H1076="C_B",INDEX(字典1_56!F:F,MATCH(MID(F1076,7,2),字典1_56!B:B,0)),H1076="C",INDEX(字典1_56!E:E,MATCH(MID(F1076,7,2),字典1_56!B:B,0))),"-")</f>
        <v>C2键</v>
      </c>
      <c r="O1076" s="4" t="str">
        <f>IFERROR(INDEX(字典1_78!C:C,MATCH(RIGHT(F1076,2),字典1_78!B:B,0)),"Error")</f>
        <v>音符打开(#01)</v>
      </c>
      <c r="P1076" s="5">
        <f t="shared" si="64"/>
        <v>62.048000000000002</v>
      </c>
      <c r="Q1076" s="5">
        <f t="shared" si="65"/>
        <v>8.0000000000026716E-3</v>
      </c>
      <c r="R1076" s="5" t="str">
        <f>IF(H1078="C_B",INDEX(音色一览表!A:A,MATCH(MID(F1076,5,2)&amp;MID(F1077,5,2)&amp;MID(F1078,7,2),音色一览表!H:H,0))&amp;" "&amp;INDEX(音色一览表!G:G,MATCH(MID(F1076,5,2)&amp;MID(F1077,5,2)&amp;MID(F1078,7,2),音色一览表!H:H,0)),"")</f>
        <v/>
      </c>
      <c r="S1076" s="17"/>
      <c r="T1076" s="17"/>
    </row>
    <row r="1077" spans="1:20" ht="18" hidden="1" customHeight="1" x14ac:dyDescent="0.2">
      <c r="A1077" s="16">
        <v>1075</v>
      </c>
      <c r="B1077" s="16">
        <v>5</v>
      </c>
      <c r="C1077" s="10"/>
      <c r="D1077" s="16" t="s">
        <v>49</v>
      </c>
      <c r="E1077" s="16" t="s">
        <v>50</v>
      </c>
      <c r="F1077" s="16" t="s">
        <v>1196</v>
      </c>
      <c r="G1077" s="16" t="s">
        <v>1197</v>
      </c>
      <c r="H1077" s="34" t="str">
        <f t="shared" si="67"/>
        <v>9</v>
      </c>
      <c r="I1077" s="34" t="str">
        <f>IFERROR(INDEX(数据分类!B:B,MATCH(数据!H1077,数据分类!A:A,0)),"Error")</f>
        <v>音符打开</v>
      </c>
      <c r="J1077" s="34" t="str">
        <f>IFERROR(_xlfn.IFS(INDEX(数据分类!E:E,MATCH(数据!H1077,数据分类!A:A,0))=3456,N1077&amp;M1077,INDEX(数据分类!E:E,MATCH(数据!H1077,数据分类!A:A,0))=34,M1077,INDEX(数据分类!E:E,MATCH(数据!H1077,数据分类!A:A,0))=56,N1077,INDEX(数据分类!E:E,MATCH(数据!H1077,数据分类!A:A,0))="-","-"),"Error")</f>
        <v>C2键按下(力度099)</v>
      </c>
      <c r="K1077" s="34">
        <f t="shared" si="66"/>
        <v>1</v>
      </c>
      <c r="L1077" s="4" t="str">
        <f>IFERROR(INDEX(字典msg!B:B,MATCH(D1077,字典msg!A:A,0)),"Error")</f>
        <v>正常</v>
      </c>
      <c r="M1077" s="4" t="str">
        <f>IFERROR(_xlfn.IFS(H1077="9",INDEX(字典1_34!C:C,MATCH(MID(F1077,5,2),字典1_34!B:B,0)),H1077="B00",INDEX(字典1_34!D:D,MATCH(MID(F1077,5,2),字典1_34!B:B,0)),H1077="B20",INDEX(字典1_34!E:E,MATCH(MID(F1077,5,2),字典1_34!B:B,0)),H1077="B48",INDEX(字典1_34!G:G,MATCH(MID(F1077,5,2),字典1_34!B:B,0)),LEFT(H1077,1)="B",INDEX(字典1_34!F:F,MATCH(MID(F1077,5,2),字典1_34!B:B,0))),"-")</f>
        <v>按下(力度099)</v>
      </c>
      <c r="N1077" s="4" t="str">
        <f>IFERROR(_xlfn.IFS(H1077="9",INDEX(字典1_56!C:C,MATCH(MID(F1077,7,2),字典1_56!B:B,0)),LEFT(H1077,1)="B",INDEX(字典1_56!D:D,MATCH(MID(F1077,7,2),字典1_56!B:B,0)),H1077="C_B",INDEX(字典1_56!F:F,MATCH(MID(F1077,7,2),字典1_56!B:B,0)),H1077="C",INDEX(字典1_56!E:E,MATCH(MID(F1077,7,2),字典1_56!B:B,0))),"-")</f>
        <v>C2键</v>
      </c>
      <c r="O1077" s="4" t="str">
        <f>IFERROR(INDEX(字典1_78!C:C,MATCH(RIGHT(F1077,2),字典1_78!B:B,0)),"Error")</f>
        <v>音符打开(#01)</v>
      </c>
      <c r="P1077" s="5">
        <f t="shared" si="64"/>
        <v>62.228000000000002</v>
      </c>
      <c r="Q1077" s="5">
        <f t="shared" si="65"/>
        <v>0.17999999999999972</v>
      </c>
      <c r="R1077" s="5" t="str">
        <f>IF(H1079="C_B",INDEX(音色一览表!A:A,MATCH(MID(F1077,5,2)&amp;MID(F1078,5,2)&amp;MID(F1079,7,2),音色一览表!H:H,0))&amp;" "&amp;INDEX(音色一览表!G:G,MATCH(MID(F1077,5,2)&amp;MID(F1078,5,2)&amp;MID(F1079,7,2),音色一览表!H:H,0)),"")</f>
        <v/>
      </c>
      <c r="S1077" s="17"/>
      <c r="T1077" s="17"/>
    </row>
    <row r="1078" spans="1:20" ht="18" hidden="1" customHeight="1" x14ac:dyDescent="0.2">
      <c r="A1078" s="16">
        <v>1076</v>
      </c>
      <c r="B1078" s="16">
        <v>5</v>
      </c>
      <c r="C1078" s="10"/>
      <c r="D1078" s="16" t="s">
        <v>49</v>
      </c>
      <c r="E1078" s="16" t="s">
        <v>50</v>
      </c>
      <c r="F1078" s="16" t="s">
        <v>1125</v>
      </c>
      <c r="G1078" s="16" t="s">
        <v>1198</v>
      </c>
      <c r="H1078" s="34" t="str">
        <f t="shared" si="67"/>
        <v>9</v>
      </c>
      <c r="I1078" s="34" t="str">
        <f>IFERROR(INDEX(数据分类!B:B,MATCH(数据!H1078,数据分类!A:A,0)),"Error")</f>
        <v>音符打开</v>
      </c>
      <c r="J1078" s="34" t="str">
        <f>IFERROR(_xlfn.IFS(INDEX(数据分类!E:E,MATCH(数据!H1078,数据分类!A:A,0))=3456,N1078&amp;M1078,INDEX(数据分类!E:E,MATCH(数据!H1078,数据分类!A:A,0))=34,M1078,INDEX(数据分类!E:E,MATCH(数据!H1078,数据分类!A:A,0))=56,N1078,INDEX(数据分类!E:E,MATCH(数据!H1078,数据分类!A:A,0))="-","-"),"Error")</f>
        <v>B1键按下(力度099)</v>
      </c>
      <c r="K1078" s="34">
        <f t="shared" si="66"/>
        <v>1</v>
      </c>
      <c r="L1078" s="4" t="str">
        <f>IFERROR(INDEX(字典msg!B:B,MATCH(D1078,字典msg!A:A,0)),"Error")</f>
        <v>正常</v>
      </c>
      <c r="M1078" s="4" t="str">
        <f>IFERROR(_xlfn.IFS(H1078="9",INDEX(字典1_34!C:C,MATCH(MID(F1078,5,2),字典1_34!B:B,0)),H1078="B00",INDEX(字典1_34!D:D,MATCH(MID(F1078,5,2),字典1_34!B:B,0)),H1078="B20",INDEX(字典1_34!E:E,MATCH(MID(F1078,5,2),字典1_34!B:B,0)),H1078="B48",INDEX(字典1_34!G:G,MATCH(MID(F1078,5,2),字典1_34!B:B,0)),LEFT(H1078,1)="B",INDEX(字典1_34!F:F,MATCH(MID(F1078,5,2),字典1_34!B:B,0))),"-")</f>
        <v>按下(力度099)</v>
      </c>
      <c r="N1078" s="4" t="str">
        <f>IFERROR(_xlfn.IFS(H1078="9",INDEX(字典1_56!C:C,MATCH(MID(F1078,7,2),字典1_56!B:B,0)),LEFT(H1078,1)="B",INDEX(字典1_56!D:D,MATCH(MID(F1078,7,2),字典1_56!B:B,0)),H1078="C_B",INDEX(字典1_56!F:F,MATCH(MID(F1078,7,2),字典1_56!B:B,0)),H1078="C",INDEX(字典1_56!E:E,MATCH(MID(F1078,7,2),字典1_56!B:B,0))),"-")</f>
        <v>B1键</v>
      </c>
      <c r="O1078" s="4" t="str">
        <f>IFERROR(INDEX(字典1_78!C:C,MATCH(RIGHT(F1078,2),字典1_78!B:B,0)),"Error")</f>
        <v>音符打开(#01)</v>
      </c>
      <c r="P1078" s="5">
        <f t="shared" si="64"/>
        <v>62.238</v>
      </c>
      <c r="Q1078" s="5">
        <f t="shared" si="65"/>
        <v>9.9999999999980105E-3</v>
      </c>
      <c r="R1078" s="5" t="str">
        <f>IF(H1080="C_B",INDEX(音色一览表!A:A,MATCH(MID(F1078,5,2)&amp;MID(F1079,5,2)&amp;MID(F1080,7,2),音色一览表!H:H,0))&amp;" "&amp;INDEX(音色一览表!G:G,MATCH(MID(F1078,5,2)&amp;MID(F1079,5,2)&amp;MID(F1080,7,2),音色一览表!H:H,0)),"")</f>
        <v/>
      </c>
      <c r="S1078" s="17"/>
      <c r="T1078" s="17"/>
    </row>
    <row r="1079" spans="1:20" ht="18" hidden="1" customHeight="1" x14ac:dyDescent="0.2">
      <c r="A1079" s="16">
        <v>1077</v>
      </c>
      <c r="B1079" s="16">
        <v>5</v>
      </c>
      <c r="C1079" s="10"/>
      <c r="D1079" s="16" t="s">
        <v>49</v>
      </c>
      <c r="E1079" s="16" t="s">
        <v>50</v>
      </c>
      <c r="F1079" s="16" t="s">
        <v>57</v>
      </c>
      <c r="G1079" s="16" t="s">
        <v>1199</v>
      </c>
      <c r="H1079" s="34" t="str">
        <f t="shared" si="67"/>
        <v>9</v>
      </c>
      <c r="I1079" s="34" t="str">
        <f>IFERROR(INDEX(数据分类!B:B,MATCH(数据!H1079,数据分类!A:A,0)),"Error")</f>
        <v>音符打开</v>
      </c>
      <c r="J1079" s="34" t="str">
        <f>IFERROR(_xlfn.IFS(INDEX(数据分类!E:E,MATCH(数据!H1079,数据分类!A:A,0))=3456,N1079&amp;M1079,INDEX(数据分类!E:E,MATCH(数据!H1079,数据分类!A:A,0))=34,M1079,INDEX(数据分类!E:E,MATCH(数据!H1079,数据分类!A:A,0))=56,N1079,INDEX(数据分类!E:E,MATCH(数据!H1079,数据分类!A:A,0))="-","-"),"Error")</f>
        <v>B1键松开</v>
      </c>
      <c r="K1079" s="34">
        <f t="shared" si="66"/>
        <v>1</v>
      </c>
      <c r="L1079" s="4" t="str">
        <f>IFERROR(INDEX(字典msg!B:B,MATCH(D1079,字典msg!A:A,0)),"Error")</f>
        <v>正常</v>
      </c>
      <c r="M1079" s="4" t="str">
        <f>IFERROR(_xlfn.IFS(H1079="9",INDEX(字典1_34!C:C,MATCH(MID(F1079,5,2),字典1_34!B:B,0)),H1079="B00",INDEX(字典1_34!D:D,MATCH(MID(F1079,5,2),字典1_34!B:B,0)),H1079="B20",INDEX(字典1_34!E:E,MATCH(MID(F1079,5,2),字典1_34!B:B,0)),H1079="B48",INDEX(字典1_34!G:G,MATCH(MID(F1079,5,2),字典1_34!B:B,0)),LEFT(H1079,1)="B",INDEX(字典1_34!F:F,MATCH(MID(F1079,5,2),字典1_34!B:B,0))),"-")</f>
        <v>松开</v>
      </c>
      <c r="N1079" s="4" t="str">
        <f>IFERROR(_xlfn.IFS(H1079="9",INDEX(字典1_56!C:C,MATCH(MID(F1079,7,2),字典1_56!B:B,0)),LEFT(H1079,1)="B",INDEX(字典1_56!D:D,MATCH(MID(F1079,7,2),字典1_56!B:B,0)),H1079="C_B",INDEX(字典1_56!F:F,MATCH(MID(F1079,7,2),字典1_56!B:B,0)),H1079="C",INDEX(字典1_56!E:E,MATCH(MID(F1079,7,2),字典1_56!B:B,0))),"-")</f>
        <v>B1键</v>
      </c>
      <c r="O1079" s="4" t="str">
        <f>IFERROR(INDEX(字典1_78!C:C,MATCH(RIGHT(F1079,2),字典1_78!B:B,0)),"Error")</f>
        <v>音符打开(#01)</v>
      </c>
      <c r="P1079" s="5">
        <f t="shared" si="64"/>
        <v>63.878</v>
      </c>
      <c r="Q1079" s="5">
        <f t="shared" si="65"/>
        <v>1.6400000000000006</v>
      </c>
      <c r="R1079" s="5" t="str">
        <f>IF(H1081="C_B",INDEX(音色一览表!A:A,MATCH(MID(F1079,5,2)&amp;MID(F1080,5,2)&amp;MID(F1081,7,2),音色一览表!H:H,0))&amp;" "&amp;INDEX(音色一览表!G:G,MATCH(MID(F1079,5,2)&amp;MID(F1080,5,2)&amp;MID(F1081,7,2),音色一览表!H:H,0)),"")</f>
        <v/>
      </c>
      <c r="S1079" s="17"/>
      <c r="T1079" s="17"/>
    </row>
    <row r="1080" spans="1:20" ht="18" hidden="1" customHeight="1" x14ac:dyDescent="0.2">
      <c r="A1080" s="16">
        <v>1078</v>
      </c>
      <c r="B1080" s="16">
        <v>5</v>
      </c>
      <c r="C1080" s="10"/>
      <c r="D1080" s="16" t="s">
        <v>49</v>
      </c>
      <c r="E1080" s="16" t="s">
        <v>50</v>
      </c>
      <c r="F1080" s="16" t="s">
        <v>3</v>
      </c>
      <c r="G1080" s="16" t="s">
        <v>1200</v>
      </c>
      <c r="H1080" s="34" t="str">
        <f t="shared" si="67"/>
        <v>9</v>
      </c>
      <c r="I1080" s="34" t="str">
        <f>IFERROR(INDEX(数据分类!B:B,MATCH(数据!H1080,数据分类!A:A,0)),"Error")</f>
        <v>音符打开</v>
      </c>
      <c r="J1080" s="34" t="str">
        <f>IFERROR(_xlfn.IFS(INDEX(数据分类!E:E,MATCH(数据!H1080,数据分类!A:A,0))=3456,N1080&amp;M1080,INDEX(数据分类!E:E,MATCH(数据!H1080,数据分类!A:A,0))=34,M1080,INDEX(数据分类!E:E,MATCH(数据!H1080,数据分类!A:A,0))=56,N1080,INDEX(数据分类!E:E,MATCH(数据!H1080,数据分类!A:A,0))="-","-"),"Error")</f>
        <v>C2键松开</v>
      </c>
      <c r="K1080" s="34">
        <f t="shared" si="66"/>
        <v>1</v>
      </c>
      <c r="L1080" s="4" t="str">
        <f>IFERROR(INDEX(字典msg!B:B,MATCH(D1080,字典msg!A:A,0)),"Error")</f>
        <v>正常</v>
      </c>
      <c r="M1080" s="4" t="str">
        <f>IFERROR(_xlfn.IFS(H1080="9",INDEX(字典1_34!C:C,MATCH(MID(F1080,5,2),字典1_34!B:B,0)),H1080="B00",INDEX(字典1_34!D:D,MATCH(MID(F1080,5,2),字典1_34!B:B,0)),H1080="B20",INDEX(字典1_34!E:E,MATCH(MID(F1080,5,2),字典1_34!B:B,0)),H1080="B48",INDEX(字典1_34!G:G,MATCH(MID(F1080,5,2),字典1_34!B:B,0)),LEFT(H1080,1)="B",INDEX(字典1_34!F:F,MATCH(MID(F1080,5,2),字典1_34!B:B,0))),"-")</f>
        <v>松开</v>
      </c>
      <c r="N1080" s="4" t="str">
        <f>IFERROR(_xlfn.IFS(H1080="9",INDEX(字典1_56!C:C,MATCH(MID(F1080,7,2),字典1_56!B:B,0)),LEFT(H1080,1)="B",INDEX(字典1_56!D:D,MATCH(MID(F1080,7,2),字典1_56!B:B,0)),H1080="C_B",INDEX(字典1_56!F:F,MATCH(MID(F1080,7,2),字典1_56!B:B,0)),H1080="C",INDEX(字典1_56!E:E,MATCH(MID(F1080,7,2),字典1_56!B:B,0))),"-")</f>
        <v>C2键</v>
      </c>
      <c r="O1080" s="4" t="str">
        <f>IFERROR(INDEX(字典1_78!C:C,MATCH(RIGHT(F1080,2),字典1_78!B:B,0)),"Error")</f>
        <v>音符打开(#01)</v>
      </c>
      <c r="P1080" s="5">
        <f t="shared" si="64"/>
        <v>63.927999999999997</v>
      </c>
      <c r="Q1080" s="5">
        <f t="shared" si="65"/>
        <v>4.9999999999997158E-2</v>
      </c>
      <c r="R1080" s="5" t="str">
        <f>IF(H1082="C_B",INDEX(音色一览表!A:A,MATCH(MID(F1080,5,2)&amp;MID(F1081,5,2)&amp;MID(F1082,7,2),音色一览表!H:H,0))&amp;" "&amp;INDEX(音色一览表!G:G,MATCH(MID(F1080,5,2)&amp;MID(F1081,5,2)&amp;MID(F1082,7,2),音色一览表!H:H,0)),"")</f>
        <v/>
      </c>
      <c r="S1080" s="17"/>
      <c r="T1080" s="17"/>
    </row>
    <row r="1081" spans="1:20" ht="18" hidden="1" customHeight="1" x14ac:dyDescent="0.2">
      <c r="A1081" s="16">
        <v>1079</v>
      </c>
      <c r="B1081" s="16">
        <v>6</v>
      </c>
      <c r="C1081" s="10"/>
      <c r="D1081" s="16" t="s">
        <v>683</v>
      </c>
      <c r="E1081" s="16" t="s">
        <v>50</v>
      </c>
      <c r="F1081" s="16" t="s">
        <v>50</v>
      </c>
      <c r="G1081" s="16" t="s">
        <v>50</v>
      </c>
      <c r="H1081" s="34" t="str">
        <f t="shared" si="67"/>
        <v>0</v>
      </c>
      <c r="I1081" s="34" t="str">
        <f>IFERROR(INDEX(数据分类!B:B,MATCH(数据!H1081,数据分类!A:A,0)),"Error")</f>
        <v>系统启动、关闭</v>
      </c>
      <c r="J1081" s="34" t="str">
        <f>IFERROR(_xlfn.IFS(INDEX(数据分类!E:E,MATCH(数据!H1081,数据分类!A:A,0))=3456,N1081&amp;M1081,INDEX(数据分类!E:E,MATCH(数据!H1081,数据分类!A:A,0))=34,M1081,INDEX(数据分类!E:E,MATCH(数据!H1081,数据分类!A:A,0))=56,N1081,INDEX(数据分类!E:E,MATCH(数据!H1081,数据分类!A:A,0))="-","-"),"Error")</f>
        <v>-</v>
      </c>
      <c r="K1081" s="34" t="str">
        <f t="shared" si="66"/>
        <v>-</v>
      </c>
      <c r="L1081" s="4" t="str">
        <f>IFERROR(INDEX(字典msg!B:B,MATCH(D1081,字典msg!A:A,0)),"Error")</f>
        <v>初始化成功</v>
      </c>
      <c r="M1081" s="4" t="str">
        <f>IFERROR(_xlfn.IFS(H1081="9",INDEX(字典1_34!C:C,MATCH(MID(F1081,5,2),字典1_34!B:B,0)),H1081="B00",INDEX(字典1_34!D:D,MATCH(MID(F1081,5,2),字典1_34!B:B,0)),H1081="B20",INDEX(字典1_34!E:E,MATCH(MID(F1081,5,2),字典1_34!B:B,0)),H1081="B48",INDEX(字典1_34!G:G,MATCH(MID(F1081,5,2),字典1_34!B:B,0)),LEFT(H1081,1)="B",INDEX(字典1_34!F:F,MATCH(MID(F1081,5,2),字典1_34!B:B,0))),"-")</f>
        <v>-</v>
      </c>
      <c r="N1081" s="4" t="str">
        <f>IFERROR(_xlfn.IFS(H1081="9",INDEX(字典1_56!C:C,MATCH(MID(F1081,7,2),字典1_56!B:B,0)),LEFT(H1081,1)="B",INDEX(字典1_56!D:D,MATCH(MID(F1081,7,2),字典1_56!B:B,0)),H1081="C_B",INDEX(字典1_56!F:F,MATCH(MID(F1081,7,2),字典1_56!B:B,0)),H1081="C",INDEX(字典1_56!E:E,MATCH(MID(F1081,7,2),字典1_56!B:B,0))),"-")</f>
        <v>-</v>
      </c>
      <c r="O1081" s="4" t="str">
        <f>IFERROR(INDEX(字典1_78!C:C,MATCH(RIGHT(F1081,2),字典1_78!B:B,0)),"Error")</f>
        <v>系统启动、关闭</v>
      </c>
      <c r="P1081" s="5">
        <f t="shared" si="64"/>
        <v>0</v>
      </c>
      <c r="Q1081" s="5">
        <f t="shared" si="65"/>
        <v>0</v>
      </c>
      <c r="R1081" s="5" t="str">
        <f>IF(H1083="C_B",INDEX(音色一览表!A:A,MATCH(MID(F1081,5,2)&amp;MID(F1082,5,2)&amp;MID(F1083,7,2),音色一览表!H:H,0))&amp;" "&amp;INDEX(音色一览表!G:G,MATCH(MID(F1081,5,2)&amp;MID(F1082,5,2)&amp;MID(F1083,7,2),音色一览表!H:H,0)),"")</f>
        <v/>
      </c>
      <c r="S1081" s="17"/>
      <c r="T1081" s="17"/>
    </row>
    <row r="1082" spans="1:20" ht="18" hidden="1" customHeight="1" x14ac:dyDescent="0.2">
      <c r="A1082" s="16">
        <v>1080</v>
      </c>
      <c r="B1082" s="16">
        <v>6</v>
      </c>
      <c r="C1082" s="10"/>
      <c r="D1082" s="16" t="s">
        <v>1110</v>
      </c>
      <c r="E1082" s="16" t="s">
        <v>50</v>
      </c>
      <c r="F1082" s="16" t="s">
        <v>50</v>
      </c>
      <c r="G1082" s="16" t="s">
        <v>50</v>
      </c>
      <c r="H1082" s="34" t="str">
        <f t="shared" si="67"/>
        <v>0</v>
      </c>
      <c r="I1082" s="34" t="str">
        <f>IFERROR(INDEX(数据分类!B:B,MATCH(数据!H1082,数据分类!A:A,0)),"Error")</f>
        <v>系统启动、关闭</v>
      </c>
      <c r="J1082" s="34" t="str">
        <f>IFERROR(_xlfn.IFS(INDEX(数据分类!E:E,MATCH(数据!H1082,数据分类!A:A,0))=3456,N1082&amp;M1082,INDEX(数据分类!E:E,MATCH(数据!H1082,数据分类!A:A,0))=34,M1082,INDEX(数据分类!E:E,MATCH(数据!H1082,数据分类!A:A,0))=56,N1082,INDEX(数据分类!E:E,MATCH(数据!H1082,数据分类!A:A,0))="-","-"),"Error")</f>
        <v>-</v>
      </c>
      <c r="K1082" s="34" t="str">
        <f t="shared" si="66"/>
        <v>-</v>
      </c>
      <c r="L1082" s="4" t="str">
        <f>IFERROR(INDEX(字典msg!B:B,MATCH(D1082,字典msg!A:A,0)),"Error")</f>
        <v>关机</v>
      </c>
      <c r="M1082" s="4" t="str">
        <f>IFERROR(_xlfn.IFS(H1082="9",INDEX(字典1_34!C:C,MATCH(MID(F1082,5,2),字典1_34!B:B,0)),H1082="B00",INDEX(字典1_34!D:D,MATCH(MID(F1082,5,2),字典1_34!B:B,0)),H1082="B20",INDEX(字典1_34!E:E,MATCH(MID(F1082,5,2),字典1_34!B:B,0)),H1082="B48",INDEX(字典1_34!G:G,MATCH(MID(F1082,5,2),字典1_34!B:B,0)),LEFT(H1082,1)="B",INDEX(字典1_34!F:F,MATCH(MID(F1082,5,2),字典1_34!B:B,0))),"-")</f>
        <v>-</v>
      </c>
      <c r="N1082" s="4" t="str">
        <f>IFERROR(_xlfn.IFS(H1082="9",INDEX(字典1_56!C:C,MATCH(MID(F1082,7,2),字典1_56!B:B,0)),LEFT(H1082,1)="B",INDEX(字典1_56!D:D,MATCH(MID(F1082,7,2),字典1_56!B:B,0)),H1082="C_B",INDEX(字典1_56!F:F,MATCH(MID(F1082,7,2),字典1_56!B:B,0)),H1082="C",INDEX(字典1_56!E:E,MATCH(MID(F1082,7,2),字典1_56!B:B,0))),"-")</f>
        <v>-</v>
      </c>
      <c r="O1082" s="4" t="str">
        <f>IFERROR(INDEX(字典1_78!C:C,MATCH(RIGHT(F1082,2),字典1_78!B:B,0)),"Error")</f>
        <v>系统启动、关闭</v>
      </c>
      <c r="P1082" s="5">
        <f t="shared" si="64"/>
        <v>0</v>
      </c>
      <c r="Q1082" s="5">
        <f t="shared" si="65"/>
        <v>0</v>
      </c>
      <c r="R1082" s="5" t="str">
        <f>IF(H1084="C_B",INDEX(音色一览表!A:A,MATCH(MID(F1082,5,2)&amp;MID(F1083,5,2)&amp;MID(F1084,7,2),音色一览表!H:H,0))&amp;" "&amp;INDEX(音色一览表!G:G,MATCH(MID(F1082,5,2)&amp;MID(F1083,5,2)&amp;MID(F1084,7,2),音色一览表!H:H,0)),"")</f>
        <v/>
      </c>
      <c r="S1082" s="17"/>
      <c r="T1082" s="17"/>
    </row>
    <row r="1083" spans="1:20" ht="18" hidden="1" customHeight="1" x14ac:dyDescent="0.2">
      <c r="A1083" s="16">
        <v>1081</v>
      </c>
      <c r="B1083" s="16">
        <v>6</v>
      </c>
      <c r="C1083" s="10"/>
      <c r="D1083" s="16" t="s">
        <v>683</v>
      </c>
      <c r="E1083" s="16" t="s">
        <v>50</v>
      </c>
      <c r="F1083" s="16" t="s">
        <v>50</v>
      </c>
      <c r="G1083" s="16" t="s">
        <v>50</v>
      </c>
      <c r="H1083" s="34" t="str">
        <f t="shared" si="67"/>
        <v>0</v>
      </c>
      <c r="I1083" s="34" t="str">
        <f>IFERROR(INDEX(数据分类!B:B,MATCH(数据!H1083,数据分类!A:A,0)),"Error")</f>
        <v>系统启动、关闭</v>
      </c>
      <c r="J1083" s="34" t="str">
        <f>IFERROR(_xlfn.IFS(INDEX(数据分类!E:E,MATCH(数据!H1083,数据分类!A:A,0))=3456,N1083&amp;M1083,INDEX(数据分类!E:E,MATCH(数据!H1083,数据分类!A:A,0))=34,M1083,INDEX(数据分类!E:E,MATCH(数据!H1083,数据分类!A:A,0))=56,N1083,INDEX(数据分类!E:E,MATCH(数据!H1083,数据分类!A:A,0))="-","-"),"Error")</f>
        <v>-</v>
      </c>
      <c r="K1083" s="34" t="str">
        <f t="shared" si="66"/>
        <v>-</v>
      </c>
      <c r="L1083" s="4" t="str">
        <f>IFERROR(INDEX(字典msg!B:B,MATCH(D1083,字典msg!A:A,0)),"Error")</f>
        <v>初始化成功</v>
      </c>
      <c r="M1083" s="4" t="str">
        <f>IFERROR(_xlfn.IFS(H1083="9",INDEX(字典1_34!C:C,MATCH(MID(F1083,5,2),字典1_34!B:B,0)),H1083="B00",INDEX(字典1_34!D:D,MATCH(MID(F1083,5,2),字典1_34!B:B,0)),H1083="B20",INDEX(字典1_34!E:E,MATCH(MID(F1083,5,2),字典1_34!B:B,0)),H1083="B48",INDEX(字典1_34!G:G,MATCH(MID(F1083,5,2),字典1_34!B:B,0)),LEFT(H1083,1)="B",INDEX(字典1_34!F:F,MATCH(MID(F1083,5,2),字典1_34!B:B,0))),"-")</f>
        <v>-</v>
      </c>
      <c r="N1083" s="4" t="str">
        <f>IFERROR(_xlfn.IFS(H1083="9",INDEX(字典1_56!C:C,MATCH(MID(F1083,7,2),字典1_56!B:B,0)),LEFT(H1083,1)="B",INDEX(字典1_56!D:D,MATCH(MID(F1083,7,2),字典1_56!B:B,0)),H1083="C_B",INDEX(字典1_56!F:F,MATCH(MID(F1083,7,2),字典1_56!B:B,0)),H1083="C",INDEX(字典1_56!E:E,MATCH(MID(F1083,7,2),字典1_56!B:B,0))),"-")</f>
        <v>-</v>
      </c>
      <c r="O1083" s="4" t="str">
        <f>IFERROR(INDEX(字典1_78!C:C,MATCH(RIGHT(F1083,2),字典1_78!B:B,0)),"Error")</f>
        <v>系统启动、关闭</v>
      </c>
      <c r="P1083" s="5">
        <f t="shared" si="64"/>
        <v>0</v>
      </c>
      <c r="Q1083" s="5">
        <f t="shared" si="65"/>
        <v>0</v>
      </c>
      <c r="R1083" s="5" t="str">
        <f>IF(H1085="C_B",INDEX(音色一览表!A:A,MATCH(MID(F1083,5,2)&amp;MID(F1084,5,2)&amp;MID(F1085,7,2),音色一览表!H:H,0))&amp;" "&amp;INDEX(音色一览表!G:G,MATCH(MID(F1083,5,2)&amp;MID(F1084,5,2)&amp;MID(F1085,7,2),音色一览表!H:H,0)),"")</f>
        <v/>
      </c>
      <c r="S1083" s="17"/>
      <c r="T1083" s="17"/>
    </row>
    <row r="1084" spans="1:20" ht="18" hidden="1" customHeight="1" x14ac:dyDescent="0.2">
      <c r="A1084" s="16">
        <v>1082</v>
      </c>
      <c r="B1084" s="16">
        <v>6</v>
      </c>
      <c r="C1084" s="10" t="s">
        <v>1222</v>
      </c>
      <c r="D1084" s="16"/>
      <c r="E1084" s="16"/>
      <c r="F1084" s="16"/>
      <c r="G1084" s="16"/>
      <c r="H1084" s="34" t="str">
        <f t="shared" si="67"/>
        <v/>
      </c>
      <c r="I1084" s="34" t="str">
        <f>IFERROR(INDEX(数据分类!B:B,MATCH(数据!H1084,数据分类!A:A,0)),"Error")</f>
        <v>Error</v>
      </c>
      <c r="J1084" s="34" t="str">
        <f>IFERROR(_xlfn.IFS(INDEX(数据分类!E:E,MATCH(数据!H1084,数据分类!A:A,0))=3456,N1084&amp;M1084,INDEX(数据分类!E:E,MATCH(数据!H1084,数据分类!A:A,0))=34,M1084,INDEX(数据分类!E:E,MATCH(数据!H1084,数据分类!A:A,0))=56,N1084,INDEX(数据分类!E:E,MATCH(数据!H1084,数据分类!A:A,0))="-","-"),"Error")</f>
        <v>Error</v>
      </c>
      <c r="K1084" s="34" t="str">
        <f t="shared" si="66"/>
        <v>-</v>
      </c>
      <c r="L1084" s="4" t="str">
        <f>IFERROR(INDEX(字典msg!B:B,MATCH(D1084,字典msg!A:A,0)),"Error")</f>
        <v>Error</v>
      </c>
      <c r="M1084" s="4" t="str">
        <f>IFERROR(_xlfn.IFS(H1084="9",INDEX(字典1_34!C:C,MATCH(MID(F1084,5,2),字典1_34!B:B,0)),H1084="B00",INDEX(字典1_34!D:D,MATCH(MID(F1084,5,2),字典1_34!B:B,0)),H1084="B20",INDEX(字典1_34!E:E,MATCH(MID(F1084,5,2),字典1_34!B:B,0)),H1084="B48",INDEX(字典1_34!G:G,MATCH(MID(F1084,5,2),字典1_34!B:B,0)),LEFT(H1084,1)="B",INDEX(字典1_34!F:F,MATCH(MID(F1084,5,2),字典1_34!B:B,0))),"-")</f>
        <v>-</v>
      </c>
      <c r="N1084" s="4" t="str">
        <f>IFERROR(_xlfn.IFS(H1084="9",INDEX(字典1_56!C:C,MATCH(MID(F1084,7,2),字典1_56!B:B,0)),LEFT(H1084,1)="B",INDEX(字典1_56!D:D,MATCH(MID(F1084,7,2),字典1_56!B:B,0)),H1084="C_B",INDEX(字典1_56!F:F,MATCH(MID(F1084,7,2),字典1_56!B:B,0)),H1084="C",INDEX(字典1_56!E:E,MATCH(MID(F1084,7,2),字典1_56!B:B,0))),"-")</f>
        <v>-</v>
      </c>
      <c r="O1084" s="4" t="str">
        <f>IFERROR(INDEX(字典1_78!C:C,MATCH(RIGHT(F1084,2),字典1_78!B:B,0)),"Error")</f>
        <v>Error</v>
      </c>
      <c r="P1084" s="5">
        <f t="shared" si="64"/>
        <v>0</v>
      </c>
      <c r="Q1084" s="5">
        <f t="shared" si="65"/>
        <v>0</v>
      </c>
      <c r="R1084" s="5" t="str">
        <f>IF(H1086="C_B",INDEX(音色一览表!A:A,MATCH(MID(F1084,5,2)&amp;MID(F1085,5,2)&amp;MID(F1086,7,2),音色一览表!H:H,0))&amp;" "&amp;INDEX(音色一览表!G:G,MATCH(MID(F1084,5,2)&amp;MID(F1085,5,2)&amp;MID(F1086,7,2),音色一览表!H:H,0)),"")</f>
        <v/>
      </c>
      <c r="S1084" s="17"/>
      <c r="T1084" s="17"/>
    </row>
    <row r="1085" spans="1:20" ht="18" hidden="1" customHeight="1" x14ac:dyDescent="0.2">
      <c r="A1085" s="16">
        <v>1083</v>
      </c>
      <c r="B1085" s="16">
        <v>6</v>
      </c>
      <c r="C1085" s="10" t="s">
        <v>1201</v>
      </c>
      <c r="D1085" s="16"/>
      <c r="E1085" s="16"/>
      <c r="F1085" s="16"/>
      <c r="G1085" s="16"/>
      <c r="H1085" s="34" t="str">
        <f t="shared" si="67"/>
        <v/>
      </c>
      <c r="I1085" s="34" t="str">
        <f>IFERROR(INDEX(数据分类!B:B,MATCH(数据!H1085,数据分类!A:A,0)),"Error")</f>
        <v>Error</v>
      </c>
      <c r="J1085" s="34" t="str">
        <f>IFERROR(_xlfn.IFS(INDEX(数据分类!E:E,MATCH(数据!H1085,数据分类!A:A,0))=3456,N1085&amp;M1085,INDEX(数据分类!E:E,MATCH(数据!H1085,数据分类!A:A,0))=34,M1085,INDEX(数据分类!E:E,MATCH(数据!H1085,数据分类!A:A,0))=56,N1085,INDEX(数据分类!E:E,MATCH(数据!H1085,数据分类!A:A,0))="-","-"),"Error")</f>
        <v>Error</v>
      </c>
      <c r="K1085" s="34" t="str">
        <f t="shared" si="66"/>
        <v>-</v>
      </c>
      <c r="L1085" s="4" t="str">
        <f>IFERROR(INDEX(字典msg!B:B,MATCH(D1085,字典msg!A:A,0)),"Error")</f>
        <v>Error</v>
      </c>
      <c r="M1085" s="4" t="str">
        <f>IFERROR(_xlfn.IFS(H1085="9",INDEX(字典1_34!C:C,MATCH(MID(F1085,5,2),字典1_34!B:B,0)),H1085="B00",INDEX(字典1_34!D:D,MATCH(MID(F1085,5,2),字典1_34!B:B,0)),H1085="B20",INDEX(字典1_34!E:E,MATCH(MID(F1085,5,2),字典1_34!B:B,0)),H1085="B48",INDEX(字典1_34!G:G,MATCH(MID(F1085,5,2),字典1_34!B:B,0)),LEFT(H1085,1)="B",INDEX(字典1_34!F:F,MATCH(MID(F1085,5,2),字典1_34!B:B,0))),"-")</f>
        <v>-</v>
      </c>
      <c r="N1085" s="4" t="str">
        <f>IFERROR(_xlfn.IFS(H1085="9",INDEX(字典1_56!C:C,MATCH(MID(F1085,7,2),字典1_56!B:B,0)),LEFT(H1085,1)="B",INDEX(字典1_56!D:D,MATCH(MID(F1085,7,2),字典1_56!B:B,0)),H1085="C_B",INDEX(字典1_56!F:F,MATCH(MID(F1085,7,2),字典1_56!B:B,0)),H1085="C",INDEX(字典1_56!E:E,MATCH(MID(F1085,7,2),字典1_56!B:B,0))),"-")</f>
        <v>-</v>
      </c>
      <c r="O1085" s="4" t="str">
        <f>IFERROR(INDEX(字典1_78!C:C,MATCH(RIGHT(F1085,2),字典1_78!B:B,0)),"Error")</f>
        <v>Error</v>
      </c>
      <c r="P1085" s="5">
        <f t="shared" si="64"/>
        <v>0</v>
      </c>
      <c r="Q1085" s="5">
        <f t="shared" si="65"/>
        <v>0</v>
      </c>
      <c r="R1085" s="5" t="str">
        <f>IF(H1087="C_B",INDEX(音色一览表!A:A,MATCH(MID(F1085,5,2)&amp;MID(F1086,5,2)&amp;MID(F1087,7,2),音色一览表!H:H,0))&amp;" "&amp;INDEX(音色一览表!G:G,MATCH(MID(F1085,5,2)&amp;MID(F1086,5,2)&amp;MID(F1087,7,2),音色一览表!H:H,0)),"")</f>
        <v/>
      </c>
      <c r="S1085" s="17"/>
      <c r="T1085" s="17"/>
    </row>
    <row r="1086" spans="1:20" ht="18" hidden="1" customHeight="1" x14ac:dyDescent="0.2">
      <c r="A1086" s="16">
        <v>1084</v>
      </c>
      <c r="B1086" s="16">
        <v>6</v>
      </c>
      <c r="C1086" s="10"/>
      <c r="D1086" s="16" t="s">
        <v>49</v>
      </c>
      <c r="E1086" s="16" t="s">
        <v>50</v>
      </c>
      <c r="F1086" s="16" t="s">
        <v>1202</v>
      </c>
      <c r="G1086" s="16" t="s">
        <v>1203</v>
      </c>
      <c r="H1086" s="34" t="str">
        <f t="shared" si="67"/>
        <v>9</v>
      </c>
      <c r="I1086" s="34" t="str">
        <f>IFERROR(INDEX(数据分类!B:B,MATCH(数据!H1086,数据分类!A:A,0)),"Error")</f>
        <v>音符打开</v>
      </c>
      <c r="J1086" s="34" t="str">
        <f>IFERROR(_xlfn.IFS(INDEX(数据分类!E:E,MATCH(数据!H1086,数据分类!A:A,0))=3456,N1086&amp;M1086,INDEX(数据分类!E:E,MATCH(数据!H1086,数据分类!A:A,0))=34,M1086,INDEX(数据分类!E:E,MATCH(数据!H1086,数据分类!A:A,0))=56,N1086,INDEX(数据分类!E:E,MATCH(数据!H1086,数据分类!A:A,0))="-","-"),"Error")</f>
        <v>G1键按下(力度083)</v>
      </c>
      <c r="K1086" s="34">
        <f t="shared" si="66"/>
        <v>1</v>
      </c>
      <c r="L1086" s="4" t="str">
        <f>IFERROR(INDEX(字典msg!B:B,MATCH(D1086,字典msg!A:A,0)),"Error")</f>
        <v>正常</v>
      </c>
      <c r="M1086" s="4" t="str">
        <f>IFERROR(_xlfn.IFS(H1086="9",INDEX(字典1_34!C:C,MATCH(MID(F1086,5,2),字典1_34!B:B,0)),H1086="B00",INDEX(字典1_34!D:D,MATCH(MID(F1086,5,2),字典1_34!B:B,0)),H1086="B20",INDEX(字典1_34!E:E,MATCH(MID(F1086,5,2),字典1_34!B:B,0)),H1086="B48",INDEX(字典1_34!G:G,MATCH(MID(F1086,5,2),字典1_34!B:B,0)),LEFT(H1086,1)="B",INDEX(字典1_34!F:F,MATCH(MID(F1086,5,2),字典1_34!B:B,0))),"-")</f>
        <v>按下(力度083)</v>
      </c>
      <c r="N1086" s="4" t="str">
        <f>IFERROR(_xlfn.IFS(H1086="9",INDEX(字典1_56!C:C,MATCH(MID(F1086,7,2),字典1_56!B:B,0)),LEFT(H1086,1)="B",INDEX(字典1_56!D:D,MATCH(MID(F1086,7,2),字典1_56!B:B,0)),H1086="C_B",INDEX(字典1_56!F:F,MATCH(MID(F1086,7,2),字典1_56!B:B,0)),H1086="C",INDEX(字典1_56!E:E,MATCH(MID(F1086,7,2),字典1_56!B:B,0))),"-")</f>
        <v>G1键</v>
      </c>
      <c r="O1086" s="4" t="str">
        <f>IFERROR(INDEX(字典1_78!C:C,MATCH(RIGHT(F1086,2),字典1_78!B:B,0)),"Error")</f>
        <v>音符打开(#01)</v>
      </c>
      <c r="P1086" s="5">
        <f t="shared" si="64"/>
        <v>9.1159999999999997</v>
      </c>
      <c r="Q1086" s="5">
        <f t="shared" si="65"/>
        <v>9.1159999999999997</v>
      </c>
      <c r="R1086" s="5" t="str">
        <f>IF(H1088="C_B",INDEX(音色一览表!A:A,MATCH(MID(F1086,5,2)&amp;MID(F1087,5,2)&amp;MID(F1088,7,2),音色一览表!H:H,0))&amp;" "&amp;INDEX(音色一览表!G:G,MATCH(MID(F1086,5,2)&amp;MID(F1087,5,2)&amp;MID(F1088,7,2),音色一览表!H:H,0)),"")</f>
        <v/>
      </c>
      <c r="S1086" s="17"/>
      <c r="T1086" s="17"/>
    </row>
    <row r="1087" spans="1:20" ht="18" hidden="1" customHeight="1" x14ac:dyDescent="0.2">
      <c r="A1087" s="16">
        <v>1085</v>
      </c>
      <c r="B1087" s="16">
        <v>6</v>
      </c>
      <c r="C1087" s="10"/>
      <c r="D1087" s="16" t="s">
        <v>49</v>
      </c>
      <c r="E1087" s="16" t="s">
        <v>50</v>
      </c>
      <c r="F1087" s="16" t="s">
        <v>916</v>
      </c>
      <c r="G1087" s="16" t="s">
        <v>1204</v>
      </c>
      <c r="H1087" s="34" t="str">
        <f t="shared" si="67"/>
        <v>9</v>
      </c>
      <c r="I1087" s="34" t="str">
        <f>IFERROR(INDEX(数据分类!B:B,MATCH(数据!H1087,数据分类!A:A,0)),"Error")</f>
        <v>音符打开</v>
      </c>
      <c r="J1087" s="34" t="str">
        <f>IFERROR(_xlfn.IFS(INDEX(数据分类!E:E,MATCH(数据!H1087,数据分类!A:A,0))=3456,N1087&amp;M1087,INDEX(数据分类!E:E,MATCH(数据!H1087,数据分类!A:A,0))=34,M1087,INDEX(数据分类!E:E,MATCH(数据!H1087,数据分类!A:A,0))=56,N1087,INDEX(数据分类!E:E,MATCH(数据!H1087,数据分类!A:A,0))="-","-"),"Error")</f>
        <v>G1键松开</v>
      </c>
      <c r="K1087" s="34">
        <f t="shared" si="66"/>
        <v>1</v>
      </c>
      <c r="L1087" s="4" t="str">
        <f>IFERROR(INDEX(字典msg!B:B,MATCH(D1087,字典msg!A:A,0)),"Error")</f>
        <v>正常</v>
      </c>
      <c r="M1087" s="4" t="str">
        <f>IFERROR(_xlfn.IFS(H1087="9",INDEX(字典1_34!C:C,MATCH(MID(F1087,5,2),字典1_34!B:B,0)),H1087="B00",INDEX(字典1_34!D:D,MATCH(MID(F1087,5,2),字典1_34!B:B,0)),H1087="B20",INDEX(字典1_34!E:E,MATCH(MID(F1087,5,2),字典1_34!B:B,0)),H1087="B48",INDEX(字典1_34!G:G,MATCH(MID(F1087,5,2),字典1_34!B:B,0)),LEFT(H1087,1)="B",INDEX(字典1_34!F:F,MATCH(MID(F1087,5,2),字典1_34!B:B,0))),"-")</f>
        <v>松开</v>
      </c>
      <c r="N1087" s="4" t="str">
        <f>IFERROR(_xlfn.IFS(H1087="9",INDEX(字典1_56!C:C,MATCH(MID(F1087,7,2),字典1_56!B:B,0)),LEFT(H1087,1)="B",INDEX(字典1_56!D:D,MATCH(MID(F1087,7,2),字典1_56!B:B,0)),H1087="C_B",INDEX(字典1_56!F:F,MATCH(MID(F1087,7,2),字典1_56!B:B,0)),H1087="C",INDEX(字典1_56!E:E,MATCH(MID(F1087,7,2),字典1_56!B:B,0))),"-")</f>
        <v>G1键</v>
      </c>
      <c r="O1087" s="4" t="str">
        <f>IFERROR(INDEX(字典1_78!C:C,MATCH(RIGHT(F1087,2),字典1_78!B:B,0)),"Error")</f>
        <v>音符打开(#01)</v>
      </c>
      <c r="P1087" s="5">
        <f t="shared" si="64"/>
        <v>9.4359999999999999</v>
      </c>
      <c r="Q1087" s="5">
        <f t="shared" si="65"/>
        <v>0.32000000000000028</v>
      </c>
      <c r="R1087" s="5" t="str">
        <f>IF(H1089="C_B",INDEX(音色一览表!A:A,MATCH(MID(F1087,5,2)&amp;MID(F1088,5,2)&amp;MID(F1089,7,2),音色一览表!H:H,0))&amp;" "&amp;INDEX(音色一览表!G:G,MATCH(MID(F1087,5,2)&amp;MID(F1088,5,2)&amp;MID(F1089,7,2),音色一览表!H:H,0)),"")</f>
        <v/>
      </c>
      <c r="S1087" s="17"/>
      <c r="T1087" s="17"/>
    </row>
    <row r="1088" spans="1:20" ht="18" hidden="1" customHeight="1" x14ac:dyDescent="0.2">
      <c r="A1088" s="16">
        <v>1086</v>
      </c>
      <c r="B1088" s="16">
        <v>6</v>
      </c>
      <c r="C1088" s="10"/>
      <c r="D1088" s="16" t="s">
        <v>49</v>
      </c>
      <c r="E1088" s="16" t="s">
        <v>50</v>
      </c>
      <c r="F1088" s="16" t="s">
        <v>910</v>
      </c>
      <c r="G1088" s="16" t="s">
        <v>1205</v>
      </c>
      <c r="H1088" s="34" t="str">
        <f t="shared" si="67"/>
        <v>9</v>
      </c>
      <c r="I1088" s="34" t="str">
        <f>IFERROR(INDEX(数据分类!B:B,MATCH(数据!H1088,数据分类!A:A,0)),"Error")</f>
        <v>音符打开</v>
      </c>
      <c r="J1088" s="34" t="str">
        <f>IFERROR(_xlfn.IFS(INDEX(数据分类!E:E,MATCH(数据!H1088,数据分类!A:A,0))=3456,N1088&amp;M1088,INDEX(数据分类!E:E,MATCH(数据!H1088,数据分类!A:A,0))=34,M1088,INDEX(数据分类!E:E,MATCH(数据!H1088,数据分类!A:A,0))=56,N1088,INDEX(数据分类!E:E,MATCH(数据!H1088,数据分类!A:A,0))="-","-"),"Error")</f>
        <v>G1键按下(力度051)</v>
      </c>
      <c r="K1088" s="34">
        <f t="shared" si="66"/>
        <v>1</v>
      </c>
      <c r="L1088" s="4" t="str">
        <f>IFERROR(INDEX(字典msg!B:B,MATCH(D1088,字典msg!A:A,0)),"Error")</f>
        <v>正常</v>
      </c>
      <c r="M1088" s="4" t="str">
        <f>IFERROR(_xlfn.IFS(H1088="9",INDEX(字典1_34!C:C,MATCH(MID(F1088,5,2),字典1_34!B:B,0)),H1088="B00",INDEX(字典1_34!D:D,MATCH(MID(F1088,5,2),字典1_34!B:B,0)),H1088="B20",INDEX(字典1_34!E:E,MATCH(MID(F1088,5,2),字典1_34!B:B,0)),H1088="B48",INDEX(字典1_34!G:G,MATCH(MID(F1088,5,2),字典1_34!B:B,0)),LEFT(H1088,1)="B",INDEX(字典1_34!F:F,MATCH(MID(F1088,5,2),字典1_34!B:B,0))),"-")</f>
        <v>按下(力度051)</v>
      </c>
      <c r="N1088" s="4" t="str">
        <f>IFERROR(_xlfn.IFS(H1088="9",INDEX(字典1_56!C:C,MATCH(MID(F1088,7,2),字典1_56!B:B,0)),LEFT(H1088,1)="B",INDEX(字典1_56!D:D,MATCH(MID(F1088,7,2),字典1_56!B:B,0)),H1088="C_B",INDEX(字典1_56!F:F,MATCH(MID(F1088,7,2),字典1_56!B:B,0)),H1088="C",INDEX(字典1_56!E:E,MATCH(MID(F1088,7,2),字典1_56!B:B,0))),"-")</f>
        <v>G1键</v>
      </c>
      <c r="O1088" s="4" t="str">
        <f>IFERROR(INDEX(字典1_78!C:C,MATCH(RIGHT(F1088,2),字典1_78!B:B,0)),"Error")</f>
        <v>音符打开(#01)</v>
      </c>
      <c r="P1088" s="5">
        <f t="shared" si="64"/>
        <v>9.7959999999999994</v>
      </c>
      <c r="Q1088" s="5">
        <f t="shared" si="65"/>
        <v>0.35999999999999943</v>
      </c>
      <c r="R1088" s="5" t="str">
        <f>IF(H1090="C_B",INDEX(音色一览表!A:A,MATCH(MID(F1088,5,2)&amp;MID(F1089,5,2)&amp;MID(F1090,7,2),音色一览表!H:H,0))&amp;" "&amp;INDEX(音色一览表!G:G,MATCH(MID(F1088,5,2)&amp;MID(F1089,5,2)&amp;MID(F1090,7,2),音色一览表!H:H,0)),"")</f>
        <v/>
      </c>
      <c r="S1088" s="17"/>
      <c r="T1088" s="17"/>
    </row>
    <row r="1089" spans="1:20" ht="18" hidden="1" customHeight="1" x14ac:dyDescent="0.2">
      <c r="A1089" s="16">
        <v>1087</v>
      </c>
      <c r="B1089" s="16">
        <v>6</v>
      </c>
      <c r="C1089" s="10"/>
      <c r="D1089" s="16" t="s">
        <v>49</v>
      </c>
      <c r="E1089" s="16" t="s">
        <v>50</v>
      </c>
      <c r="F1089" s="16" t="s">
        <v>916</v>
      </c>
      <c r="G1089" s="16" t="s">
        <v>1206</v>
      </c>
      <c r="H1089" s="34" t="str">
        <f t="shared" si="67"/>
        <v>9</v>
      </c>
      <c r="I1089" s="34" t="str">
        <f>IFERROR(INDEX(数据分类!B:B,MATCH(数据!H1089,数据分类!A:A,0)),"Error")</f>
        <v>音符打开</v>
      </c>
      <c r="J1089" s="34" t="str">
        <f>IFERROR(_xlfn.IFS(INDEX(数据分类!E:E,MATCH(数据!H1089,数据分类!A:A,0))=3456,N1089&amp;M1089,INDEX(数据分类!E:E,MATCH(数据!H1089,数据分类!A:A,0))=34,M1089,INDEX(数据分类!E:E,MATCH(数据!H1089,数据分类!A:A,0))=56,N1089,INDEX(数据分类!E:E,MATCH(数据!H1089,数据分类!A:A,0))="-","-"),"Error")</f>
        <v>G1键松开</v>
      </c>
      <c r="K1089" s="34">
        <f t="shared" si="66"/>
        <v>1</v>
      </c>
      <c r="L1089" s="4" t="str">
        <f>IFERROR(INDEX(字典msg!B:B,MATCH(D1089,字典msg!A:A,0)),"Error")</f>
        <v>正常</v>
      </c>
      <c r="M1089" s="4" t="str">
        <f>IFERROR(_xlfn.IFS(H1089="9",INDEX(字典1_34!C:C,MATCH(MID(F1089,5,2),字典1_34!B:B,0)),H1089="B00",INDEX(字典1_34!D:D,MATCH(MID(F1089,5,2),字典1_34!B:B,0)),H1089="B20",INDEX(字典1_34!E:E,MATCH(MID(F1089,5,2),字典1_34!B:B,0)),H1089="B48",INDEX(字典1_34!G:G,MATCH(MID(F1089,5,2),字典1_34!B:B,0)),LEFT(H1089,1)="B",INDEX(字典1_34!F:F,MATCH(MID(F1089,5,2),字典1_34!B:B,0))),"-")</f>
        <v>松开</v>
      </c>
      <c r="N1089" s="4" t="str">
        <f>IFERROR(_xlfn.IFS(H1089="9",INDEX(字典1_56!C:C,MATCH(MID(F1089,7,2),字典1_56!B:B,0)),LEFT(H1089,1)="B",INDEX(字典1_56!D:D,MATCH(MID(F1089,7,2),字典1_56!B:B,0)),H1089="C_B",INDEX(字典1_56!F:F,MATCH(MID(F1089,7,2),字典1_56!B:B,0)),H1089="C",INDEX(字典1_56!E:E,MATCH(MID(F1089,7,2),字典1_56!B:B,0))),"-")</f>
        <v>G1键</v>
      </c>
      <c r="O1089" s="4" t="str">
        <f>IFERROR(INDEX(字典1_78!C:C,MATCH(RIGHT(F1089,2),字典1_78!B:B,0)),"Error")</f>
        <v>音符打开(#01)</v>
      </c>
      <c r="P1089" s="5">
        <f t="shared" si="64"/>
        <v>10.206</v>
      </c>
      <c r="Q1089" s="5">
        <f t="shared" si="65"/>
        <v>0.41000000000000014</v>
      </c>
      <c r="R1089" s="5" t="str">
        <f>IF(H1091="C_B",INDEX(音色一览表!A:A,MATCH(MID(F1089,5,2)&amp;MID(F1090,5,2)&amp;MID(F1091,7,2),音色一览表!H:H,0))&amp;" "&amp;INDEX(音色一览表!G:G,MATCH(MID(F1089,5,2)&amp;MID(F1090,5,2)&amp;MID(F1091,7,2),音色一览表!H:H,0)),"")</f>
        <v/>
      </c>
      <c r="S1089" s="17"/>
      <c r="T1089" s="17"/>
    </row>
    <row r="1090" spans="1:20" ht="18" hidden="1" customHeight="1" x14ac:dyDescent="0.2">
      <c r="A1090" s="16">
        <v>1088</v>
      </c>
      <c r="B1090" s="16">
        <v>6</v>
      </c>
      <c r="C1090" s="10"/>
      <c r="D1090" s="16" t="s">
        <v>49</v>
      </c>
      <c r="E1090" s="16" t="s">
        <v>50</v>
      </c>
      <c r="F1090" s="16" t="s">
        <v>998</v>
      </c>
      <c r="G1090" s="16" t="s">
        <v>1207</v>
      </c>
      <c r="H1090" s="34" t="str">
        <f t="shared" si="67"/>
        <v>9</v>
      </c>
      <c r="I1090" s="34" t="str">
        <f>IFERROR(INDEX(数据分类!B:B,MATCH(数据!H1090,数据分类!A:A,0)),"Error")</f>
        <v>音符打开</v>
      </c>
      <c r="J1090" s="34" t="str">
        <f>IFERROR(_xlfn.IFS(INDEX(数据分类!E:E,MATCH(数据!H1090,数据分类!A:A,0))=3456,N1090&amp;M1090,INDEX(数据分类!E:E,MATCH(数据!H1090,数据分类!A:A,0))=34,M1090,INDEX(数据分类!E:E,MATCH(数据!H1090,数据分类!A:A,0))=56,N1090,INDEX(数据分类!E:E,MATCH(数据!H1090,数据分类!A:A,0))="-","-"),"Error")</f>
        <v>A1键按下(力度063)</v>
      </c>
      <c r="K1090" s="34">
        <f t="shared" si="66"/>
        <v>1</v>
      </c>
      <c r="L1090" s="4" t="str">
        <f>IFERROR(INDEX(字典msg!B:B,MATCH(D1090,字典msg!A:A,0)),"Error")</f>
        <v>正常</v>
      </c>
      <c r="M1090" s="4" t="str">
        <f>IFERROR(_xlfn.IFS(H1090="9",INDEX(字典1_34!C:C,MATCH(MID(F1090,5,2),字典1_34!B:B,0)),H1090="B00",INDEX(字典1_34!D:D,MATCH(MID(F1090,5,2),字典1_34!B:B,0)),H1090="B20",INDEX(字典1_34!E:E,MATCH(MID(F1090,5,2),字典1_34!B:B,0)),H1090="B48",INDEX(字典1_34!G:G,MATCH(MID(F1090,5,2),字典1_34!B:B,0)),LEFT(H1090,1)="B",INDEX(字典1_34!F:F,MATCH(MID(F1090,5,2),字典1_34!B:B,0))),"-")</f>
        <v>按下(力度063)</v>
      </c>
      <c r="N1090" s="4" t="str">
        <f>IFERROR(_xlfn.IFS(H1090="9",INDEX(字典1_56!C:C,MATCH(MID(F1090,7,2),字典1_56!B:B,0)),LEFT(H1090,1)="B",INDEX(字典1_56!D:D,MATCH(MID(F1090,7,2),字典1_56!B:B,0)),H1090="C_B",INDEX(字典1_56!F:F,MATCH(MID(F1090,7,2),字典1_56!B:B,0)),H1090="C",INDEX(字典1_56!E:E,MATCH(MID(F1090,7,2),字典1_56!B:B,0))),"-")</f>
        <v>A1键</v>
      </c>
      <c r="O1090" s="4" t="str">
        <f>IFERROR(INDEX(字典1_78!C:C,MATCH(RIGHT(F1090,2),字典1_78!B:B,0)),"Error")</f>
        <v>音符打开(#01)</v>
      </c>
      <c r="P1090" s="5">
        <f t="shared" si="64"/>
        <v>10.366</v>
      </c>
      <c r="Q1090" s="5">
        <f t="shared" si="65"/>
        <v>0.16000000000000014</v>
      </c>
      <c r="R1090" s="5" t="str">
        <f>IF(H1092="C_B",INDEX(音色一览表!A:A,MATCH(MID(F1090,5,2)&amp;MID(F1091,5,2)&amp;MID(F1092,7,2),音色一览表!H:H,0))&amp;" "&amp;INDEX(音色一览表!G:G,MATCH(MID(F1090,5,2)&amp;MID(F1091,5,2)&amp;MID(F1092,7,2),音色一览表!H:H,0)),"")</f>
        <v/>
      </c>
      <c r="S1090" s="17"/>
      <c r="T1090" s="17"/>
    </row>
    <row r="1091" spans="1:20" ht="18" hidden="1" customHeight="1" x14ac:dyDescent="0.2">
      <c r="A1091" s="16">
        <v>1089</v>
      </c>
      <c r="B1091" s="16">
        <v>6</v>
      </c>
      <c r="C1091" s="10"/>
      <c r="D1091" s="16" t="s">
        <v>49</v>
      </c>
      <c r="E1091" s="16" t="s">
        <v>50</v>
      </c>
      <c r="F1091" s="16" t="s">
        <v>921</v>
      </c>
      <c r="G1091" s="16" t="s">
        <v>1208</v>
      </c>
      <c r="H1091" s="34" t="str">
        <f t="shared" si="67"/>
        <v>9</v>
      </c>
      <c r="I1091" s="34" t="str">
        <f>IFERROR(INDEX(数据分类!B:B,MATCH(数据!H1091,数据分类!A:A,0)),"Error")</f>
        <v>音符打开</v>
      </c>
      <c r="J1091" s="34" t="str">
        <f>IFERROR(_xlfn.IFS(INDEX(数据分类!E:E,MATCH(数据!H1091,数据分类!A:A,0))=3456,N1091&amp;M1091,INDEX(数据分类!E:E,MATCH(数据!H1091,数据分类!A:A,0))=34,M1091,INDEX(数据分类!E:E,MATCH(数据!H1091,数据分类!A:A,0))=56,N1091,INDEX(数据分类!E:E,MATCH(数据!H1091,数据分类!A:A,0))="-","-"),"Error")</f>
        <v>A1键松开</v>
      </c>
      <c r="K1091" s="34">
        <f t="shared" si="66"/>
        <v>1</v>
      </c>
      <c r="L1091" s="4" t="str">
        <f>IFERROR(INDEX(字典msg!B:B,MATCH(D1091,字典msg!A:A,0)),"Error")</f>
        <v>正常</v>
      </c>
      <c r="M1091" s="4" t="str">
        <f>IFERROR(_xlfn.IFS(H1091="9",INDEX(字典1_34!C:C,MATCH(MID(F1091,5,2),字典1_34!B:B,0)),H1091="B00",INDEX(字典1_34!D:D,MATCH(MID(F1091,5,2),字典1_34!B:B,0)),H1091="B20",INDEX(字典1_34!E:E,MATCH(MID(F1091,5,2),字典1_34!B:B,0)),H1091="B48",INDEX(字典1_34!G:G,MATCH(MID(F1091,5,2),字典1_34!B:B,0)),LEFT(H1091,1)="B",INDEX(字典1_34!F:F,MATCH(MID(F1091,5,2),字典1_34!B:B,0))),"-")</f>
        <v>松开</v>
      </c>
      <c r="N1091" s="4" t="str">
        <f>IFERROR(_xlfn.IFS(H1091="9",INDEX(字典1_56!C:C,MATCH(MID(F1091,7,2),字典1_56!B:B,0)),LEFT(H1091,1)="B",INDEX(字典1_56!D:D,MATCH(MID(F1091,7,2),字典1_56!B:B,0)),H1091="C_B",INDEX(字典1_56!F:F,MATCH(MID(F1091,7,2),字典1_56!B:B,0)),H1091="C",INDEX(字典1_56!E:E,MATCH(MID(F1091,7,2),字典1_56!B:B,0))),"-")</f>
        <v>A1键</v>
      </c>
      <c r="O1091" s="4" t="str">
        <f>IFERROR(INDEX(字典1_78!C:C,MATCH(RIGHT(F1091,2),字典1_78!B:B,0)),"Error")</f>
        <v>音符打开(#01)</v>
      </c>
      <c r="P1091" s="5">
        <f t="shared" ref="P1091:P1154" si="68">HEX2DEC(RIGHT(G1091,6))/1000</f>
        <v>10.702</v>
      </c>
      <c r="Q1091" s="5">
        <f t="shared" ref="Q1091:Q1154" si="69">IFERROR(IF(B1091=B1090,P1091-P1090,0),"")</f>
        <v>0.3360000000000003</v>
      </c>
      <c r="R1091" s="5" t="str">
        <f>IF(H1093="C_B",INDEX(音色一览表!A:A,MATCH(MID(F1091,5,2)&amp;MID(F1092,5,2)&amp;MID(F1093,7,2),音色一览表!H:H,0))&amp;" "&amp;INDEX(音色一览表!G:G,MATCH(MID(F1091,5,2)&amp;MID(F1092,5,2)&amp;MID(F1093,7,2),音色一览表!H:H,0)),"")</f>
        <v/>
      </c>
      <c r="S1091" s="17"/>
      <c r="T1091" s="17"/>
    </row>
    <row r="1092" spans="1:20" ht="18" hidden="1" customHeight="1" x14ac:dyDescent="0.2">
      <c r="A1092" s="16">
        <v>1090</v>
      </c>
      <c r="B1092" s="16">
        <v>6</v>
      </c>
      <c r="C1092" s="10"/>
      <c r="D1092" s="16" t="s">
        <v>49</v>
      </c>
      <c r="E1092" s="16" t="s">
        <v>50</v>
      </c>
      <c r="F1092" s="16" t="s">
        <v>993</v>
      </c>
      <c r="G1092" s="16" t="s">
        <v>1209</v>
      </c>
      <c r="H1092" s="34" t="str">
        <f t="shared" si="67"/>
        <v>9</v>
      </c>
      <c r="I1092" s="34" t="str">
        <f>IFERROR(INDEX(数据分类!B:B,MATCH(数据!H1092,数据分类!A:A,0)),"Error")</f>
        <v>音符打开</v>
      </c>
      <c r="J1092" s="34" t="str">
        <f>IFERROR(_xlfn.IFS(INDEX(数据分类!E:E,MATCH(数据!H1092,数据分类!A:A,0))=3456,N1092&amp;M1092,INDEX(数据分类!E:E,MATCH(数据!H1092,数据分类!A:A,0))=34,M1092,INDEX(数据分类!E:E,MATCH(数据!H1092,数据分类!A:A,0))=56,N1092,INDEX(数据分类!E:E,MATCH(数据!H1092,数据分类!A:A,0))="-","-"),"Error")</f>
        <v>B1键按下(力度063)</v>
      </c>
      <c r="K1092" s="34">
        <f t="shared" ref="K1092:K1155" si="70">IF(OR(H1092="9",LEFT(H1092,1)="B",LEFT(H1092,1)="C"),RIGHT(F1092,1)+1,"-")</f>
        <v>1</v>
      </c>
      <c r="L1092" s="4" t="str">
        <f>IFERROR(INDEX(字典msg!B:B,MATCH(D1092,字典msg!A:A,0)),"Error")</f>
        <v>正常</v>
      </c>
      <c r="M1092" s="4" t="str">
        <f>IFERROR(_xlfn.IFS(H1092="9",INDEX(字典1_34!C:C,MATCH(MID(F1092,5,2),字典1_34!B:B,0)),H1092="B00",INDEX(字典1_34!D:D,MATCH(MID(F1092,5,2),字典1_34!B:B,0)),H1092="B20",INDEX(字典1_34!E:E,MATCH(MID(F1092,5,2),字典1_34!B:B,0)),H1092="B48",INDEX(字典1_34!G:G,MATCH(MID(F1092,5,2),字典1_34!B:B,0)),LEFT(H1092,1)="B",INDEX(字典1_34!F:F,MATCH(MID(F1092,5,2),字典1_34!B:B,0))),"-")</f>
        <v>按下(力度063)</v>
      </c>
      <c r="N1092" s="4" t="str">
        <f>IFERROR(_xlfn.IFS(H1092="9",INDEX(字典1_56!C:C,MATCH(MID(F1092,7,2),字典1_56!B:B,0)),LEFT(H1092,1)="B",INDEX(字典1_56!D:D,MATCH(MID(F1092,7,2),字典1_56!B:B,0)),H1092="C_B",INDEX(字典1_56!F:F,MATCH(MID(F1092,7,2),字典1_56!B:B,0)),H1092="C",INDEX(字典1_56!E:E,MATCH(MID(F1092,7,2),字典1_56!B:B,0))),"-")</f>
        <v>B1键</v>
      </c>
      <c r="O1092" s="4" t="str">
        <f>IFERROR(INDEX(字典1_78!C:C,MATCH(RIGHT(F1092,2),字典1_78!B:B,0)),"Error")</f>
        <v>音符打开(#01)</v>
      </c>
      <c r="P1092" s="5">
        <f t="shared" si="68"/>
        <v>10.862</v>
      </c>
      <c r="Q1092" s="5">
        <f t="shared" si="69"/>
        <v>0.16000000000000014</v>
      </c>
      <c r="R1092" s="5" t="str">
        <f>IF(H1094="C_B",INDEX(音色一览表!A:A,MATCH(MID(F1092,5,2)&amp;MID(F1093,5,2)&amp;MID(F1094,7,2),音色一览表!H:H,0))&amp;" "&amp;INDEX(音色一览表!G:G,MATCH(MID(F1092,5,2)&amp;MID(F1093,5,2)&amp;MID(F1094,7,2),音色一览表!H:H,0)),"")</f>
        <v/>
      </c>
      <c r="S1092" s="17"/>
      <c r="T1092" s="17"/>
    </row>
    <row r="1093" spans="1:20" ht="18" hidden="1" customHeight="1" x14ac:dyDescent="0.2">
      <c r="A1093" s="16">
        <v>1091</v>
      </c>
      <c r="B1093" s="16">
        <v>6</v>
      </c>
      <c r="C1093" s="10"/>
      <c r="D1093" s="16" t="s">
        <v>49</v>
      </c>
      <c r="E1093" s="16" t="s">
        <v>50</v>
      </c>
      <c r="F1093" s="16" t="s">
        <v>57</v>
      </c>
      <c r="G1093" s="16" t="s">
        <v>1210</v>
      </c>
      <c r="H1093" s="34" t="str">
        <f t="shared" ref="H1093:H1156" si="71">IFERROR(_xlfn.IFS(MID(F1093,9,1)="B",MID(F1093,9,1)&amp;MID(F1093,7,2),MID(F1093,9,1)="F",RIGHT(F1093,2),AND(MID(F1093,9,1)="C",H1091="B00",H1092="B20"),"C_B"),MID(F1093,9,1))</f>
        <v>9</v>
      </c>
      <c r="I1093" s="34" t="str">
        <f>IFERROR(INDEX(数据分类!B:B,MATCH(数据!H1093,数据分类!A:A,0)),"Error")</f>
        <v>音符打开</v>
      </c>
      <c r="J1093" s="34" t="str">
        <f>IFERROR(_xlfn.IFS(INDEX(数据分类!E:E,MATCH(数据!H1093,数据分类!A:A,0))=3456,N1093&amp;M1093,INDEX(数据分类!E:E,MATCH(数据!H1093,数据分类!A:A,0))=34,M1093,INDEX(数据分类!E:E,MATCH(数据!H1093,数据分类!A:A,0))=56,N1093,INDEX(数据分类!E:E,MATCH(数据!H1093,数据分类!A:A,0))="-","-"),"Error")</f>
        <v>B1键松开</v>
      </c>
      <c r="K1093" s="34">
        <f t="shared" si="70"/>
        <v>1</v>
      </c>
      <c r="L1093" s="4" t="str">
        <f>IFERROR(INDEX(字典msg!B:B,MATCH(D1093,字典msg!A:A,0)),"Error")</f>
        <v>正常</v>
      </c>
      <c r="M1093" s="4" t="str">
        <f>IFERROR(_xlfn.IFS(H1093="9",INDEX(字典1_34!C:C,MATCH(MID(F1093,5,2),字典1_34!B:B,0)),H1093="B00",INDEX(字典1_34!D:D,MATCH(MID(F1093,5,2),字典1_34!B:B,0)),H1093="B20",INDEX(字典1_34!E:E,MATCH(MID(F1093,5,2),字典1_34!B:B,0)),H1093="B48",INDEX(字典1_34!G:G,MATCH(MID(F1093,5,2),字典1_34!B:B,0)),LEFT(H1093,1)="B",INDEX(字典1_34!F:F,MATCH(MID(F1093,5,2),字典1_34!B:B,0))),"-")</f>
        <v>松开</v>
      </c>
      <c r="N1093" s="4" t="str">
        <f>IFERROR(_xlfn.IFS(H1093="9",INDEX(字典1_56!C:C,MATCH(MID(F1093,7,2),字典1_56!B:B,0)),LEFT(H1093,1)="B",INDEX(字典1_56!D:D,MATCH(MID(F1093,7,2),字典1_56!B:B,0)),H1093="C_B",INDEX(字典1_56!F:F,MATCH(MID(F1093,7,2),字典1_56!B:B,0)),H1093="C",INDEX(字典1_56!E:E,MATCH(MID(F1093,7,2),字典1_56!B:B,0))),"-")</f>
        <v>B1键</v>
      </c>
      <c r="O1093" s="4" t="str">
        <f>IFERROR(INDEX(字典1_78!C:C,MATCH(RIGHT(F1093,2),字典1_78!B:B,0)),"Error")</f>
        <v>音符打开(#01)</v>
      </c>
      <c r="P1093" s="5">
        <f t="shared" si="68"/>
        <v>11.141999999999999</v>
      </c>
      <c r="Q1093" s="5">
        <f t="shared" si="69"/>
        <v>0.27999999999999936</v>
      </c>
      <c r="R1093" s="5" t="str">
        <f>IF(H1095="C_B",INDEX(音色一览表!A:A,MATCH(MID(F1093,5,2)&amp;MID(F1094,5,2)&amp;MID(F1095,7,2),音色一览表!H:H,0))&amp;" "&amp;INDEX(音色一览表!G:G,MATCH(MID(F1093,5,2)&amp;MID(F1094,5,2)&amp;MID(F1095,7,2),音色一览表!H:H,0)),"")</f>
        <v/>
      </c>
      <c r="S1093" s="17"/>
      <c r="T1093" s="17"/>
    </row>
    <row r="1094" spans="1:20" ht="18" hidden="1" customHeight="1" x14ac:dyDescent="0.2">
      <c r="A1094" s="16">
        <v>1092</v>
      </c>
      <c r="B1094" s="16">
        <v>6</v>
      </c>
      <c r="C1094" s="10"/>
      <c r="D1094" s="16" t="s">
        <v>1110</v>
      </c>
      <c r="E1094" s="16" t="s">
        <v>50</v>
      </c>
      <c r="F1094" s="16" t="s">
        <v>50</v>
      </c>
      <c r="G1094" s="16" t="s">
        <v>50</v>
      </c>
      <c r="H1094" s="34" t="str">
        <f t="shared" si="71"/>
        <v>0</v>
      </c>
      <c r="I1094" s="34" t="str">
        <f>IFERROR(INDEX(数据分类!B:B,MATCH(数据!H1094,数据分类!A:A,0)),"Error")</f>
        <v>系统启动、关闭</v>
      </c>
      <c r="J1094" s="34" t="str">
        <f>IFERROR(_xlfn.IFS(INDEX(数据分类!E:E,MATCH(数据!H1094,数据分类!A:A,0))=3456,N1094&amp;M1094,INDEX(数据分类!E:E,MATCH(数据!H1094,数据分类!A:A,0))=34,M1094,INDEX(数据分类!E:E,MATCH(数据!H1094,数据分类!A:A,0))=56,N1094,INDEX(数据分类!E:E,MATCH(数据!H1094,数据分类!A:A,0))="-","-"),"Error")</f>
        <v>-</v>
      </c>
      <c r="K1094" s="34" t="str">
        <f t="shared" si="70"/>
        <v>-</v>
      </c>
      <c r="L1094" s="4" t="str">
        <f>IFERROR(INDEX(字典msg!B:B,MATCH(D1094,字典msg!A:A,0)),"Error")</f>
        <v>关机</v>
      </c>
      <c r="M1094" s="4" t="str">
        <f>IFERROR(_xlfn.IFS(H1094="9",INDEX(字典1_34!C:C,MATCH(MID(F1094,5,2),字典1_34!B:B,0)),H1094="B00",INDEX(字典1_34!D:D,MATCH(MID(F1094,5,2),字典1_34!B:B,0)),H1094="B20",INDEX(字典1_34!E:E,MATCH(MID(F1094,5,2),字典1_34!B:B,0)),H1094="B48",INDEX(字典1_34!G:G,MATCH(MID(F1094,5,2),字典1_34!B:B,0)),LEFT(H1094,1)="B",INDEX(字典1_34!F:F,MATCH(MID(F1094,5,2),字典1_34!B:B,0))),"-")</f>
        <v>-</v>
      </c>
      <c r="N1094" s="4" t="str">
        <f>IFERROR(_xlfn.IFS(H1094="9",INDEX(字典1_56!C:C,MATCH(MID(F1094,7,2),字典1_56!B:B,0)),LEFT(H1094,1)="B",INDEX(字典1_56!D:D,MATCH(MID(F1094,7,2),字典1_56!B:B,0)),H1094="C_B",INDEX(字典1_56!F:F,MATCH(MID(F1094,7,2),字典1_56!B:B,0)),H1094="C",INDEX(字典1_56!E:E,MATCH(MID(F1094,7,2),字典1_56!B:B,0))),"-")</f>
        <v>-</v>
      </c>
      <c r="O1094" s="4" t="str">
        <f>IFERROR(INDEX(字典1_78!C:C,MATCH(RIGHT(F1094,2),字典1_78!B:B,0)),"Error")</f>
        <v>系统启动、关闭</v>
      </c>
      <c r="P1094" s="5">
        <f t="shared" si="68"/>
        <v>0</v>
      </c>
      <c r="Q1094" s="5">
        <f t="shared" si="69"/>
        <v>-11.141999999999999</v>
      </c>
      <c r="R1094" s="5" t="str">
        <f>IF(H1096="C_B",INDEX(音色一览表!A:A,MATCH(MID(F1094,5,2)&amp;MID(F1095,5,2)&amp;MID(F1096,7,2),音色一览表!H:H,0))&amp;" "&amp;INDEX(音色一览表!G:G,MATCH(MID(F1094,5,2)&amp;MID(F1095,5,2)&amp;MID(F1096,7,2),音色一览表!H:H,0)),"")</f>
        <v/>
      </c>
      <c r="S1094" s="17"/>
      <c r="T1094" s="17"/>
    </row>
    <row r="1095" spans="1:20" ht="18" hidden="1" customHeight="1" x14ac:dyDescent="0.2">
      <c r="A1095" s="16">
        <v>1093</v>
      </c>
      <c r="B1095" s="16">
        <v>7</v>
      </c>
      <c r="C1095" s="10"/>
      <c r="D1095" s="16" t="s">
        <v>1110</v>
      </c>
      <c r="E1095" s="16" t="s">
        <v>50</v>
      </c>
      <c r="F1095" s="16" t="s">
        <v>50</v>
      </c>
      <c r="G1095" s="16" t="s">
        <v>50</v>
      </c>
      <c r="H1095" s="34" t="str">
        <f t="shared" si="71"/>
        <v>0</v>
      </c>
      <c r="I1095" s="34" t="str">
        <f>IFERROR(INDEX(数据分类!B:B,MATCH(数据!H1095,数据分类!A:A,0)),"Error")</f>
        <v>系统启动、关闭</v>
      </c>
      <c r="J1095" s="34" t="str">
        <f>IFERROR(_xlfn.IFS(INDEX(数据分类!E:E,MATCH(数据!H1095,数据分类!A:A,0))=3456,N1095&amp;M1095,INDEX(数据分类!E:E,MATCH(数据!H1095,数据分类!A:A,0))=34,M1095,INDEX(数据分类!E:E,MATCH(数据!H1095,数据分类!A:A,0))=56,N1095,INDEX(数据分类!E:E,MATCH(数据!H1095,数据分类!A:A,0))="-","-"),"Error")</f>
        <v>-</v>
      </c>
      <c r="K1095" s="34" t="str">
        <f t="shared" si="70"/>
        <v>-</v>
      </c>
      <c r="L1095" s="4" t="str">
        <f>IFERROR(INDEX(字典msg!B:B,MATCH(D1095,字典msg!A:A,0)),"Error")</f>
        <v>关机</v>
      </c>
      <c r="M1095" s="4" t="str">
        <f>IFERROR(_xlfn.IFS(H1095="9",INDEX(字典1_34!C:C,MATCH(MID(F1095,5,2),字典1_34!B:B,0)),H1095="B00",INDEX(字典1_34!D:D,MATCH(MID(F1095,5,2),字典1_34!B:B,0)),H1095="B20",INDEX(字典1_34!E:E,MATCH(MID(F1095,5,2),字典1_34!B:B,0)),H1095="B48",INDEX(字典1_34!G:G,MATCH(MID(F1095,5,2),字典1_34!B:B,0)),LEFT(H1095,1)="B",INDEX(字典1_34!F:F,MATCH(MID(F1095,5,2),字典1_34!B:B,0))),"-")</f>
        <v>-</v>
      </c>
      <c r="N1095" s="4" t="str">
        <f>IFERROR(_xlfn.IFS(H1095="9",INDEX(字典1_56!C:C,MATCH(MID(F1095,7,2),字典1_56!B:B,0)),LEFT(H1095,1)="B",INDEX(字典1_56!D:D,MATCH(MID(F1095,7,2),字典1_56!B:B,0)),H1095="C_B",INDEX(字典1_56!F:F,MATCH(MID(F1095,7,2),字典1_56!B:B,0)),H1095="C",INDEX(字典1_56!E:E,MATCH(MID(F1095,7,2),字典1_56!B:B,0))),"-")</f>
        <v>-</v>
      </c>
      <c r="O1095" s="4" t="str">
        <f>IFERROR(INDEX(字典1_78!C:C,MATCH(RIGHT(F1095,2),字典1_78!B:B,0)),"Error")</f>
        <v>系统启动、关闭</v>
      </c>
      <c r="P1095" s="5">
        <f t="shared" si="68"/>
        <v>0</v>
      </c>
      <c r="Q1095" s="5">
        <f t="shared" si="69"/>
        <v>0</v>
      </c>
      <c r="R1095" s="5" t="str">
        <f>IF(H1097="C_B",INDEX(音色一览表!A:A,MATCH(MID(F1095,5,2)&amp;MID(F1096,5,2)&amp;MID(F1097,7,2),音色一览表!H:H,0))&amp;" "&amp;INDEX(音色一览表!G:G,MATCH(MID(F1095,5,2)&amp;MID(F1096,5,2)&amp;MID(F1097,7,2),音色一览表!H:H,0)),"")</f>
        <v/>
      </c>
      <c r="S1095" s="17"/>
      <c r="T1095" s="17"/>
    </row>
    <row r="1096" spans="1:20" ht="18" hidden="1" customHeight="1" x14ac:dyDescent="0.2">
      <c r="A1096" s="16">
        <v>1094</v>
      </c>
      <c r="B1096" s="16">
        <v>7</v>
      </c>
      <c r="C1096" s="10"/>
      <c r="D1096" s="16" t="s">
        <v>683</v>
      </c>
      <c r="E1096" s="16" t="s">
        <v>50</v>
      </c>
      <c r="F1096" s="16" t="s">
        <v>50</v>
      </c>
      <c r="G1096" s="16" t="s">
        <v>50</v>
      </c>
      <c r="H1096" s="34" t="str">
        <f t="shared" si="71"/>
        <v>0</v>
      </c>
      <c r="I1096" s="34" t="str">
        <f>IFERROR(INDEX(数据分类!B:B,MATCH(数据!H1096,数据分类!A:A,0)),"Error")</f>
        <v>系统启动、关闭</v>
      </c>
      <c r="J1096" s="34" t="str">
        <f>IFERROR(_xlfn.IFS(INDEX(数据分类!E:E,MATCH(数据!H1096,数据分类!A:A,0))=3456,N1096&amp;M1096,INDEX(数据分类!E:E,MATCH(数据!H1096,数据分类!A:A,0))=34,M1096,INDEX(数据分类!E:E,MATCH(数据!H1096,数据分类!A:A,0))=56,N1096,INDEX(数据分类!E:E,MATCH(数据!H1096,数据分类!A:A,0))="-","-"),"Error")</f>
        <v>-</v>
      </c>
      <c r="K1096" s="34" t="str">
        <f t="shared" si="70"/>
        <v>-</v>
      </c>
      <c r="L1096" s="4" t="str">
        <f>IFERROR(INDEX(字典msg!B:B,MATCH(D1096,字典msg!A:A,0)),"Error")</f>
        <v>初始化成功</v>
      </c>
      <c r="M1096" s="4" t="str">
        <f>IFERROR(_xlfn.IFS(H1096="9",INDEX(字典1_34!C:C,MATCH(MID(F1096,5,2),字典1_34!B:B,0)),H1096="B00",INDEX(字典1_34!D:D,MATCH(MID(F1096,5,2),字典1_34!B:B,0)),H1096="B20",INDEX(字典1_34!E:E,MATCH(MID(F1096,5,2),字典1_34!B:B,0)),H1096="B48",INDEX(字典1_34!G:G,MATCH(MID(F1096,5,2),字典1_34!B:B,0)),LEFT(H1096,1)="B",INDEX(字典1_34!F:F,MATCH(MID(F1096,5,2),字典1_34!B:B,0))),"-")</f>
        <v>-</v>
      </c>
      <c r="N1096" s="4" t="str">
        <f>IFERROR(_xlfn.IFS(H1096="9",INDEX(字典1_56!C:C,MATCH(MID(F1096,7,2),字典1_56!B:B,0)),LEFT(H1096,1)="B",INDEX(字典1_56!D:D,MATCH(MID(F1096,7,2),字典1_56!B:B,0)),H1096="C_B",INDEX(字典1_56!F:F,MATCH(MID(F1096,7,2),字典1_56!B:B,0)),H1096="C",INDEX(字典1_56!E:E,MATCH(MID(F1096,7,2),字典1_56!B:B,0))),"-")</f>
        <v>-</v>
      </c>
      <c r="O1096" s="4" t="str">
        <f>IFERROR(INDEX(字典1_78!C:C,MATCH(RIGHT(F1096,2),字典1_78!B:B,0)),"Error")</f>
        <v>系统启动、关闭</v>
      </c>
      <c r="P1096" s="5">
        <f t="shared" si="68"/>
        <v>0</v>
      </c>
      <c r="Q1096" s="5">
        <f t="shared" si="69"/>
        <v>0</v>
      </c>
      <c r="R1096" s="5" t="str">
        <f>IF(H1098="C_B",INDEX(音色一览表!A:A,MATCH(MID(F1096,5,2)&amp;MID(F1097,5,2)&amp;MID(F1098,7,2),音色一览表!H:H,0))&amp;" "&amp;INDEX(音色一览表!G:G,MATCH(MID(F1096,5,2)&amp;MID(F1097,5,2)&amp;MID(F1098,7,2),音色一览表!H:H,0)),"")</f>
        <v/>
      </c>
      <c r="S1096" s="17"/>
      <c r="T1096" s="17"/>
    </row>
    <row r="1097" spans="1:20" ht="18" hidden="1" customHeight="1" x14ac:dyDescent="0.2">
      <c r="A1097" s="16">
        <v>1095</v>
      </c>
      <c r="B1097" s="16">
        <v>7</v>
      </c>
      <c r="C1097" s="10" t="s">
        <v>1222</v>
      </c>
      <c r="D1097" s="16"/>
      <c r="E1097" s="16"/>
      <c r="F1097" s="16"/>
      <c r="G1097" s="16"/>
      <c r="H1097" s="34" t="str">
        <f t="shared" si="71"/>
        <v/>
      </c>
      <c r="I1097" s="34" t="str">
        <f>IFERROR(INDEX(数据分类!B:B,MATCH(数据!H1097,数据分类!A:A,0)),"Error")</f>
        <v>Error</v>
      </c>
      <c r="J1097" s="34" t="str">
        <f>IFERROR(_xlfn.IFS(INDEX(数据分类!E:E,MATCH(数据!H1097,数据分类!A:A,0))=3456,N1097&amp;M1097,INDEX(数据分类!E:E,MATCH(数据!H1097,数据分类!A:A,0))=34,M1097,INDEX(数据分类!E:E,MATCH(数据!H1097,数据分类!A:A,0))=56,N1097,INDEX(数据分类!E:E,MATCH(数据!H1097,数据分类!A:A,0))="-","-"),"Error")</f>
        <v>Error</v>
      </c>
      <c r="K1097" s="34" t="str">
        <f t="shared" si="70"/>
        <v>-</v>
      </c>
      <c r="L1097" s="4" t="str">
        <f>IFERROR(INDEX(字典msg!B:B,MATCH(D1097,字典msg!A:A,0)),"Error")</f>
        <v>Error</v>
      </c>
      <c r="M1097" s="4" t="str">
        <f>IFERROR(_xlfn.IFS(H1097="9",INDEX(字典1_34!C:C,MATCH(MID(F1097,5,2),字典1_34!B:B,0)),H1097="B00",INDEX(字典1_34!D:D,MATCH(MID(F1097,5,2),字典1_34!B:B,0)),H1097="B20",INDEX(字典1_34!E:E,MATCH(MID(F1097,5,2),字典1_34!B:B,0)),H1097="B48",INDEX(字典1_34!G:G,MATCH(MID(F1097,5,2),字典1_34!B:B,0)),LEFT(H1097,1)="B",INDEX(字典1_34!F:F,MATCH(MID(F1097,5,2),字典1_34!B:B,0))),"-")</f>
        <v>-</v>
      </c>
      <c r="N1097" s="4" t="str">
        <f>IFERROR(_xlfn.IFS(H1097="9",INDEX(字典1_56!C:C,MATCH(MID(F1097,7,2),字典1_56!B:B,0)),LEFT(H1097,1)="B",INDEX(字典1_56!D:D,MATCH(MID(F1097,7,2),字典1_56!B:B,0)),H1097="C_B",INDEX(字典1_56!F:F,MATCH(MID(F1097,7,2),字典1_56!B:B,0)),H1097="C",INDEX(字典1_56!E:E,MATCH(MID(F1097,7,2),字典1_56!B:B,0))),"-")</f>
        <v>-</v>
      </c>
      <c r="O1097" s="4" t="str">
        <f>IFERROR(INDEX(字典1_78!C:C,MATCH(RIGHT(F1097,2),字典1_78!B:B,0)),"Error")</f>
        <v>Error</v>
      </c>
      <c r="P1097" s="5">
        <f t="shared" si="68"/>
        <v>0</v>
      </c>
      <c r="Q1097" s="5">
        <f t="shared" si="69"/>
        <v>0</v>
      </c>
      <c r="R1097" s="5" t="str">
        <f>IF(H1099="C_B",INDEX(音色一览表!A:A,MATCH(MID(F1097,5,2)&amp;MID(F1098,5,2)&amp;MID(F1099,7,2),音色一览表!H:H,0))&amp;" "&amp;INDEX(音色一览表!G:G,MATCH(MID(F1097,5,2)&amp;MID(F1098,5,2)&amp;MID(F1099,7,2),音色一览表!H:H,0)),"")</f>
        <v/>
      </c>
      <c r="S1097" s="17"/>
      <c r="T1097" s="17"/>
    </row>
    <row r="1098" spans="1:20" ht="18" hidden="1" customHeight="1" x14ac:dyDescent="0.2">
      <c r="A1098" s="16">
        <v>1096</v>
      </c>
      <c r="B1098" s="16">
        <v>7</v>
      </c>
      <c r="C1098" s="10" t="s">
        <v>1222</v>
      </c>
      <c r="D1098" s="16"/>
      <c r="E1098" s="16"/>
      <c r="F1098" s="16"/>
      <c r="G1098" s="16"/>
      <c r="H1098" s="34" t="str">
        <f t="shared" si="71"/>
        <v/>
      </c>
      <c r="I1098" s="34" t="str">
        <f>IFERROR(INDEX(数据分类!B:B,MATCH(数据!H1098,数据分类!A:A,0)),"Error")</f>
        <v>Error</v>
      </c>
      <c r="J1098" s="34" t="str">
        <f>IFERROR(_xlfn.IFS(INDEX(数据分类!E:E,MATCH(数据!H1098,数据分类!A:A,0))=3456,N1098&amp;M1098,INDEX(数据分类!E:E,MATCH(数据!H1098,数据分类!A:A,0))=34,M1098,INDEX(数据分类!E:E,MATCH(数据!H1098,数据分类!A:A,0))=56,N1098,INDEX(数据分类!E:E,MATCH(数据!H1098,数据分类!A:A,0))="-","-"),"Error")</f>
        <v>Error</v>
      </c>
      <c r="K1098" s="34" t="str">
        <f t="shared" si="70"/>
        <v>-</v>
      </c>
      <c r="L1098" s="4" t="str">
        <f>IFERROR(INDEX(字典msg!B:B,MATCH(D1098,字典msg!A:A,0)),"Error")</f>
        <v>Error</v>
      </c>
      <c r="M1098" s="4" t="str">
        <f>IFERROR(_xlfn.IFS(H1098="9",INDEX(字典1_34!C:C,MATCH(MID(F1098,5,2),字典1_34!B:B,0)),H1098="B00",INDEX(字典1_34!D:D,MATCH(MID(F1098,5,2),字典1_34!B:B,0)),H1098="B20",INDEX(字典1_34!E:E,MATCH(MID(F1098,5,2),字典1_34!B:B,0)),H1098="B48",INDEX(字典1_34!G:G,MATCH(MID(F1098,5,2),字典1_34!B:B,0)),LEFT(H1098,1)="B",INDEX(字典1_34!F:F,MATCH(MID(F1098,5,2),字典1_34!B:B,0))),"-")</f>
        <v>-</v>
      </c>
      <c r="N1098" s="4" t="str">
        <f>IFERROR(_xlfn.IFS(H1098="9",INDEX(字典1_56!C:C,MATCH(MID(F1098,7,2),字典1_56!B:B,0)),LEFT(H1098,1)="B",INDEX(字典1_56!D:D,MATCH(MID(F1098,7,2),字典1_56!B:B,0)),H1098="C_B",INDEX(字典1_56!F:F,MATCH(MID(F1098,7,2),字典1_56!B:B,0)),H1098="C",INDEX(字典1_56!E:E,MATCH(MID(F1098,7,2),字典1_56!B:B,0))),"-")</f>
        <v>-</v>
      </c>
      <c r="O1098" s="4" t="str">
        <f>IFERROR(INDEX(字典1_78!C:C,MATCH(RIGHT(F1098,2),字典1_78!B:B,0)),"Error")</f>
        <v>Error</v>
      </c>
      <c r="P1098" s="5">
        <f t="shared" si="68"/>
        <v>0</v>
      </c>
      <c r="Q1098" s="5">
        <f t="shared" si="69"/>
        <v>0</v>
      </c>
      <c r="R1098" s="5" t="str">
        <f>IF(H1100="C_B",INDEX(音色一览表!A:A,MATCH(MID(F1098,5,2)&amp;MID(F1099,5,2)&amp;MID(F1100,7,2),音色一览表!H:H,0))&amp;" "&amp;INDEX(音色一览表!G:G,MATCH(MID(F1098,5,2)&amp;MID(F1099,5,2)&amp;MID(F1100,7,2),音色一览表!H:H,0)),"")</f>
        <v/>
      </c>
      <c r="S1098" s="17"/>
      <c r="T1098" s="17"/>
    </row>
    <row r="1099" spans="1:20" ht="18" hidden="1" customHeight="1" x14ac:dyDescent="0.2">
      <c r="A1099" s="16">
        <v>1097</v>
      </c>
      <c r="B1099" s="16">
        <v>7</v>
      </c>
      <c r="C1099" s="10"/>
      <c r="D1099" s="16" t="s">
        <v>49</v>
      </c>
      <c r="E1099" s="16" t="s">
        <v>50</v>
      </c>
      <c r="F1099" s="16" t="s">
        <v>1224</v>
      </c>
      <c r="G1099" s="16" t="s">
        <v>1225</v>
      </c>
      <c r="H1099" s="34" t="str">
        <f t="shared" si="71"/>
        <v>9</v>
      </c>
      <c r="I1099" s="34" t="str">
        <f>IFERROR(INDEX(数据分类!B:B,MATCH(数据!H1099,数据分类!A:A,0)),"Error")</f>
        <v>音符打开</v>
      </c>
      <c r="J1099" s="34" t="str">
        <f>IFERROR(_xlfn.IFS(INDEX(数据分类!E:E,MATCH(数据!H1099,数据分类!A:A,0))=3456,N1099&amp;M1099,INDEX(数据分类!E:E,MATCH(数据!H1099,数据分类!A:A,0))=34,M1099,INDEX(数据分类!E:E,MATCH(数据!H1099,数据分类!A:A,0))=56,N1099,INDEX(数据分类!E:E,MATCH(数据!H1099,数据分类!A:A,0))="-","-"),"Error")</f>
        <v>C1键按下(力度099)</v>
      </c>
      <c r="K1099" s="34">
        <f t="shared" si="70"/>
        <v>1</v>
      </c>
      <c r="L1099" s="4" t="str">
        <f>IFERROR(INDEX(字典msg!B:B,MATCH(D1099,字典msg!A:A,0)),"Error")</f>
        <v>正常</v>
      </c>
      <c r="M1099" s="4" t="str">
        <f>IFERROR(_xlfn.IFS(H1099="9",INDEX(字典1_34!C:C,MATCH(MID(F1099,5,2),字典1_34!B:B,0)),H1099="B00",INDEX(字典1_34!D:D,MATCH(MID(F1099,5,2),字典1_34!B:B,0)),H1099="B20",INDEX(字典1_34!E:E,MATCH(MID(F1099,5,2),字典1_34!B:B,0)),H1099="B48",INDEX(字典1_34!G:G,MATCH(MID(F1099,5,2),字典1_34!B:B,0)),LEFT(H1099,1)="B",INDEX(字典1_34!F:F,MATCH(MID(F1099,5,2),字典1_34!B:B,0))),"-")</f>
        <v>按下(力度099)</v>
      </c>
      <c r="N1099" s="4" t="str">
        <f>IFERROR(_xlfn.IFS(H1099="9",INDEX(字典1_56!C:C,MATCH(MID(F1099,7,2),字典1_56!B:B,0)),LEFT(H1099,1)="B",INDEX(字典1_56!D:D,MATCH(MID(F1099,7,2),字典1_56!B:B,0)),H1099="C_B",INDEX(字典1_56!F:F,MATCH(MID(F1099,7,2),字典1_56!B:B,0)),H1099="C",INDEX(字典1_56!E:E,MATCH(MID(F1099,7,2),字典1_56!B:B,0))),"-")</f>
        <v>C1键</v>
      </c>
      <c r="O1099" s="4" t="str">
        <f>IFERROR(INDEX(字典1_78!C:C,MATCH(RIGHT(F1099,2),字典1_78!B:B,0)),"Error")</f>
        <v>音符打开(#01)</v>
      </c>
      <c r="P1099" s="5">
        <f t="shared" si="68"/>
        <v>5.0309999999999997</v>
      </c>
      <c r="Q1099" s="5">
        <f t="shared" si="69"/>
        <v>5.0309999999999997</v>
      </c>
      <c r="R1099" s="5" t="str">
        <f>IF(H1101="C_B",INDEX(音色一览表!A:A,MATCH(MID(F1099,5,2)&amp;MID(F1100,5,2)&amp;MID(F1101,7,2),音色一览表!H:H,0))&amp;" "&amp;INDEX(音色一览表!G:G,MATCH(MID(F1099,5,2)&amp;MID(F1100,5,2)&amp;MID(F1101,7,2),音色一览表!H:H,0)),"")</f>
        <v/>
      </c>
      <c r="S1099" s="17"/>
      <c r="T1099" s="17"/>
    </row>
    <row r="1100" spans="1:20" ht="18" hidden="1" customHeight="1" x14ac:dyDescent="0.2">
      <c r="A1100" s="16">
        <v>1098</v>
      </c>
      <c r="B1100" s="16">
        <v>7</v>
      </c>
      <c r="C1100" s="10"/>
      <c r="D1100" s="16" t="s">
        <v>49</v>
      </c>
      <c r="E1100" s="16" t="s">
        <v>50</v>
      </c>
      <c r="F1100" s="16" t="s">
        <v>1226</v>
      </c>
      <c r="G1100" s="16" t="s">
        <v>1227</v>
      </c>
      <c r="H1100" s="34" t="str">
        <f t="shared" si="71"/>
        <v>9</v>
      </c>
      <c r="I1100" s="34" t="str">
        <f>IFERROR(INDEX(数据分类!B:B,MATCH(数据!H1100,数据分类!A:A,0)),"Error")</f>
        <v>音符打开</v>
      </c>
      <c r="J1100" s="34" t="str">
        <f>IFERROR(_xlfn.IFS(INDEX(数据分类!E:E,MATCH(数据!H1100,数据分类!A:A,0))=3456,N1100&amp;M1100,INDEX(数据分类!E:E,MATCH(数据!H1100,数据分类!A:A,0))=34,M1100,INDEX(数据分类!E:E,MATCH(数据!H1100,数据分类!A:A,0))=56,N1100,INDEX(数据分类!E:E,MATCH(数据!H1100,数据分类!A:A,0))="-","-"),"Error")</f>
        <v>C1键松开</v>
      </c>
      <c r="K1100" s="34">
        <f t="shared" si="70"/>
        <v>1</v>
      </c>
      <c r="L1100" s="4" t="str">
        <f>IFERROR(INDEX(字典msg!B:B,MATCH(D1100,字典msg!A:A,0)),"Error")</f>
        <v>正常</v>
      </c>
      <c r="M1100" s="4" t="str">
        <f>IFERROR(_xlfn.IFS(H1100="9",INDEX(字典1_34!C:C,MATCH(MID(F1100,5,2),字典1_34!B:B,0)),H1100="B00",INDEX(字典1_34!D:D,MATCH(MID(F1100,5,2),字典1_34!B:B,0)),H1100="B20",INDEX(字典1_34!E:E,MATCH(MID(F1100,5,2),字典1_34!B:B,0)),H1100="B48",INDEX(字典1_34!G:G,MATCH(MID(F1100,5,2),字典1_34!B:B,0)),LEFT(H1100,1)="B",INDEX(字典1_34!F:F,MATCH(MID(F1100,5,2),字典1_34!B:B,0))),"-")</f>
        <v>松开</v>
      </c>
      <c r="N1100" s="4" t="str">
        <f>IFERROR(_xlfn.IFS(H1100="9",INDEX(字典1_56!C:C,MATCH(MID(F1100,7,2),字典1_56!B:B,0)),LEFT(H1100,1)="B",INDEX(字典1_56!D:D,MATCH(MID(F1100,7,2),字典1_56!B:B,0)),H1100="C_B",INDEX(字典1_56!F:F,MATCH(MID(F1100,7,2),字典1_56!B:B,0)),H1100="C",INDEX(字典1_56!E:E,MATCH(MID(F1100,7,2),字典1_56!B:B,0))),"-")</f>
        <v>C1键</v>
      </c>
      <c r="O1100" s="4" t="str">
        <f>IFERROR(INDEX(字典1_78!C:C,MATCH(RIGHT(F1100,2),字典1_78!B:B,0)),"Error")</f>
        <v>音符打开(#01)</v>
      </c>
      <c r="P1100" s="5">
        <f t="shared" si="68"/>
        <v>6.7380000000000004</v>
      </c>
      <c r="Q1100" s="5">
        <f t="shared" si="69"/>
        <v>1.7070000000000007</v>
      </c>
      <c r="R1100" s="5" t="str">
        <f>IF(H1102="C_B",INDEX(音色一览表!A:A,MATCH(MID(F1100,5,2)&amp;MID(F1101,5,2)&amp;MID(F1102,7,2),音色一览表!H:H,0))&amp;" "&amp;INDEX(音色一览表!G:G,MATCH(MID(F1100,5,2)&amp;MID(F1101,5,2)&amp;MID(F1102,7,2),音色一览表!H:H,0)),"")</f>
        <v/>
      </c>
      <c r="S1100" s="17"/>
      <c r="T1100" s="17"/>
    </row>
    <row r="1101" spans="1:20" ht="18" hidden="1" customHeight="1" x14ac:dyDescent="0.2">
      <c r="A1101" s="16">
        <v>1099</v>
      </c>
      <c r="B1101" s="16">
        <v>7</v>
      </c>
      <c r="C1101" s="10"/>
      <c r="D1101" s="16" t="s">
        <v>49</v>
      </c>
      <c r="E1101" s="16" t="s">
        <v>50</v>
      </c>
      <c r="F1101" s="16" t="s">
        <v>1228</v>
      </c>
      <c r="G1101" s="16" t="s">
        <v>1229</v>
      </c>
      <c r="H1101" s="34" t="str">
        <f t="shared" si="71"/>
        <v>9</v>
      </c>
      <c r="I1101" s="34" t="str">
        <f>IFERROR(INDEX(数据分类!B:B,MATCH(数据!H1101,数据分类!A:A,0)),"Error")</f>
        <v>音符打开</v>
      </c>
      <c r="J1101" s="34" t="str">
        <f>IFERROR(_xlfn.IFS(INDEX(数据分类!E:E,MATCH(数据!H1101,数据分类!A:A,0))=3456,N1101&amp;M1101,INDEX(数据分类!E:E,MATCH(数据!H1101,数据分类!A:A,0))=34,M1101,INDEX(数据分类!E:E,MATCH(数据!H1101,数据分类!A:A,0))=56,N1101,INDEX(数据分类!E:E,MATCH(数据!H1101,数据分类!A:A,0))="-","-"),"Error")</f>
        <v>D1键按下(力度063)</v>
      </c>
      <c r="K1101" s="34">
        <f t="shared" si="70"/>
        <v>1</v>
      </c>
      <c r="L1101" s="4" t="str">
        <f>IFERROR(INDEX(字典msg!B:B,MATCH(D1101,字典msg!A:A,0)),"Error")</f>
        <v>正常</v>
      </c>
      <c r="M1101" s="4" t="str">
        <f>IFERROR(_xlfn.IFS(H1101="9",INDEX(字典1_34!C:C,MATCH(MID(F1101,5,2),字典1_34!B:B,0)),H1101="B00",INDEX(字典1_34!D:D,MATCH(MID(F1101,5,2),字典1_34!B:B,0)),H1101="B20",INDEX(字典1_34!E:E,MATCH(MID(F1101,5,2),字典1_34!B:B,0)),H1101="B48",INDEX(字典1_34!G:G,MATCH(MID(F1101,5,2),字典1_34!B:B,0)),LEFT(H1101,1)="B",INDEX(字典1_34!F:F,MATCH(MID(F1101,5,2),字典1_34!B:B,0))),"-")</f>
        <v>按下(力度063)</v>
      </c>
      <c r="N1101" s="4" t="str">
        <f>IFERROR(_xlfn.IFS(H1101="9",INDEX(字典1_56!C:C,MATCH(MID(F1101,7,2),字典1_56!B:B,0)),LEFT(H1101,1)="B",INDEX(字典1_56!D:D,MATCH(MID(F1101,7,2),字典1_56!B:B,0)),H1101="C_B",INDEX(字典1_56!F:F,MATCH(MID(F1101,7,2),字典1_56!B:B,0)),H1101="C",INDEX(字典1_56!E:E,MATCH(MID(F1101,7,2),字典1_56!B:B,0))),"-")</f>
        <v>D1键</v>
      </c>
      <c r="O1101" s="4" t="str">
        <f>IFERROR(INDEX(字典1_78!C:C,MATCH(RIGHT(F1101,2),字典1_78!B:B,0)),"Error")</f>
        <v>音符打开(#01)</v>
      </c>
      <c r="P1101" s="5">
        <f t="shared" si="68"/>
        <v>7.4130000000000003</v>
      </c>
      <c r="Q1101" s="5">
        <f t="shared" si="69"/>
        <v>0.67499999999999982</v>
      </c>
      <c r="R1101" s="5" t="str">
        <f>IF(H1103="C_B",INDEX(音色一览表!A:A,MATCH(MID(F1101,5,2)&amp;MID(F1102,5,2)&amp;MID(F1103,7,2),音色一览表!H:H,0))&amp;" "&amp;INDEX(音色一览表!G:G,MATCH(MID(F1101,5,2)&amp;MID(F1102,5,2)&amp;MID(F1103,7,2),音色一览表!H:H,0)),"")</f>
        <v/>
      </c>
      <c r="S1101" s="17"/>
      <c r="T1101" s="17"/>
    </row>
    <row r="1102" spans="1:20" ht="18" hidden="1" customHeight="1" x14ac:dyDescent="0.2">
      <c r="A1102" s="16">
        <v>1100</v>
      </c>
      <c r="B1102" s="16">
        <v>7</v>
      </c>
      <c r="C1102" s="10"/>
      <c r="D1102" s="16" t="s">
        <v>49</v>
      </c>
      <c r="E1102" s="16" t="s">
        <v>50</v>
      </c>
      <c r="F1102" s="16" t="s">
        <v>1230</v>
      </c>
      <c r="G1102" s="16" t="s">
        <v>1231</v>
      </c>
      <c r="H1102" s="34" t="str">
        <f t="shared" si="71"/>
        <v>9</v>
      </c>
      <c r="I1102" s="34" t="str">
        <f>IFERROR(INDEX(数据分类!B:B,MATCH(数据!H1102,数据分类!A:A,0)),"Error")</f>
        <v>音符打开</v>
      </c>
      <c r="J1102" s="34" t="str">
        <f>IFERROR(_xlfn.IFS(INDEX(数据分类!E:E,MATCH(数据!H1102,数据分类!A:A,0))=3456,N1102&amp;M1102,INDEX(数据分类!E:E,MATCH(数据!H1102,数据分类!A:A,0))=34,M1102,INDEX(数据分类!E:E,MATCH(数据!H1102,数据分类!A:A,0))=56,N1102,INDEX(数据分类!E:E,MATCH(数据!H1102,数据分类!A:A,0))="-","-"),"Error")</f>
        <v>D1键松开</v>
      </c>
      <c r="K1102" s="34">
        <f t="shared" si="70"/>
        <v>1</v>
      </c>
      <c r="L1102" s="4" t="str">
        <f>IFERROR(INDEX(字典msg!B:B,MATCH(D1102,字典msg!A:A,0)),"Error")</f>
        <v>正常</v>
      </c>
      <c r="M1102" s="4" t="str">
        <f>IFERROR(_xlfn.IFS(H1102="9",INDEX(字典1_34!C:C,MATCH(MID(F1102,5,2),字典1_34!B:B,0)),H1102="B00",INDEX(字典1_34!D:D,MATCH(MID(F1102,5,2),字典1_34!B:B,0)),H1102="B20",INDEX(字典1_34!E:E,MATCH(MID(F1102,5,2),字典1_34!B:B,0)),H1102="B48",INDEX(字典1_34!G:G,MATCH(MID(F1102,5,2),字典1_34!B:B,0)),LEFT(H1102,1)="B",INDEX(字典1_34!F:F,MATCH(MID(F1102,5,2),字典1_34!B:B,0))),"-")</f>
        <v>松开</v>
      </c>
      <c r="N1102" s="4" t="str">
        <f>IFERROR(_xlfn.IFS(H1102="9",INDEX(字典1_56!C:C,MATCH(MID(F1102,7,2),字典1_56!B:B,0)),LEFT(H1102,1)="B",INDEX(字典1_56!D:D,MATCH(MID(F1102,7,2),字典1_56!B:B,0)),H1102="C_B",INDEX(字典1_56!F:F,MATCH(MID(F1102,7,2),字典1_56!B:B,0)),H1102="C",INDEX(字典1_56!E:E,MATCH(MID(F1102,7,2),字典1_56!B:B,0))),"-")</f>
        <v>D1键</v>
      </c>
      <c r="O1102" s="4" t="str">
        <f>IFERROR(INDEX(字典1_78!C:C,MATCH(RIGHT(F1102,2),字典1_78!B:B,0)),"Error")</f>
        <v>音符打开(#01)</v>
      </c>
      <c r="P1102" s="5">
        <f t="shared" si="68"/>
        <v>9.1859999999999999</v>
      </c>
      <c r="Q1102" s="5">
        <f t="shared" si="69"/>
        <v>1.7729999999999997</v>
      </c>
      <c r="R1102" s="5" t="str">
        <f>IF(H1104="C_B",INDEX(音色一览表!A:A,MATCH(MID(F1102,5,2)&amp;MID(F1103,5,2)&amp;MID(F1104,7,2),音色一览表!H:H,0))&amp;" "&amp;INDEX(音色一览表!G:G,MATCH(MID(F1102,5,2)&amp;MID(F1103,5,2)&amp;MID(F1104,7,2),音色一览表!H:H,0)),"")</f>
        <v/>
      </c>
      <c r="S1102" s="17"/>
      <c r="T1102" s="17"/>
    </row>
    <row r="1103" spans="1:20" ht="18" hidden="1" customHeight="1" x14ac:dyDescent="0.2">
      <c r="A1103" s="16">
        <v>1101</v>
      </c>
      <c r="B1103" s="16">
        <v>7</v>
      </c>
      <c r="C1103" s="10"/>
      <c r="D1103" s="16" t="s">
        <v>49</v>
      </c>
      <c r="E1103" s="16" t="s">
        <v>50</v>
      </c>
      <c r="F1103" s="16" t="s">
        <v>1232</v>
      </c>
      <c r="G1103" s="16" t="s">
        <v>1233</v>
      </c>
      <c r="H1103" s="34" t="str">
        <f t="shared" si="71"/>
        <v>9</v>
      </c>
      <c r="I1103" s="34" t="str">
        <f>IFERROR(INDEX(数据分类!B:B,MATCH(数据!H1103,数据分类!A:A,0)),"Error")</f>
        <v>音符打开</v>
      </c>
      <c r="J1103" s="34" t="str">
        <f>IFERROR(_xlfn.IFS(INDEX(数据分类!E:E,MATCH(数据!H1103,数据分类!A:A,0))=3456,N1103&amp;M1103,INDEX(数据分类!E:E,MATCH(数据!H1103,数据分类!A:A,0))=34,M1103,INDEX(数据分类!E:E,MATCH(数据!H1103,数据分类!A:A,0))=56,N1103,INDEX(数据分类!E:E,MATCH(数据!H1103,数据分类!A:A,0))="-","-"),"Error")</f>
        <v>E1键按下(力度079)</v>
      </c>
      <c r="K1103" s="34">
        <f t="shared" si="70"/>
        <v>1</v>
      </c>
      <c r="L1103" s="4" t="str">
        <f>IFERROR(INDEX(字典msg!B:B,MATCH(D1103,字典msg!A:A,0)),"Error")</f>
        <v>正常</v>
      </c>
      <c r="M1103" s="4" t="str">
        <f>IFERROR(_xlfn.IFS(H1103="9",INDEX(字典1_34!C:C,MATCH(MID(F1103,5,2),字典1_34!B:B,0)),H1103="B00",INDEX(字典1_34!D:D,MATCH(MID(F1103,5,2),字典1_34!B:B,0)),H1103="B20",INDEX(字典1_34!E:E,MATCH(MID(F1103,5,2),字典1_34!B:B,0)),H1103="B48",INDEX(字典1_34!G:G,MATCH(MID(F1103,5,2),字典1_34!B:B,0)),LEFT(H1103,1)="B",INDEX(字典1_34!F:F,MATCH(MID(F1103,5,2),字典1_34!B:B,0))),"-")</f>
        <v>按下(力度079)</v>
      </c>
      <c r="N1103" s="4" t="str">
        <f>IFERROR(_xlfn.IFS(H1103="9",INDEX(字典1_56!C:C,MATCH(MID(F1103,7,2),字典1_56!B:B,0)),LEFT(H1103,1)="B",INDEX(字典1_56!D:D,MATCH(MID(F1103,7,2),字典1_56!B:B,0)),H1103="C_B",INDEX(字典1_56!F:F,MATCH(MID(F1103,7,2),字典1_56!B:B,0)),H1103="C",INDEX(字典1_56!E:E,MATCH(MID(F1103,7,2),字典1_56!B:B,0))),"-")</f>
        <v>E1键</v>
      </c>
      <c r="O1103" s="4" t="str">
        <f>IFERROR(INDEX(字典1_78!C:C,MATCH(RIGHT(F1103,2),字典1_78!B:B,0)),"Error")</f>
        <v>音符打开(#01)</v>
      </c>
      <c r="P1103" s="5">
        <f t="shared" si="68"/>
        <v>9.7889999999999997</v>
      </c>
      <c r="Q1103" s="5">
        <f t="shared" si="69"/>
        <v>0.60299999999999976</v>
      </c>
      <c r="R1103" s="5" t="str">
        <f>IF(H1105="C_B",INDEX(音色一览表!A:A,MATCH(MID(F1103,5,2)&amp;MID(F1104,5,2)&amp;MID(F1105,7,2),音色一览表!H:H,0))&amp;" "&amp;INDEX(音色一览表!G:G,MATCH(MID(F1103,5,2)&amp;MID(F1104,5,2)&amp;MID(F1105,7,2),音色一览表!H:H,0)),"")</f>
        <v/>
      </c>
      <c r="S1103" s="17"/>
      <c r="T1103" s="17"/>
    </row>
    <row r="1104" spans="1:20" ht="18" hidden="1" customHeight="1" x14ac:dyDescent="0.2">
      <c r="A1104" s="16">
        <v>1102</v>
      </c>
      <c r="B1104" s="16">
        <v>7</v>
      </c>
      <c r="C1104" s="10"/>
      <c r="D1104" s="16" t="s">
        <v>49</v>
      </c>
      <c r="E1104" s="16" t="s">
        <v>50</v>
      </c>
      <c r="F1104" s="16" t="s">
        <v>1234</v>
      </c>
      <c r="G1104" s="16" t="s">
        <v>1235</v>
      </c>
      <c r="H1104" s="34" t="str">
        <f t="shared" si="71"/>
        <v>9</v>
      </c>
      <c r="I1104" s="34" t="str">
        <f>IFERROR(INDEX(数据分类!B:B,MATCH(数据!H1104,数据分类!A:A,0)),"Error")</f>
        <v>音符打开</v>
      </c>
      <c r="J1104" s="34" t="str">
        <f>IFERROR(_xlfn.IFS(INDEX(数据分类!E:E,MATCH(数据!H1104,数据分类!A:A,0))=3456,N1104&amp;M1104,INDEX(数据分类!E:E,MATCH(数据!H1104,数据分类!A:A,0))=34,M1104,INDEX(数据分类!E:E,MATCH(数据!H1104,数据分类!A:A,0))=56,N1104,INDEX(数据分类!E:E,MATCH(数据!H1104,数据分类!A:A,0))="-","-"),"Error")</f>
        <v>E1键松开</v>
      </c>
      <c r="K1104" s="34">
        <f t="shared" si="70"/>
        <v>1</v>
      </c>
      <c r="L1104" s="4" t="str">
        <f>IFERROR(INDEX(字典msg!B:B,MATCH(D1104,字典msg!A:A,0)),"Error")</f>
        <v>正常</v>
      </c>
      <c r="M1104" s="4" t="str">
        <f>IFERROR(_xlfn.IFS(H1104="9",INDEX(字典1_34!C:C,MATCH(MID(F1104,5,2),字典1_34!B:B,0)),H1104="B00",INDEX(字典1_34!D:D,MATCH(MID(F1104,5,2),字典1_34!B:B,0)),H1104="B20",INDEX(字典1_34!E:E,MATCH(MID(F1104,5,2),字典1_34!B:B,0)),H1104="B48",INDEX(字典1_34!G:G,MATCH(MID(F1104,5,2),字典1_34!B:B,0)),LEFT(H1104,1)="B",INDEX(字典1_34!F:F,MATCH(MID(F1104,5,2),字典1_34!B:B,0))),"-")</f>
        <v>松开</v>
      </c>
      <c r="N1104" s="4" t="str">
        <f>IFERROR(_xlfn.IFS(H1104="9",INDEX(字典1_56!C:C,MATCH(MID(F1104,7,2),字典1_56!B:B,0)),LEFT(H1104,1)="B",INDEX(字典1_56!D:D,MATCH(MID(F1104,7,2),字典1_56!B:B,0)),H1104="C_B",INDEX(字典1_56!F:F,MATCH(MID(F1104,7,2),字典1_56!B:B,0)),H1104="C",INDEX(字典1_56!E:E,MATCH(MID(F1104,7,2),字典1_56!B:B,0))),"-")</f>
        <v>E1键</v>
      </c>
      <c r="O1104" s="4" t="str">
        <f>IFERROR(INDEX(字典1_78!C:C,MATCH(RIGHT(F1104,2),字典1_78!B:B,0)),"Error")</f>
        <v>音符打开(#01)</v>
      </c>
      <c r="P1104" s="5">
        <f t="shared" si="68"/>
        <v>11.952999999999999</v>
      </c>
      <c r="Q1104" s="5">
        <f t="shared" si="69"/>
        <v>2.1639999999999997</v>
      </c>
      <c r="R1104" s="5" t="str">
        <f>IF(H1106="C_B",INDEX(音色一览表!A:A,MATCH(MID(F1104,5,2)&amp;MID(F1105,5,2)&amp;MID(F1106,7,2),音色一览表!H:H,0))&amp;" "&amp;INDEX(音色一览表!G:G,MATCH(MID(F1104,5,2)&amp;MID(F1105,5,2)&amp;MID(F1106,7,2),音色一览表!H:H,0)),"")</f>
        <v/>
      </c>
      <c r="S1104" s="17"/>
      <c r="T1104" s="17"/>
    </row>
    <row r="1105" spans="1:20" ht="18" hidden="1" customHeight="1" x14ac:dyDescent="0.2">
      <c r="A1105" s="16">
        <v>1103</v>
      </c>
      <c r="B1105" s="16">
        <v>7</v>
      </c>
      <c r="C1105" s="10"/>
      <c r="D1105" s="16" t="s">
        <v>49</v>
      </c>
      <c r="E1105" s="16" t="s">
        <v>50</v>
      </c>
      <c r="F1105" s="16" t="s">
        <v>1021</v>
      </c>
      <c r="G1105" s="16" t="s">
        <v>1236</v>
      </c>
      <c r="H1105" s="34" t="str">
        <f t="shared" si="71"/>
        <v>B00</v>
      </c>
      <c r="I1105" s="34" t="str">
        <f>IFERROR(INDEX(数据分类!B:B,MATCH(数据!H1105,数据分类!A:A,0)),"Error")</f>
        <v>设定音色_MSB</v>
      </c>
      <c r="J1105" s="34" t="str">
        <f>IFERROR(_xlfn.IFS(INDEX(数据分类!E:E,MATCH(数据!H1105,数据分类!A:A,0))=3456,N1105&amp;M1105,INDEX(数据分类!E:E,MATCH(数据!H1105,数据分类!A:A,0))=34,M1105,INDEX(数据分类!E:E,MATCH(数据!H1105,数据分类!A:A,0))=56,N1105,INDEX(数据分类!E:E,MATCH(数据!H1105,数据分类!A:A,0))="-","-"),"Error")</f>
        <v>MSB:000</v>
      </c>
      <c r="K1105" s="34">
        <f t="shared" si="70"/>
        <v>1</v>
      </c>
      <c r="L1105" s="4" t="str">
        <f>IFERROR(INDEX(字典msg!B:B,MATCH(D1105,字典msg!A:A,0)),"Error")</f>
        <v>正常</v>
      </c>
      <c r="M1105" s="4" t="str">
        <f>IFERROR(_xlfn.IFS(H1105="9",INDEX(字典1_34!C:C,MATCH(MID(F1105,5,2),字典1_34!B:B,0)),H1105="B00",INDEX(字典1_34!D:D,MATCH(MID(F1105,5,2),字典1_34!B:B,0)),H1105="B20",INDEX(字典1_34!E:E,MATCH(MID(F1105,5,2),字典1_34!B:B,0)),H1105="B48",INDEX(字典1_34!G:G,MATCH(MID(F1105,5,2),字典1_34!B:B,0)),LEFT(H1105,1)="B",INDEX(字典1_34!F:F,MATCH(MID(F1105,5,2),字典1_34!B:B,0))),"-")</f>
        <v>MSB:000</v>
      </c>
      <c r="N1105" s="4" t="str">
        <f>IFERROR(_xlfn.IFS(H1105="9",INDEX(字典1_56!C:C,MATCH(MID(F1105,7,2),字典1_56!B:B,0)),LEFT(H1105,1)="B",INDEX(字典1_56!D:D,MATCH(MID(F1105,7,2),字典1_56!B:B,0)),H1105="C_B",INDEX(字典1_56!F:F,MATCH(MID(F1105,7,2),字典1_56!B:B,0)),H1105="C",INDEX(字典1_56!E:E,MATCH(MID(F1105,7,2),字典1_56!B:B,0))),"-")</f>
        <v>设定音色_MSB</v>
      </c>
      <c r="O1105" s="4" t="str">
        <f>IFERROR(INDEX(字典1_78!C:C,MATCH(RIGHT(F1105,2),字典1_78!B:B,0)),"Error")</f>
        <v>控制变更(#01)</v>
      </c>
      <c r="P1105" s="5">
        <f t="shared" si="68"/>
        <v>22.85</v>
      </c>
      <c r="Q1105" s="5">
        <f t="shared" si="69"/>
        <v>10.897000000000002</v>
      </c>
      <c r="R1105" s="5" t="str">
        <f>IF(H1107="C_B",INDEX(音色一览表!A:A,MATCH(MID(F1105,5,2)&amp;MID(F1106,5,2)&amp;MID(F1107,7,2),音色一览表!H:H,0))&amp;" "&amp;INDEX(音色一览表!G:G,MATCH(MID(F1105,5,2)&amp;MID(F1106,5,2)&amp;MID(F1107,7,2),音色一览表!H:H,0)),"")</f>
        <v>39 古钢琴</v>
      </c>
      <c r="S1105" s="17"/>
      <c r="T1105" s="17"/>
    </row>
    <row r="1106" spans="1:20" ht="18" hidden="1" customHeight="1" x14ac:dyDescent="0.2">
      <c r="A1106" s="16">
        <v>1104</v>
      </c>
      <c r="B1106" s="16">
        <v>7</v>
      </c>
      <c r="C1106" s="10"/>
      <c r="D1106" s="16" t="s">
        <v>49</v>
      </c>
      <c r="E1106" s="16" t="s">
        <v>50</v>
      </c>
      <c r="F1106" s="16" t="s">
        <v>1023</v>
      </c>
      <c r="G1106" s="16" t="s">
        <v>1237</v>
      </c>
      <c r="H1106" s="34" t="str">
        <f t="shared" si="71"/>
        <v>B20</v>
      </c>
      <c r="I1106" s="34" t="str">
        <f>IFERROR(INDEX(数据分类!B:B,MATCH(数据!H1106,数据分类!A:A,0)),"Error")</f>
        <v>设定音色_LSB</v>
      </c>
      <c r="J1106" s="34" t="str">
        <f>IFERROR(_xlfn.IFS(INDEX(数据分类!E:E,MATCH(数据!H1106,数据分类!A:A,0))=3456,N1106&amp;M1106,INDEX(数据分类!E:E,MATCH(数据!H1106,数据分类!A:A,0))=34,M1106,INDEX(数据分类!E:E,MATCH(数据!H1106,数据分类!A:A,0))=56,N1106,INDEX(数据分类!E:E,MATCH(数据!H1106,数据分类!A:A,0))="-","-"),"Error")</f>
        <v>LSB:112</v>
      </c>
      <c r="K1106" s="34">
        <f t="shared" si="70"/>
        <v>1</v>
      </c>
      <c r="L1106" s="4" t="str">
        <f>IFERROR(INDEX(字典msg!B:B,MATCH(D1106,字典msg!A:A,0)),"Error")</f>
        <v>正常</v>
      </c>
      <c r="M1106" s="4" t="str">
        <f>IFERROR(_xlfn.IFS(H1106="9",INDEX(字典1_34!C:C,MATCH(MID(F1106,5,2),字典1_34!B:B,0)),H1106="B00",INDEX(字典1_34!D:D,MATCH(MID(F1106,5,2),字典1_34!B:B,0)),H1106="B20",INDEX(字典1_34!E:E,MATCH(MID(F1106,5,2),字典1_34!B:B,0)),H1106="B48",INDEX(字典1_34!G:G,MATCH(MID(F1106,5,2),字典1_34!B:B,0)),LEFT(H1106,1)="B",INDEX(字典1_34!F:F,MATCH(MID(F1106,5,2),字典1_34!B:B,0))),"-")</f>
        <v>LSB:112</v>
      </c>
      <c r="N1106" s="4" t="str">
        <f>IFERROR(_xlfn.IFS(H1106="9",INDEX(字典1_56!C:C,MATCH(MID(F1106,7,2),字典1_56!B:B,0)),LEFT(H1106,1)="B",INDEX(字典1_56!D:D,MATCH(MID(F1106,7,2),字典1_56!B:B,0)),H1106="C_B",INDEX(字典1_56!F:F,MATCH(MID(F1106,7,2),字典1_56!B:B,0)),H1106="C",INDEX(字典1_56!E:E,MATCH(MID(F1106,7,2),字典1_56!B:B,0))),"-")</f>
        <v>设定音色_LSB</v>
      </c>
      <c r="O1106" s="4" t="str">
        <f>IFERROR(INDEX(字典1_78!C:C,MATCH(RIGHT(F1106,2),字典1_78!B:B,0)),"Error")</f>
        <v>控制变更(#01)</v>
      </c>
      <c r="P1106" s="5">
        <f t="shared" si="68"/>
        <v>22.86</v>
      </c>
      <c r="Q1106" s="5">
        <f t="shared" si="69"/>
        <v>9.9999999999980105E-3</v>
      </c>
      <c r="R1106" s="5" t="str">
        <f>IF(H1108="C_B",INDEX(音色一览表!A:A,MATCH(MID(F1106,5,2)&amp;MID(F1107,5,2)&amp;MID(F1108,7,2),音色一览表!H:H,0))&amp;" "&amp;INDEX(音色一览表!G:G,MATCH(MID(F1106,5,2)&amp;MID(F1107,5,2)&amp;MID(F1108,7,2),音色一览表!H:H,0)),"")</f>
        <v/>
      </c>
      <c r="S1106" s="17"/>
      <c r="T1106" s="17"/>
    </row>
    <row r="1107" spans="1:20" ht="18" hidden="1" customHeight="1" x14ac:dyDescent="0.2">
      <c r="A1107" s="16">
        <v>1105</v>
      </c>
      <c r="B1107" s="16">
        <v>7</v>
      </c>
      <c r="C1107" s="10"/>
      <c r="D1107" s="16" t="s">
        <v>49</v>
      </c>
      <c r="E1107" s="16" t="s">
        <v>50</v>
      </c>
      <c r="F1107" s="16" t="s">
        <v>1070</v>
      </c>
      <c r="G1107" s="16" t="s">
        <v>1238</v>
      </c>
      <c r="H1107" s="34" t="str">
        <f t="shared" si="71"/>
        <v>C_B</v>
      </c>
      <c r="I1107" s="34" t="str">
        <f>IFERROR(INDEX(数据分类!B:B,MATCH(数据!H1107,数据分类!A:A,0)),"Error")</f>
        <v>设定音色_NO</v>
      </c>
      <c r="J1107" s="34" t="str">
        <f>IFERROR(_xlfn.IFS(INDEX(数据分类!E:E,MATCH(数据!H1107,数据分类!A:A,0))=3456,N1107&amp;M1107,INDEX(数据分类!E:E,MATCH(数据!H1107,数据分类!A:A,0))=34,M1107,INDEX(数据分类!E:E,MATCH(数据!H1107,数据分类!A:A,0))=56,N1107,INDEX(数据分类!E:E,MATCH(数据!H1107,数据分类!A:A,0))="-","-"),"Error")</f>
        <v>NO:007</v>
      </c>
      <c r="K1107" s="34">
        <f t="shared" si="70"/>
        <v>1</v>
      </c>
      <c r="L1107" s="4" t="str">
        <f>IFERROR(INDEX(字典msg!B:B,MATCH(D1107,字典msg!A:A,0)),"Error")</f>
        <v>正常</v>
      </c>
      <c r="M1107" s="4" t="str">
        <f>IFERROR(_xlfn.IFS(H1107="9",INDEX(字典1_34!C:C,MATCH(MID(F1107,5,2),字典1_34!B:B,0)),H1107="B00",INDEX(字典1_34!D:D,MATCH(MID(F1107,5,2),字典1_34!B:B,0)),H1107="B20",INDEX(字典1_34!E:E,MATCH(MID(F1107,5,2),字典1_34!B:B,0)),H1107="B48",INDEX(字典1_34!G:G,MATCH(MID(F1107,5,2),字典1_34!B:B,0)),LEFT(H1107,1)="B",INDEX(字典1_34!F:F,MATCH(MID(F1107,5,2),字典1_34!B:B,0))),"-")</f>
        <v>-</v>
      </c>
      <c r="N1107" s="4" t="str">
        <f>IFERROR(_xlfn.IFS(H1107="9",INDEX(字典1_56!C:C,MATCH(MID(F1107,7,2),字典1_56!B:B,0)),LEFT(H1107,1)="B",INDEX(字典1_56!D:D,MATCH(MID(F1107,7,2),字典1_56!B:B,0)),H1107="C_B",INDEX(字典1_56!F:F,MATCH(MID(F1107,7,2),字典1_56!B:B,0)),H1107="C",INDEX(字典1_56!E:E,MATCH(MID(F1107,7,2),字典1_56!B:B,0))),"-")</f>
        <v>NO:007</v>
      </c>
      <c r="O1107" s="4" t="str">
        <f>IFERROR(INDEX(字典1_78!C:C,MATCH(RIGHT(F1107,2),字典1_78!B:B,0)),"Error")</f>
        <v>程序更改(#01)</v>
      </c>
      <c r="P1107" s="5">
        <f t="shared" si="68"/>
        <v>22.87</v>
      </c>
      <c r="Q1107" s="5">
        <f t="shared" si="69"/>
        <v>1.0000000000001563E-2</v>
      </c>
      <c r="R1107" s="5" t="str">
        <f>IF(H1109="C_B",INDEX(音色一览表!A:A,MATCH(MID(F1107,5,2)&amp;MID(F1108,5,2)&amp;MID(F1109,7,2),音色一览表!H:H,0))&amp;" "&amp;INDEX(音色一览表!G:G,MATCH(MID(F1107,5,2)&amp;MID(F1108,5,2)&amp;MID(F1109,7,2),音色一览表!H:H,0)),"")</f>
        <v/>
      </c>
      <c r="S1107" s="17"/>
      <c r="T1107" s="17"/>
    </row>
    <row r="1108" spans="1:20" ht="18" hidden="1" customHeight="1" x14ac:dyDescent="0.2">
      <c r="A1108" s="16">
        <v>1106</v>
      </c>
      <c r="B1108" s="16">
        <v>7</v>
      </c>
      <c r="C1108" s="10"/>
      <c r="D1108" s="16" t="s">
        <v>49</v>
      </c>
      <c r="E1108" s="16" t="s">
        <v>50</v>
      </c>
      <c r="F1108" s="16" t="s">
        <v>1026</v>
      </c>
      <c r="G1108" s="16" t="s">
        <v>1239</v>
      </c>
      <c r="H1108" s="34" t="str">
        <f t="shared" si="71"/>
        <v>B00</v>
      </c>
      <c r="I1108" s="34" t="str">
        <f>IFERROR(INDEX(数据分类!B:B,MATCH(数据!H1108,数据分类!A:A,0)),"Error")</f>
        <v>设定音色_MSB</v>
      </c>
      <c r="J1108" s="34" t="str">
        <f>IFERROR(_xlfn.IFS(INDEX(数据分类!E:E,MATCH(数据!H1108,数据分类!A:A,0))=3456,N1108&amp;M1108,INDEX(数据分类!E:E,MATCH(数据!H1108,数据分类!A:A,0))=34,M1108,INDEX(数据分类!E:E,MATCH(数据!H1108,数据分类!A:A,0))=56,N1108,INDEX(数据分类!E:E,MATCH(数据!H1108,数据分类!A:A,0))="-","-"),"Error")</f>
        <v>MSB:000</v>
      </c>
      <c r="K1108" s="34">
        <f t="shared" si="70"/>
        <v>2</v>
      </c>
      <c r="L1108" s="4" t="str">
        <f>IFERROR(INDEX(字典msg!B:B,MATCH(D1108,字典msg!A:A,0)),"Error")</f>
        <v>正常</v>
      </c>
      <c r="M1108" s="4" t="str">
        <f>IFERROR(_xlfn.IFS(H1108="9",INDEX(字典1_34!C:C,MATCH(MID(F1108,5,2),字典1_34!B:B,0)),H1108="B00",INDEX(字典1_34!D:D,MATCH(MID(F1108,5,2),字典1_34!B:B,0)),H1108="B20",INDEX(字典1_34!E:E,MATCH(MID(F1108,5,2),字典1_34!B:B,0)),H1108="B48",INDEX(字典1_34!G:G,MATCH(MID(F1108,5,2),字典1_34!B:B,0)),LEFT(H1108,1)="B",INDEX(字典1_34!F:F,MATCH(MID(F1108,5,2),字典1_34!B:B,0))),"-")</f>
        <v>MSB:000</v>
      </c>
      <c r="N1108" s="4" t="str">
        <f>IFERROR(_xlfn.IFS(H1108="9",INDEX(字典1_56!C:C,MATCH(MID(F1108,7,2),字典1_56!B:B,0)),LEFT(H1108,1)="B",INDEX(字典1_56!D:D,MATCH(MID(F1108,7,2),字典1_56!B:B,0)),H1108="C_B",INDEX(字典1_56!F:F,MATCH(MID(F1108,7,2),字典1_56!B:B,0)),H1108="C",INDEX(字典1_56!E:E,MATCH(MID(F1108,7,2),字典1_56!B:B,0))),"-")</f>
        <v>设定音色_MSB</v>
      </c>
      <c r="O1108" s="4" t="str">
        <f>IFERROR(INDEX(字典1_78!C:C,MATCH(RIGHT(F1108,2),字典1_78!B:B,0)),"Error")</f>
        <v>控制变更(#02)</v>
      </c>
      <c r="P1108" s="5">
        <f t="shared" si="68"/>
        <v>22.89</v>
      </c>
      <c r="Q1108" s="5">
        <f t="shared" si="69"/>
        <v>1.9999999999999574E-2</v>
      </c>
      <c r="R1108" s="5" t="str">
        <f>IF(H1110="C_B",INDEX(音色一览表!A:A,MATCH(MID(F1108,5,2)&amp;MID(F1109,5,2)&amp;MID(F1110,7,2),音色一览表!H:H,0))&amp;" "&amp;INDEX(音色一览表!G:G,MATCH(MID(F1108,5,2)&amp;MID(F1109,5,2)&amp;MID(F1110,7,2),音色一览表!H:H,0)),"")</f>
        <v>74 弦乐合奏2</v>
      </c>
      <c r="S1108" s="17"/>
      <c r="T1108" s="17"/>
    </row>
    <row r="1109" spans="1:20" ht="18" hidden="1" customHeight="1" x14ac:dyDescent="0.2">
      <c r="A1109" s="16">
        <v>1107</v>
      </c>
      <c r="B1109" s="16">
        <v>7</v>
      </c>
      <c r="C1109" s="10"/>
      <c r="D1109" s="16" t="s">
        <v>49</v>
      </c>
      <c r="E1109" s="16" t="s">
        <v>50</v>
      </c>
      <c r="F1109" s="16" t="s">
        <v>1027</v>
      </c>
      <c r="G1109" s="16" t="s">
        <v>1240</v>
      </c>
      <c r="H1109" s="34" t="str">
        <f t="shared" si="71"/>
        <v>B20</v>
      </c>
      <c r="I1109" s="34" t="str">
        <f>IFERROR(INDEX(数据分类!B:B,MATCH(数据!H1109,数据分类!A:A,0)),"Error")</f>
        <v>设定音色_LSB</v>
      </c>
      <c r="J1109" s="34" t="str">
        <f>IFERROR(_xlfn.IFS(INDEX(数据分类!E:E,MATCH(数据!H1109,数据分类!A:A,0))=3456,N1109&amp;M1109,INDEX(数据分类!E:E,MATCH(数据!H1109,数据分类!A:A,0))=34,M1109,INDEX(数据分类!E:E,MATCH(数据!H1109,数据分类!A:A,0))=56,N1109,INDEX(数据分类!E:E,MATCH(数据!H1109,数据分类!A:A,0))="-","-"),"Error")</f>
        <v>LSB:112</v>
      </c>
      <c r="K1109" s="34">
        <f t="shared" si="70"/>
        <v>2</v>
      </c>
      <c r="L1109" s="4" t="str">
        <f>IFERROR(INDEX(字典msg!B:B,MATCH(D1109,字典msg!A:A,0)),"Error")</f>
        <v>正常</v>
      </c>
      <c r="M1109" s="4" t="str">
        <f>IFERROR(_xlfn.IFS(H1109="9",INDEX(字典1_34!C:C,MATCH(MID(F1109,5,2),字典1_34!B:B,0)),H1109="B00",INDEX(字典1_34!D:D,MATCH(MID(F1109,5,2),字典1_34!B:B,0)),H1109="B20",INDEX(字典1_34!E:E,MATCH(MID(F1109,5,2),字典1_34!B:B,0)),H1109="B48",INDEX(字典1_34!G:G,MATCH(MID(F1109,5,2),字典1_34!B:B,0)),LEFT(H1109,1)="B",INDEX(字典1_34!F:F,MATCH(MID(F1109,5,2),字典1_34!B:B,0))),"-")</f>
        <v>LSB:112</v>
      </c>
      <c r="N1109" s="4" t="str">
        <f>IFERROR(_xlfn.IFS(H1109="9",INDEX(字典1_56!C:C,MATCH(MID(F1109,7,2),字典1_56!B:B,0)),LEFT(H1109,1)="B",INDEX(字典1_56!D:D,MATCH(MID(F1109,7,2),字典1_56!B:B,0)),H1109="C_B",INDEX(字典1_56!F:F,MATCH(MID(F1109,7,2),字典1_56!B:B,0)),H1109="C",INDEX(字典1_56!E:E,MATCH(MID(F1109,7,2),字典1_56!B:B,0))),"-")</f>
        <v>设定音色_LSB</v>
      </c>
      <c r="O1109" s="4" t="str">
        <f>IFERROR(INDEX(字典1_78!C:C,MATCH(RIGHT(F1109,2),字典1_78!B:B,0)),"Error")</f>
        <v>控制变更(#02)</v>
      </c>
      <c r="P1109" s="5">
        <f t="shared" si="68"/>
        <v>22.9</v>
      </c>
      <c r="Q1109" s="5">
        <f t="shared" si="69"/>
        <v>9.9999999999980105E-3</v>
      </c>
      <c r="R1109" s="5" t="str">
        <f>IF(H1111="C_B",INDEX(音色一览表!A:A,MATCH(MID(F1109,5,2)&amp;MID(F1110,5,2)&amp;MID(F1111,7,2),音色一览表!H:H,0))&amp;" "&amp;INDEX(音色一览表!G:G,MATCH(MID(F1109,5,2)&amp;MID(F1110,5,2)&amp;MID(F1111,7,2),音色一览表!H:H,0)),"")</f>
        <v/>
      </c>
      <c r="S1109" s="17"/>
      <c r="T1109" s="17"/>
    </row>
    <row r="1110" spans="1:20" ht="18" hidden="1" customHeight="1" x14ac:dyDescent="0.2">
      <c r="A1110" s="16">
        <v>1108</v>
      </c>
      <c r="B1110" s="16">
        <v>7</v>
      </c>
      <c r="C1110" s="10"/>
      <c r="D1110" s="16" t="s">
        <v>49</v>
      </c>
      <c r="E1110" s="16" t="s">
        <v>50</v>
      </c>
      <c r="F1110" s="16" t="s">
        <v>1074</v>
      </c>
      <c r="G1110" s="16" t="s">
        <v>1241</v>
      </c>
      <c r="H1110" s="34" t="str">
        <f t="shared" si="71"/>
        <v>C_B</v>
      </c>
      <c r="I1110" s="34" t="str">
        <f>IFERROR(INDEX(数据分类!B:B,MATCH(数据!H1110,数据分类!A:A,0)),"Error")</f>
        <v>设定音色_NO</v>
      </c>
      <c r="J1110" s="34" t="str">
        <f>IFERROR(_xlfn.IFS(INDEX(数据分类!E:E,MATCH(数据!H1110,数据分类!A:A,0))=3456,N1110&amp;M1110,INDEX(数据分类!E:E,MATCH(数据!H1110,数据分类!A:A,0))=34,M1110,INDEX(数据分类!E:E,MATCH(数据!H1110,数据分类!A:A,0))=56,N1110,INDEX(数据分类!E:E,MATCH(数据!H1110,数据分类!A:A,0))="-","-"),"Error")</f>
        <v>NO:049</v>
      </c>
      <c r="K1110" s="34">
        <f t="shared" si="70"/>
        <v>2</v>
      </c>
      <c r="L1110" s="4" t="str">
        <f>IFERROR(INDEX(字典msg!B:B,MATCH(D1110,字典msg!A:A,0)),"Error")</f>
        <v>正常</v>
      </c>
      <c r="M1110" s="4" t="str">
        <f>IFERROR(_xlfn.IFS(H1110="9",INDEX(字典1_34!C:C,MATCH(MID(F1110,5,2),字典1_34!B:B,0)),H1110="B00",INDEX(字典1_34!D:D,MATCH(MID(F1110,5,2),字典1_34!B:B,0)),H1110="B20",INDEX(字典1_34!E:E,MATCH(MID(F1110,5,2),字典1_34!B:B,0)),H1110="B48",INDEX(字典1_34!G:G,MATCH(MID(F1110,5,2),字典1_34!B:B,0)),LEFT(H1110,1)="B",INDEX(字典1_34!F:F,MATCH(MID(F1110,5,2),字典1_34!B:B,0))),"-")</f>
        <v>-</v>
      </c>
      <c r="N1110" s="4" t="str">
        <f>IFERROR(_xlfn.IFS(H1110="9",INDEX(字典1_56!C:C,MATCH(MID(F1110,7,2),字典1_56!B:B,0)),LEFT(H1110,1)="B",INDEX(字典1_56!D:D,MATCH(MID(F1110,7,2),字典1_56!B:B,0)),H1110="C_B",INDEX(字典1_56!F:F,MATCH(MID(F1110,7,2),字典1_56!B:B,0)),H1110="C",INDEX(字典1_56!E:E,MATCH(MID(F1110,7,2),字典1_56!B:B,0))),"-")</f>
        <v>NO:049</v>
      </c>
      <c r="O1110" s="4" t="str">
        <f>IFERROR(INDEX(字典1_78!C:C,MATCH(RIGHT(F1110,2),字典1_78!B:B,0)),"Error")</f>
        <v>程序更改(#02)</v>
      </c>
      <c r="P1110" s="5">
        <f t="shared" si="68"/>
        <v>22.91</v>
      </c>
      <c r="Q1110" s="5">
        <f t="shared" si="69"/>
        <v>1.0000000000001563E-2</v>
      </c>
      <c r="R1110" s="5" t="str">
        <f>IF(H1112="C_B",INDEX(音色一览表!A:A,MATCH(MID(F1110,5,2)&amp;MID(F1111,5,2)&amp;MID(F1112,7,2),音色一览表!H:H,0))&amp;" "&amp;INDEX(音色一览表!G:G,MATCH(MID(F1110,5,2)&amp;MID(F1111,5,2)&amp;MID(F1112,7,2),音色一览表!H:H,0)),"")</f>
        <v/>
      </c>
      <c r="S1110" s="17"/>
      <c r="T1110" s="17"/>
    </row>
    <row r="1111" spans="1:20" ht="18" hidden="1" customHeight="1" x14ac:dyDescent="0.2">
      <c r="A1111" s="16">
        <v>1109</v>
      </c>
      <c r="B1111" s="16">
        <v>7</v>
      </c>
      <c r="C1111" s="10"/>
      <c r="D1111" s="16" t="s">
        <v>49</v>
      </c>
      <c r="E1111" s="16" t="s">
        <v>50</v>
      </c>
      <c r="F1111" s="16" t="s">
        <v>1076</v>
      </c>
      <c r="G1111" s="16" t="s">
        <v>1242</v>
      </c>
      <c r="H1111" s="34" t="str">
        <f t="shared" si="71"/>
        <v>B07</v>
      </c>
      <c r="I1111" s="34" t="str">
        <f>IFERROR(INDEX(数据分类!B:B,MATCH(数据!H1111,数据分类!A:A,0)),"Error")</f>
        <v>主音量_a</v>
      </c>
      <c r="J1111" s="34" t="str">
        <f>IFERROR(_xlfn.IFS(INDEX(数据分类!E:E,MATCH(数据!H1111,数据分类!A:A,0))=3456,N1111&amp;M1111,INDEX(数据分类!E:E,MATCH(数据!H1111,数据分类!A:A,0))=34,M1111,INDEX(数据分类!E:E,MATCH(数据!H1111,数据分类!A:A,0))=56,N1111,INDEX(数据分类!E:E,MATCH(数据!H1111,数据分类!A:A,0))="-","-"),"Error")</f>
        <v>Vol:080</v>
      </c>
      <c r="K1111" s="34">
        <f t="shared" si="70"/>
        <v>1</v>
      </c>
      <c r="L1111" s="4" t="str">
        <f>IFERROR(INDEX(字典msg!B:B,MATCH(D1111,字典msg!A:A,0)),"Error")</f>
        <v>正常</v>
      </c>
      <c r="M1111" s="4" t="str">
        <f>IFERROR(_xlfn.IFS(H1111="9",INDEX(字典1_34!C:C,MATCH(MID(F1111,5,2),字典1_34!B:B,0)),H1111="B00",INDEX(字典1_34!D:D,MATCH(MID(F1111,5,2),字典1_34!B:B,0)),H1111="B20",INDEX(字典1_34!E:E,MATCH(MID(F1111,5,2),字典1_34!B:B,0)),H1111="B48",INDEX(字典1_34!G:G,MATCH(MID(F1111,5,2),字典1_34!B:B,0)),LEFT(H1111,1)="B",INDEX(字典1_34!F:F,MATCH(MID(F1111,5,2),字典1_34!B:B,0))),"-")</f>
        <v>Vol:080</v>
      </c>
      <c r="N1111" s="4" t="str">
        <f>IFERROR(_xlfn.IFS(H1111="9",INDEX(字典1_56!C:C,MATCH(MID(F1111,7,2),字典1_56!B:B,0)),LEFT(H1111,1)="B",INDEX(字典1_56!D:D,MATCH(MID(F1111,7,2),字典1_56!B:B,0)),H1111="C_B",INDEX(字典1_56!F:F,MATCH(MID(F1111,7,2),字典1_56!B:B,0)),H1111="C",INDEX(字典1_56!E:E,MATCH(MID(F1111,7,2),字典1_56!B:B,0))),"-")</f>
        <v>主音量_a</v>
      </c>
      <c r="O1111" s="4" t="str">
        <f>IFERROR(INDEX(字典1_78!C:C,MATCH(RIGHT(F1111,2),字典1_78!B:B,0)),"Error")</f>
        <v>控制变更(#01)</v>
      </c>
      <c r="P1111" s="5">
        <f t="shared" si="68"/>
        <v>22.94</v>
      </c>
      <c r="Q1111" s="5">
        <f t="shared" si="69"/>
        <v>3.0000000000001137E-2</v>
      </c>
      <c r="R1111" s="5" t="str">
        <f>IF(H1113="C_B",INDEX(音色一览表!A:A,MATCH(MID(F1111,5,2)&amp;MID(F1112,5,2)&amp;MID(F1113,7,2),音色一览表!H:H,0))&amp;" "&amp;INDEX(音色一览表!G:G,MATCH(MID(F1111,5,2)&amp;MID(F1112,5,2)&amp;MID(F1113,7,2),音色一览表!H:H,0)),"")</f>
        <v/>
      </c>
      <c r="S1111" s="17"/>
      <c r="T1111" s="17"/>
    </row>
    <row r="1112" spans="1:20" ht="18" hidden="1" customHeight="1" x14ac:dyDescent="0.2">
      <c r="A1112" s="16">
        <v>1110</v>
      </c>
      <c r="B1112" s="16">
        <v>7</v>
      </c>
      <c r="C1112" s="10"/>
      <c r="D1112" s="16" t="s">
        <v>49</v>
      </c>
      <c r="E1112" s="16" t="s">
        <v>50</v>
      </c>
      <c r="F1112" s="16" t="s">
        <v>1078</v>
      </c>
      <c r="G1112" s="16" t="s">
        <v>1242</v>
      </c>
      <c r="H1112" s="34" t="str">
        <f t="shared" si="71"/>
        <v>B5B</v>
      </c>
      <c r="I1112" s="34" t="str">
        <f>IFERROR(INDEX(数据分类!B:B,MATCH(数据!H1112,数据分类!A:A,0)),"Error")</f>
        <v>混响深度_a</v>
      </c>
      <c r="J1112" s="34" t="str">
        <f>IFERROR(_xlfn.IFS(INDEX(数据分类!E:E,MATCH(数据!H1112,数据分类!A:A,0))=3456,N1112&amp;M1112,INDEX(数据分类!E:E,MATCH(数据!H1112,数据分类!A:A,0))=34,M1112,INDEX(数据分类!E:E,MATCH(数据!H1112,数据分类!A:A,0))=56,N1112,INDEX(数据分类!E:E,MATCH(数据!H1112,数据分类!A:A,0))="-","-"),"Error")</f>
        <v>Vol:026</v>
      </c>
      <c r="K1112" s="34">
        <f t="shared" si="70"/>
        <v>1</v>
      </c>
      <c r="L1112" s="4" t="str">
        <f>IFERROR(INDEX(字典msg!B:B,MATCH(D1112,字典msg!A:A,0)),"Error")</f>
        <v>正常</v>
      </c>
      <c r="M1112" s="4" t="str">
        <f>IFERROR(_xlfn.IFS(H1112="9",INDEX(字典1_34!C:C,MATCH(MID(F1112,5,2),字典1_34!B:B,0)),H1112="B00",INDEX(字典1_34!D:D,MATCH(MID(F1112,5,2),字典1_34!B:B,0)),H1112="B20",INDEX(字典1_34!E:E,MATCH(MID(F1112,5,2),字典1_34!B:B,0)),H1112="B48",INDEX(字典1_34!G:G,MATCH(MID(F1112,5,2),字典1_34!B:B,0)),LEFT(H1112,1)="B",INDEX(字典1_34!F:F,MATCH(MID(F1112,5,2),字典1_34!B:B,0))),"-")</f>
        <v>Vol:026</v>
      </c>
      <c r="N1112" s="4" t="str">
        <f>IFERROR(_xlfn.IFS(H1112="9",INDEX(字典1_56!C:C,MATCH(MID(F1112,7,2),字典1_56!B:B,0)),LEFT(H1112,1)="B",INDEX(字典1_56!D:D,MATCH(MID(F1112,7,2),字典1_56!B:B,0)),H1112="C_B",INDEX(字典1_56!F:F,MATCH(MID(F1112,7,2),字典1_56!B:B,0)),H1112="C",INDEX(字典1_56!E:E,MATCH(MID(F1112,7,2),字典1_56!B:B,0))),"-")</f>
        <v>混响深度_a</v>
      </c>
      <c r="O1112" s="4" t="str">
        <f>IFERROR(INDEX(字典1_78!C:C,MATCH(RIGHT(F1112,2),字典1_78!B:B,0)),"Error")</f>
        <v>控制变更(#01)</v>
      </c>
      <c r="P1112" s="5">
        <f t="shared" si="68"/>
        <v>22.94</v>
      </c>
      <c r="Q1112" s="5">
        <f t="shared" si="69"/>
        <v>0</v>
      </c>
      <c r="R1112" s="5" t="str">
        <f>IF(H1114="C_B",INDEX(音色一览表!A:A,MATCH(MID(F1112,5,2)&amp;MID(F1113,5,2)&amp;MID(F1114,7,2),音色一览表!H:H,0))&amp;" "&amp;INDEX(音色一览表!G:G,MATCH(MID(F1112,5,2)&amp;MID(F1113,5,2)&amp;MID(F1114,7,2),音色一览表!H:H,0)),"")</f>
        <v/>
      </c>
      <c r="S1112" s="17"/>
      <c r="T1112" s="17"/>
    </row>
    <row r="1113" spans="1:20" ht="18" hidden="1" customHeight="1" x14ac:dyDescent="0.2">
      <c r="A1113" s="16">
        <v>1111</v>
      </c>
      <c r="B1113" s="16">
        <v>7</v>
      </c>
      <c r="C1113" s="10"/>
      <c r="D1113" s="16" t="s">
        <v>49</v>
      </c>
      <c r="E1113" s="16" t="s">
        <v>50</v>
      </c>
      <c r="F1113" s="16" t="s">
        <v>1080</v>
      </c>
      <c r="G1113" s="16" t="s">
        <v>1243</v>
      </c>
      <c r="H1113" s="34" t="str">
        <f t="shared" si="71"/>
        <v>B5D</v>
      </c>
      <c r="I1113" s="34" t="str">
        <f>IFERROR(INDEX(数据分类!B:B,MATCH(数据!H1113,数据分类!A:A,0)),"Error")</f>
        <v>混响深度_b</v>
      </c>
      <c r="J1113" s="34" t="str">
        <f>IFERROR(_xlfn.IFS(INDEX(数据分类!E:E,MATCH(数据!H1113,数据分类!A:A,0))=3456,N1113&amp;M1113,INDEX(数据分类!E:E,MATCH(数据!H1113,数据分类!A:A,0))=34,M1113,INDEX(数据分类!E:E,MATCH(数据!H1113,数据分类!A:A,0))=56,N1113,INDEX(数据分类!E:E,MATCH(数据!H1113,数据分类!A:A,0))="-","-"),"Error")</f>
        <v>Vol:002</v>
      </c>
      <c r="K1113" s="34">
        <f t="shared" si="70"/>
        <v>1</v>
      </c>
      <c r="L1113" s="4" t="str">
        <f>IFERROR(INDEX(字典msg!B:B,MATCH(D1113,字典msg!A:A,0)),"Error")</f>
        <v>正常</v>
      </c>
      <c r="M1113" s="4" t="str">
        <f>IFERROR(_xlfn.IFS(H1113="9",INDEX(字典1_34!C:C,MATCH(MID(F1113,5,2),字典1_34!B:B,0)),H1113="B00",INDEX(字典1_34!D:D,MATCH(MID(F1113,5,2),字典1_34!B:B,0)),H1113="B20",INDEX(字典1_34!E:E,MATCH(MID(F1113,5,2),字典1_34!B:B,0)),H1113="B48",INDEX(字典1_34!G:G,MATCH(MID(F1113,5,2),字典1_34!B:B,0)),LEFT(H1113,1)="B",INDEX(字典1_34!F:F,MATCH(MID(F1113,5,2),字典1_34!B:B,0))),"-")</f>
        <v>Vol:002</v>
      </c>
      <c r="N1113" s="4" t="str">
        <f>IFERROR(_xlfn.IFS(H1113="9",INDEX(字典1_56!C:C,MATCH(MID(F1113,7,2),字典1_56!B:B,0)),LEFT(H1113,1)="B",INDEX(字典1_56!D:D,MATCH(MID(F1113,7,2),字典1_56!B:B,0)),H1113="C_B",INDEX(字典1_56!F:F,MATCH(MID(F1113,7,2),字典1_56!B:B,0)),H1113="C",INDEX(字典1_56!E:E,MATCH(MID(F1113,7,2),字典1_56!B:B,0))),"-")</f>
        <v>混响深度_b</v>
      </c>
      <c r="O1113" s="4" t="str">
        <f>IFERROR(INDEX(字典1_78!C:C,MATCH(RIGHT(F1113,2),字典1_78!B:B,0)),"Error")</f>
        <v>控制变更(#01)</v>
      </c>
      <c r="P1113" s="5">
        <f t="shared" si="68"/>
        <v>22.95</v>
      </c>
      <c r="Q1113" s="5">
        <f t="shared" si="69"/>
        <v>9.9999999999980105E-3</v>
      </c>
      <c r="R1113" s="5" t="str">
        <f>IF(H1115="C_B",INDEX(音色一览表!A:A,MATCH(MID(F1113,5,2)&amp;MID(F1114,5,2)&amp;MID(F1115,7,2),音色一览表!H:H,0))&amp;" "&amp;INDEX(音色一览表!G:G,MATCH(MID(F1113,5,2)&amp;MID(F1114,5,2)&amp;MID(F1115,7,2),音色一览表!H:H,0)),"")</f>
        <v/>
      </c>
      <c r="S1113" s="17"/>
      <c r="T1113" s="17"/>
    </row>
    <row r="1114" spans="1:20" ht="18" hidden="1" customHeight="1" x14ac:dyDescent="0.2">
      <c r="A1114" s="16">
        <v>1112</v>
      </c>
      <c r="B1114" s="16">
        <v>7</v>
      </c>
      <c r="C1114" s="10"/>
      <c r="D1114" s="16" t="s">
        <v>49</v>
      </c>
      <c r="E1114" s="16" t="s">
        <v>50</v>
      </c>
      <c r="F1114" s="16" t="s">
        <v>1082</v>
      </c>
      <c r="G1114" s="16" t="s">
        <v>1244</v>
      </c>
      <c r="H1114" s="34" t="str">
        <f t="shared" si="71"/>
        <v>B07</v>
      </c>
      <c r="I1114" s="34" t="str">
        <f>IFERROR(INDEX(数据分类!B:B,MATCH(数据!H1114,数据分类!A:A,0)),"Error")</f>
        <v>主音量_a</v>
      </c>
      <c r="J1114" s="34" t="str">
        <f>IFERROR(_xlfn.IFS(INDEX(数据分类!E:E,MATCH(数据!H1114,数据分类!A:A,0))=3456,N1114&amp;M1114,INDEX(数据分类!E:E,MATCH(数据!H1114,数据分类!A:A,0))=34,M1114,INDEX(数据分类!E:E,MATCH(数据!H1114,数据分类!A:A,0))=56,N1114,INDEX(数据分类!E:E,MATCH(数据!H1114,数据分类!A:A,0))="-","-"),"Error")</f>
        <v>Vol:062</v>
      </c>
      <c r="K1114" s="34">
        <f t="shared" si="70"/>
        <v>2</v>
      </c>
      <c r="L1114" s="4" t="str">
        <f>IFERROR(INDEX(字典msg!B:B,MATCH(D1114,字典msg!A:A,0)),"Error")</f>
        <v>正常</v>
      </c>
      <c r="M1114" s="4" t="str">
        <f>IFERROR(_xlfn.IFS(H1114="9",INDEX(字典1_34!C:C,MATCH(MID(F1114,5,2),字典1_34!B:B,0)),H1114="B00",INDEX(字典1_34!D:D,MATCH(MID(F1114,5,2),字典1_34!B:B,0)),H1114="B20",INDEX(字典1_34!E:E,MATCH(MID(F1114,5,2),字典1_34!B:B,0)),H1114="B48",INDEX(字典1_34!G:G,MATCH(MID(F1114,5,2),字典1_34!B:B,0)),LEFT(H1114,1)="B",INDEX(字典1_34!F:F,MATCH(MID(F1114,5,2),字典1_34!B:B,0))),"-")</f>
        <v>Vol:062</v>
      </c>
      <c r="N1114" s="4" t="str">
        <f>IFERROR(_xlfn.IFS(H1114="9",INDEX(字典1_56!C:C,MATCH(MID(F1114,7,2),字典1_56!B:B,0)),LEFT(H1114,1)="B",INDEX(字典1_56!D:D,MATCH(MID(F1114,7,2),字典1_56!B:B,0)),H1114="C_B",INDEX(字典1_56!F:F,MATCH(MID(F1114,7,2),字典1_56!B:B,0)),H1114="C",INDEX(字典1_56!E:E,MATCH(MID(F1114,7,2),字典1_56!B:B,0))),"-")</f>
        <v>主音量_a</v>
      </c>
      <c r="O1114" s="4" t="str">
        <f>IFERROR(INDEX(字典1_78!C:C,MATCH(RIGHT(F1114,2),字典1_78!B:B,0)),"Error")</f>
        <v>控制变更(#02)</v>
      </c>
      <c r="P1114" s="5">
        <f t="shared" si="68"/>
        <v>22.97</v>
      </c>
      <c r="Q1114" s="5">
        <f t="shared" si="69"/>
        <v>1.9999999999999574E-2</v>
      </c>
      <c r="R1114" s="5" t="str">
        <f>IF(H1116="C_B",INDEX(音色一览表!A:A,MATCH(MID(F1114,5,2)&amp;MID(F1115,5,2)&amp;MID(F1116,7,2),音色一览表!H:H,0))&amp;" "&amp;INDEX(音色一览表!G:G,MATCH(MID(F1114,5,2)&amp;MID(F1115,5,2)&amp;MID(F1116,7,2),音色一览表!H:H,0)),"")</f>
        <v/>
      </c>
      <c r="S1114" s="17"/>
      <c r="T1114" s="17"/>
    </row>
    <row r="1115" spans="1:20" ht="18" hidden="1" customHeight="1" x14ac:dyDescent="0.2">
      <c r="A1115" s="16">
        <v>1113</v>
      </c>
      <c r="B1115" s="16">
        <v>7</v>
      </c>
      <c r="C1115" s="10"/>
      <c r="D1115" s="16" t="s">
        <v>49</v>
      </c>
      <c r="E1115" s="16" t="s">
        <v>50</v>
      </c>
      <c r="F1115" s="16" t="s">
        <v>1021</v>
      </c>
      <c r="G1115" s="16" t="s">
        <v>1245</v>
      </c>
      <c r="H1115" s="34" t="str">
        <f t="shared" si="71"/>
        <v>B00</v>
      </c>
      <c r="I1115" s="34" t="str">
        <f>IFERROR(INDEX(数据分类!B:B,MATCH(数据!H1115,数据分类!A:A,0)),"Error")</f>
        <v>设定音色_MSB</v>
      </c>
      <c r="J1115" s="34" t="str">
        <f>IFERROR(_xlfn.IFS(INDEX(数据分类!E:E,MATCH(数据!H1115,数据分类!A:A,0))=3456,N1115&amp;M1115,INDEX(数据分类!E:E,MATCH(数据!H1115,数据分类!A:A,0))=34,M1115,INDEX(数据分类!E:E,MATCH(数据!H1115,数据分类!A:A,0))=56,N1115,INDEX(数据分类!E:E,MATCH(数据!H1115,数据分类!A:A,0))="-","-"),"Error")</f>
        <v>MSB:000</v>
      </c>
      <c r="K1115" s="34">
        <f t="shared" si="70"/>
        <v>1</v>
      </c>
      <c r="L1115" s="4" t="str">
        <f>IFERROR(INDEX(字典msg!B:B,MATCH(D1115,字典msg!A:A,0)),"Error")</f>
        <v>正常</v>
      </c>
      <c r="M1115" s="4" t="str">
        <f>IFERROR(_xlfn.IFS(H1115="9",INDEX(字典1_34!C:C,MATCH(MID(F1115,5,2),字典1_34!B:B,0)),H1115="B00",INDEX(字典1_34!D:D,MATCH(MID(F1115,5,2),字典1_34!B:B,0)),H1115="B20",INDEX(字典1_34!E:E,MATCH(MID(F1115,5,2),字典1_34!B:B,0)),H1115="B48",INDEX(字典1_34!G:G,MATCH(MID(F1115,5,2),字典1_34!B:B,0)),LEFT(H1115,1)="B",INDEX(字典1_34!F:F,MATCH(MID(F1115,5,2),字典1_34!B:B,0))),"-")</f>
        <v>MSB:000</v>
      </c>
      <c r="N1115" s="4" t="str">
        <f>IFERROR(_xlfn.IFS(H1115="9",INDEX(字典1_56!C:C,MATCH(MID(F1115,7,2),字典1_56!B:B,0)),LEFT(H1115,1)="B",INDEX(字典1_56!D:D,MATCH(MID(F1115,7,2),字典1_56!B:B,0)),H1115="C_B",INDEX(字典1_56!F:F,MATCH(MID(F1115,7,2),字典1_56!B:B,0)),H1115="C",INDEX(字典1_56!E:E,MATCH(MID(F1115,7,2),字典1_56!B:B,0))),"-")</f>
        <v>设定音色_MSB</v>
      </c>
      <c r="O1115" s="4" t="str">
        <f>IFERROR(INDEX(字典1_78!C:C,MATCH(RIGHT(F1115,2),字典1_78!B:B,0)),"Error")</f>
        <v>控制变更(#01)</v>
      </c>
      <c r="P1115" s="5">
        <f t="shared" si="68"/>
        <v>25.646999999999998</v>
      </c>
      <c r="Q1115" s="5">
        <f t="shared" si="69"/>
        <v>2.6769999999999996</v>
      </c>
      <c r="R1115" s="5" t="str">
        <f>IF(H1117="C_B",INDEX(音色一览表!A:A,MATCH(MID(F1115,5,2)&amp;MID(F1116,5,2)&amp;MID(F1117,7,2),音色一览表!H:H,0))&amp;" "&amp;INDEX(音色一览表!G:G,MATCH(MID(F1115,5,2)&amp;MID(F1116,5,2)&amp;MID(F1117,7,2),音色一览表!H:H,0)),"")</f>
        <v>32 三角钢琴</v>
      </c>
      <c r="S1115" s="17"/>
      <c r="T1115" s="17"/>
    </row>
    <row r="1116" spans="1:20" ht="18" hidden="1" customHeight="1" x14ac:dyDescent="0.2">
      <c r="A1116" s="16">
        <v>1114</v>
      </c>
      <c r="B1116" s="16">
        <v>7</v>
      </c>
      <c r="C1116" s="10"/>
      <c r="D1116" s="16" t="s">
        <v>49</v>
      </c>
      <c r="E1116" s="16" t="s">
        <v>50</v>
      </c>
      <c r="F1116" s="16" t="s">
        <v>1023</v>
      </c>
      <c r="G1116" s="16" t="s">
        <v>1246</v>
      </c>
      <c r="H1116" s="34" t="str">
        <f t="shared" si="71"/>
        <v>B20</v>
      </c>
      <c r="I1116" s="34" t="str">
        <f>IFERROR(INDEX(数据分类!B:B,MATCH(数据!H1116,数据分类!A:A,0)),"Error")</f>
        <v>设定音色_LSB</v>
      </c>
      <c r="J1116" s="34" t="str">
        <f>IFERROR(_xlfn.IFS(INDEX(数据分类!E:E,MATCH(数据!H1116,数据分类!A:A,0))=3456,N1116&amp;M1116,INDEX(数据分类!E:E,MATCH(数据!H1116,数据分类!A:A,0))=34,M1116,INDEX(数据分类!E:E,MATCH(数据!H1116,数据分类!A:A,0))=56,N1116,INDEX(数据分类!E:E,MATCH(数据!H1116,数据分类!A:A,0))="-","-"),"Error")</f>
        <v>LSB:112</v>
      </c>
      <c r="K1116" s="34">
        <f t="shared" si="70"/>
        <v>1</v>
      </c>
      <c r="L1116" s="4" t="str">
        <f>IFERROR(INDEX(字典msg!B:B,MATCH(D1116,字典msg!A:A,0)),"Error")</f>
        <v>正常</v>
      </c>
      <c r="M1116" s="4" t="str">
        <f>IFERROR(_xlfn.IFS(H1116="9",INDEX(字典1_34!C:C,MATCH(MID(F1116,5,2),字典1_34!B:B,0)),H1116="B00",INDEX(字典1_34!D:D,MATCH(MID(F1116,5,2),字典1_34!B:B,0)),H1116="B20",INDEX(字典1_34!E:E,MATCH(MID(F1116,5,2),字典1_34!B:B,0)),H1116="B48",INDEX(字典1_34!G:G,MATCH(MID(F1116,5,2),字典1_34!B:B,0)),LEFT(H1116,1)="B",INDEX(字典1_34!F:F,MATCH(MID(F1116,5,2),字典1_34!B:B,0))),"-")</f>
        <v>LSB:112</v>
      </c>
      <c r="N1116" s="4" t="str">
        <f>IFERROR(_xlfn.IFS(H1116="9",INDEX(字典1_56!C:C,MATCH(MID(F1116,7,2),字典1_56!B:B,0)),LEFT(H1116,1)="B",INDEX(字典1_56!D:D,MATCH(MID(F1116,7,2),字典1_56!B:B,0)),H1116="C_B",INDEX(字典1_56!F:F,MATCH(MID(F1116,7,2),字典1_56!B:B,0)),H1116="C",INDEX(字典1_56!E:E,MATCH(MID(F1116,7,2),字典1_56!B:B,0))),"-")</f>
        <v>设定音色_LSB</v>
      </c>
      <c r="O1116" s="4" t="str">
        <f>IFERROR(INDEX(字典1_78!C:C,MATCH(RIGHT(F1116,2),字典1_78!B:B,0)),"Error")</f>
        <v>控制变更(#01)</v>
      </c>
      <c r="P1116" s="5">
        <f t="shared" si="68"/>
        <v>25.657</v>
      </c>
      <c r="Q1116" s="5">
        <f t="shared" si="69"/>
        <v>1.0000000000001563E-2</v>
      </c>
      <c r="R1116" s="5" t="str">
        <f>IF(H1118="C_B",INDEX(音色一览表!A:A,MATCH(MID(F1116,5,2)&amp;MID(F1117,5,2)&amp;MID(F1118,7,2),音色一览表!H:H,0))&amp;" "&amp;INDEX(音色一览表!G:G,MATCH(MID(F1116,5,2)&amp;MID(F1117,5,2)&amp;MID(F1118,7,2),音色一览表!H:H,0)),"")</f>
        <v/>
      </c>
      <c r="S1116" s="17"/>
      <c r="T1116" s="17"/>
    </row>
    <row r="1117" spans="1:20" ht="18" hidden="1" customHeight="1" x14ac:dyDescent="0.2">
      <c r="A1117" s="16">
        <v>1115</v>
      </c>
      <c r="B1117" s="16">
        <v>7</v>
      </c>
      <c r="C1117" s="10"/>
      <c r="D1117" s="16" t="s">
        <v>49</v>
      </c>
      <c r="E1117" s="16" t="s">
        <v>50</v>
      </c>
      <c r="F1117" s="16" t="s">
        <v>1024</v>
      </c>
      <c r="G1117" s="16" t="s">
        <v>1247</v>
      </c>
      <c r="H1117" s="34" t="str">
        <f t="shared" si="71"/>
        <v>C_B</v>
      </c>
      <c r="I1117" s="34" t="str">
        <f>IFERROR(INDEX(数据分类!B:B,MATCH(数据!H1117,数据分类!A:A,0)),"Error")</f>
        <v>设定音色_NO</v>
      </c>
      <c r="J1117" s="34" t="str">
        <f>IFERROR(_xlfn.IFS(INDEX(数据分类!E:E,MATCH(数据!H1117,数据分类!A:A,0))=3456,N1117&amp;M1117,INDEX(数据分类!E:E,MATCH(数据!H1117,数据分类!A:A,0))=34,M1117,INDEX(数据分类!E:E,MATCH(数据!H1117,数据分类!A:A,0))=56,N1117,INDEX(数据分类!E:E,MATCH(数据!H1117,数据分类!A:A,0))="-","-"),"Error")</f>
        <v>NO:001</v>
      </c>
      <c r="K1117" s="34">
        <f t="shared" si="70"/>
        <v>1</v>
      </c>
      <c r="L1117" s="4" t="str">
        <f>IFERROR(INDEX(字典msg!B:B,MATCH(D1117,字典msg!A:A,0)),"Error")</f>
        <v>正常</v>
      </c>
      <c r="M1117" s="4" t="str">
        <f>IFERROR(_xlfn.IFS(H1117="9",INDEX(字典1_34!C:C,MATCH(MID(F1117,5,2),字典1_34!B:B,0)),H1117="B00",INDEX(字典1_34!D:D,MATCH(MID(F1117,5,2),字典1_34!B:B,0)),H1117="B20",INDEX(字典1_34!E:E,MATCH(MID(F1117,5,2),字典1_34!B:B,0)),H1117="B48",INDEX(字典1_34!G:G,MATCH(MID(F1117,5,2),字典1_34!B:B,0)),LEFT(H1117,1)="B",INDEX(字典1_34!F:F,MATCH(MID(F1117,5,2),字典1_34!B:B,0))),"-")</f>
        <v>-</v>
      </c>
      <c r="N1117" s="4" t="str">
        <f>IFERROR(_xlfn.IFS(H1117="9",INDEX(字典1_56!C:C,MATCH(MID(F1117,7,2),字典1_56!B:B,0)),LEFT(H1117,1)="B",INDEX(字典1_56!D:D,MATCH(MID(F1117,7,2),字典1_56!B:B,0)),H1117="C_B",INDEX(字典1_56!F:F,MATCH(MID(F1117,7,2),字典1_56!B:B,0)),H1117="C",INDEX(字典1_56!E:E,MATCH(MID(F1117,7,2),字典1_56!B:B,0))),"-")</f>
        <v>NO:001</v>
      </c>
      <c r="O1117" s="4" t="str">
        <f>IFERROR(INDEX(字典1_78!C:C,MATCH(RIGHT(F1117,2),字典1_78!B:B,0)),"Error")</f>
        <v>程序更改(#01)</v>
      </c>
      <c r="P1117" s="5">
        <f t="shared" si="68"/>
        <v>25.670999999999999</v>
      </c>
      <c r="Q1117" s="5">
        <f t="shared" si="69"/>
        <v>1.3999999999999346E-2</v>
      </c>
      <c r="R1117" s="5" t="str">
        <f>IF(H1119="C_B",INDEX(音色一览表!A:A,MATCH(MID(F1117,5,2)&amp;MID(F1118,5,2)&amp;MID(F1119,7,2),音色一览表!H:H,0))&amp;" "&amp;INDEX(音色一览表!G:G,MATCH(MID(F1117,5,2)&amp;MID(F1118,5,2)&amp;MID(F1119,7,2),音色一览表!H:H,0)),"")</f>
        <v/>
      </c>
      <c r="S1117" s="17"/>
      <c r="T1117" s="17"/>
    </row>
    <row r="1118" spans="1:20" ht="18" hidden="1" customHeight="1" x14ac:dyDescent="0.2">
      <c r="A1118" s="16">
        <v>1116</v>
      </c>
      <c r="B1118" s="16">
        <v>7</v>
      </c>
      <c r="C1118" s="10"/>
      <c r="D1118" s="16" t="s">
        <v>49</v>
      </c>
      <c r="E1118" s="16" t="s">
        <v>50</v>
      </c>
      <c r="F1118" s="16" t="s">
        <v>1026</v>
      </c>
      <c r="G1118" s="16" t="s">
        <v>1248</v>
      </c>
      <c r="H1118" s="34" t="str">
        <f t="shared" si="71"/>
        <v>B00</v>
      </c>
      <c r="I1118" s="34" t="str">
        <f>IFERROR(INDEX(数据分类!B:B,MATCH(数据!H1118,数据分类!A:A,0)),"Error")</f>
        <v>设定音色_MSB</v>
      </c>
      <c r="J1118" s="34" t="str">
        <f>IFERROR(_xlfn.IFS(INDEX(数据分类!E:E,MATCH(数据!H1118,数据分类!A:A,0))=3456,N1118&amp;M1118,INDEX(数据分类!E:E,MATCH(数据!H1118,数据分类!A:A,0))=34,M1118,INDEX(数据分类!E:E,MATCH(数据!H1118,数据分类!A:A,0))=56,N1118,INDEX(数据分类!E:E,MATCH(数据!H1118,数据分类!A:A,0))="-","-"),"Error")</f>
        <v>MSB:000</v>
      </c>
      <c r="K1118" s="34">
        <f t="shared" si="70"/>
        <v>2</v>
      </c>
      <c r="L1118" s="4" t="str">
        <f>IFERROR(INDEX(字典msg!B:B,MATCH(D1118,字典msg!A:A,0)),"Error")</f>
        <v>正常</v>
      </c>
      <c r="M1118" s="4" t="str">
        <f>IFERROR(_xlfn.IFS(H1118="9",INDEX(字典1_34!C:C,MATCH(MID(F1118,5,2),字典1_34!B:B,0)),H1118="B00",INDEX(字典1_34!D:D,MATCH(MID(F1118,5,2),字典1_34!B:B,0)),H1118="B20",INDEX(字典1_34!E:E,MATCH(MID(F1118,5,2),字典1_34!B:B,0)),H1118="B48",INDEX(字典1_34!G:G,MATCH(MID(F1118,5,2),字典1_34!B:B,0)),LEFT(H1118,1)="B",INDEX(字典1_34!F:F,MATCH(MID(F1118,5,2),字典1_34!B:B,0))),"-")</f>
        <v>MSB:000</v>
      </c>
      <c r="N1118" s="4" t="str">
        <f>IFERROR(_xlfn.IFS(H1118="9",INDEX(字典1_56!C:C,MATCH(MID(F1118,7,2),字典1_56!B:B,0)),LEFT(H1118,1)="B",INDEX(字典1_56!D:D,MATCH(MID(F1118,7,2),字典1_56!B:B,0)),H1118="C_B",INDEX(字典1_56!F:F,MATCH(MID(F1118,7,2),字典1_56!B:B,0)),H1118="C",INDEX(字典1_56!E:E,MATCH(MID(F1118,7,2),字典1_56!B:B,0))),"-")</f>
        <v>设定音色_MSB</v>
      </c>
      <c r="O1118" s="4" t="str">
        <f>IFERROR(INDEX(字典1_78!C:C,MATCH(RIGHT(F1118,2),字典1_78!B:B,0)),"Error")</f>
        <v>控制变更(#02)</v>
      </c>
      <c r="P1118" s="5">
        <f t="shared" si="68"/>
        <v>25.681000000000001</v>
      </c>
      <c r="Q1118" s="5">
        <f t="shared" si="69"/>
        <v>1.0000000000001563E-2</v>
      </c>
      <c r="R1118" s="5" t="str">
        <f>IF(H1120="C_B",INDEX(音色一览表!A:A,MATCH(MID(F1118,5,2)&amp;MID(F1119,5,2)&amp;MID(F1120,7,2),音色一览表!H:H,0))&amp;" "&amp;INDEX(音色一览表!G:G,MATCH(MID(F1118,5,2)&amp;MID(F1119,5,2)&amp;MID(F1120,7,2),音色一览表!H:H,0)),"")</f>
        <v>75 室内弦乐</v>
      </c>
      <c r="S1118" s="17"/>
      <c r="T1118" s="17"/>
    </row>
    <row r="1119" spans="1:20" ht="18" hidden="1" customHeight="1" x14ac:dyDescent="0.2">
      <c r="A1119" s="16">
        <v>1117</v>
      </c>
      <c r="B1119" s="16">
        <v>7</v>
      </c>
      <c r="C1119" s="10"/>
      <c r="D1119" s="16" t="s">
        <v>49</v>
      </c>
      <c r="E1119" s="16" t="s">
        <v>50</v>
      </c>
      <c r="F1119" s="16" t="s">
        <v>1027</v>
      </c>
      <c r="G1119" s="16" t="s">
        <v>1249</v>
      </c>
      <c r="H1119" s="34" t="str">
        <f t="shared" si="71"/>
        <v>B20</v>
      </c>
      <c r="I1119" s="34" t="str">
        <f>IFERROR(INDEX(数据分类!B:B,MATCH(数据!H1119,数据分类!A:A,0)),"Error")</f>
        <v>设定音色_LSB</v>
      </c>
      <c r="J1119" s="34" t="str">
        <f>IFERROR(_xlfn.IFS(INDEX(数据分类!E:E,MATCH(数据!H1119,数据分类!A:A,0))=3456,N1119&amp;M1119,INDEX(数据分类!E:E,MATCH(数据!H1119,数据分类!A:A,0))=34,M1119,INDEX(数据分类!E:E,MATCH(数据!H1119,数据分类!A:A,0))=56,N1119,INDEX(数据分类!E:E,MATCH(数据!H1119,数据分类!A:A,0))="-","-"),"Error")</f>
        <v>LSB:112</v>
      </c>
      <c r="K1119" s="34">
        <f t="shared" si="70"/>
        <v>2</v>
      </c>
      <c r="L1119" s="4" t="str">
        <f>IFERROR(INDEX(字典msg!B:B,MATCH(D1119,字典msg!A:A,0)),"Error")</f>
        <v>正常</v>
      </c>
      <c r="M1119" s="4" t="str">
        <f>IFERROR(_xlfn.IFS(H1119="9",INDEX(字典1_34!C:C,MATCH(MID(F1119,5,2),字典1_34!B:B,0)),H1119="B00",INDEX(字典1_34!D:D,MATCH(MID(F1119,5,2),字典1_34!B:B,0)),H1119="B20",INDEX(字典1_34!E:E,MATCH(MID(F1119,5,2),字典1_34!B:B,0)),H1119="B48",INDEX(字典1_34!G:G,MATCH(MID(F1119,5,2),字典1_34!B:B,0)),LEFT(H1119,1)="B",INDEX(字典1_34!F:F,MATCH(MID(F1119,5,2),字典1_34!B:B,0))),"-")</f>
        <v>LSB:112</v>
      </c>
      <c r="N1119" s="4" t="str">
        <f>IFERROR(_xlfn.IFS(H1119="9",INDEX(字典1_56!C:C,MATCH(MID(F1119,7,2),字典1_56!B:B,0)),LEFT(H1119,1)="B",INDEX(字典1_56!D:D,MATCH(MID(F1119,7,2),字典1_56!B:B,0)),H1119="C_B",INDEX(字典1_56!F:F,MATCH(MID(F1119,7,2),字典1_56!B:B,0)),H1119="C",INDEX(字典1_56!E:E,MATCH(MID(F1119,7,2),字典1_56!B:B,0))),"-")</f>
        <v>设定音色_LSB</v>
      </c>
      <c r="O1119" s="4" t="str">
        <f>IFERROR(INDEX(字典1_78!C:C,MATCH(RIGHT(F1119,2),字典1_78!B:B,0)),"Error")</f>
        <v>控制变更(#02)</v>
      </c>
      <c r="P1119" s="5">
        <f t="shared" si="68"/>
        <v>25.701000000000001</v>
      </c>
      <c r="Q1119" s="5">
        <f t="shared" si="69"/>
        <v>1.9999999999999574E-2</v>
      </c>
      <c r="R1119" s="5" t="str">
        <f>IF(H1121="C_B",INDEX(音色一览表!A:A,MATCH(MID(F1119,5,2)&amp;MID(F1120,5,2)&amp;MID(F1121,7,2),音色一览表!H:H,0))&amp;" "&amp;INDEX(音色一览表!G:G,MATCH(MID(F1119,5,2)&amp;MID(F1120,5,2)&amp;MID(F1121,7,2),音色一览表!H:H,0)),"")</f>
        <v/>
      </c>
      <c r="S1119" s="17"/>
      <c r="T1119" s="17"/>
    </row>
    <row r="1120" spans="1:20" ht="18" hidden="1" customHeight="1" x14ac:dyDescent="0.2">
      <c r="A1120" s="16">
        <v>1118</v>
      </c>
      <c r="B1120" s="16">
        <v>7</v>
      </c>
      <c r="C1120" s="10"/>
      <c r="D1120" s="16" t="s">
        <v>49</v>
      </c>
      <c r="E1120" s="16" t="s">
        <v>50</v>
      </c>
      <c r="F1120" s="16" t="s">
        <v>1028</v>
      </c>
      <c r="G1120" s="16" t="s">
        <v>1250</v>
      </c>
      <c r="H1120" s="34" t="str">
        <f t="shared" si="71"/>
        <v>C_B</v>
      </c>
      <c r="I1120" s="34" t="str">
        <f>IFERROR(INDEX(数据分类!B:B,MATCH(数据!H1120,数据分类!A:A,0)),"Error")</f>
        <v>设定音色_NO</v>
      </c>
      <c r="J1120" s="34" t="str">
        <f>IFERROR(_xlfn.IFS(INDEX(数据分类!E:E,MATCH(数据!H1120,数据分类!A:A,0))=3456,N1120&amp;M1120,INDEX(数据分类!E:E,MATCH(数据!H1120,数据分类!A:A,0))=34,M1120,INDEX(数据分类!E:E,MATCH(数据!H1120,数据分类!A:A,0))=56,N1120,INDEX(数据分类!E:E,MATCH(数据!H1120,数据分类!A:A,0))="-","-"),"Error")</f>
        <v>NO:050</v>
      </c>
      <c r="K1120" s="34">
        <f t="shared" si="70"/>
        <v>2</v>
      </c>
      <c r="L1120" s="4" t="str">
        <f>IFERROR(INDEX(字典msg!B:B,MATCH(D1120,字典msg!A:A,0)),"Error")</f>
        <v>正常</v>
      </c>
      <c r="M1120" s="4" t="str">
        <f>IFERROR(_xlfn.IFS(H1120="9",INDEX(字典1_34!C:C,MATCH(MID(F1120,5,2),字典1_34!B:B,0)),H1120="B00",INDEX(字典1_34!D:D,MATCH(MID(F1120,5,2),字典1_34!B:B,0)),H1120="B20",INDEX(字典1_34!E:E,MATCH(MID(F1120,5,2),字典1_34!B:B,0)),H1120="B48",INDEX(字典1_34!G:G,MATCH(MID(F1120,5,2),字典1_34!B:B,0)),LEFT(H1120,1)="B",INDEX(字典1_34!F:F,MATCH(MID(F1120,5,2),字典1_34!B:B,0))),"-")</f>
        <v>-</v>
      </c>
      <c r="N1120" s="4" t="str">
        <f>IFERROR(_xlfn.IFS(H1120="9",INDEX(字典1_56!C:C,MATCH(MID(F1120,7,2),字典1_56!B:B,0)),LEFT(H1120,1)="B",INDEX(字典1_56!D:D,MATCH(MID(F1120,7,2),字典1_56!B:B,0)),H1120="C_B",INDEX(字典1_56!F:F,MATCH(MID(F1120,7,2),字典1_56!B:B,0)),H1120="C",INDEX(字典1_56!E:E,MATCH(MID(F1120,7,2),字典1_56!B:B,0))),"-")</f>
        <v>NO:050</v>
      </c>
      <c r="O1120" s="4" t="str">
        <f>IFERROR(INDEX(字典1_78!C:C,MATCH(RIGHT(F1120,2),字典1_78!B:B,0)),"Error")</f>
        <v>程序更改(#02)</v>
      </c>
      <c r="P1120" s="5">
        <f t="shared" si="68"/>
        <v>25.710999999999999</v>
      </c>
      <c r="Q1120" s="5">
        <f t="shared" si="69"/>
        <v>9.9999999999980105E-3</v>
      </c>
      <c r="R1120" s="5" t="str">
        <f>IF(H1122="C_B",INDEX(音色一览表!A:A,MATCH(MID(F1120,5,2)&amp;MID(F1121,5,2)&amp;MID(F1122,7,2),音色一览表!H:H,0))&amp;" "&amp;INDEX(音色一览表!G:G,MATCH(MID(F1120,5,2)&amp;MID(F1121,5,2)&amp;MID(F1122,7,2),音色一览表!H:H,0)),"")</f>
        <v/>
      </c>
      <c r="S1120" s="17"/>
      <c r="T1120" s="17"/>
    </row>
    <row r="1121" spans="1:20" ht="18" hidden="1" customHeight="1" x14ac:dyDescent="0.2">
      <c r="A1121" s="16">
        <v>1119</v>
      </c>
      <c r="B1121" s="16">
        <v>7</v>
      </c>
      <c r="C1121" s="10"/>
      <c r="D1121" s="16" t="s">
        <v>49</v>
      </c>
      <c r="E1121" s="16" t="s">
        <v>50</v>
      </c>
      <c r="F1121" s="16" t="s">
        <v>1030</v>
      </c>
      <c r="G1121" s="16" t="s">
        <v>1251</v>
      </c>
      <c r="H1121" s="34" t="str">
        <f t="shared" si="71"/>
        <v>B07</v>
      </c>
      <c r="I1121" s="34" t="str">
        <f>IFERROR(INDEX(数据分类!B:B,MATCH(数据!H1121,数据分类!A:A,0)),"Error")</f>
        <v>主音量_a</v>
      </c>
      <c r="J1121" s="34" t="str">
        <f>IFERROR(_xlfn.IFS(INDEX(数据分类!E:E,MATCH(数据!H1121,数据分类!A:A,0))=3456,N1121&amp;M1121,INDEX(数据分类!E:E,MATCH(数据!H1121,数据分类!A:A,0))=34,M1121,INDEX(数据分类!E:E,MATCH(数据!H1121,数据分类!A:A,0))=56,N1121,INDEX(数据分类!E:E,MATCH(数据!H1121,数据分类!A:A,0))="-","-"),"Error")</f>
        <v>Vol:114</v>
      </c>
      <c r="K1121" s="34">
        <f t="shared" si="70"/>
        <v>1</v>
      </c>
      <c r="L1121" s="4" t="str">
        <f>IFERROR(INDEX(字典msg!B:B,MATCH(D1121,字典msg!A:A,0)),"Error")</f>
        <v>正常</v>
      </c>
      <c r="M1121" s="4" t="str">
        <f>IFERROR(_xlfn.IFS(H1121="9",INDEX(字典1_34!C:C,MATCH(MID(F1121,5,2),字典1_34!B:B,0)),H1121="B00",INDEX(字典1_34!D:D,MATCH(MID(F1121,5,2),字典1_34!B:B,0)),H1121="B20",INDEX(字典1_34!E:E,MATCH(MID(F1121,5,2),字典1_34!B:B,0)),H1121="B48",INDEX(字典1_34!G:G,MATCH(MID(F1121,5,2),字典1_34!B:B,0)),LEFT(H1121,1)="B",INDEX(字典1_34!F:F,MATCH(MID(F1121,5,2),字典1_34!B:B,0))),"-")</f>
        <v>Vol:114</v>
      </c>
      <c r="N1121" s="4" t="str">
        <f>IFERROR(_xlfn.IFS(H1121="9",INDEX(字典1_56!C:C,MATCH(MID(F1121,7,2),字典1_56!B:B,0)),LEFT(H1121,1)="B",INDEX(字典1_56!D:D,MATCH(MID(F1121,7,2),字典1_56!B:B,0)),H1121="C_B",INDEX(字典1_56!F:F,MATCH(MID(F1121,7,2),字典1_56!B:B,0)),H1121="C",INDEX(字典1_56!E:E,MATCH(MID(F1121,7,2),字典1_56!B:B,0))),"-")</f>
        <v>主音量_a</v>
      </c>
      <c r="O1121" s="4" t="str">
        <f>IFERROR(INDEX(字典1_78!C:C,MATCH(RIGHT(F1121,2),字典1_78!B:B,0)),"Error")</f>
        <v>控制变更(#01)</v>
      </c>
      <c r="P1121" s="5">
        <f t="shared" si="68"/>
        <v>25.731000000000002</v>
      </c>
      <c r="Q1121" s="5">
        <f t="shared" si="69"/>
        <v>2.0000000000003126E-2</v>
      </c>
      <c r="R1121" s="5" t="str">
        <f>IF(H1123="C_B",INDEX(音色一览表!A:A,MATCH(MID(F1121,5,2)&amp;MID(F1122,5,2)&amp;MID(F1123,7,2),音色一览表!H:H,0))&amp;" "&amp;INDEX(音色一览表!G:G,MATCH(MID(F1121,5,2)&amp;MID(F1122,5,2)&amp;MID(F1123,7,2),音色一览表!H:H,0)),"")</f>
        <v/>
      </c>
      <c r="S1121" s="17"/>
      <c r="T1121" s="17"/>
    </row>
    <row r="1122" spans="1:20" ht="18" hidden="1" customHeight="1" x14ac:dyDescent="0.2">
      <c r="A1122" s="16">
        <v>1120</v>
      </c>
      <c r="B1122" s="16">
        <v>7</v>
      </c>
      <c r="C1122" s="10"/>
      <c r="D1122" s="16" t="s">
        <v>49</v>
      </c>
      <c r="E1122" s="16" t="s">
        <v>50</v>
      </c>
      <c r="F1122" s="16" t="s">
        <v>1032</v>
      </c>
      <c r="G1122" s="16" t="s">
        <v>415</v>
      </c>
      <c r="H1122" s="34" t="str">
        <f t="shared" si="71"/>
        <v>B5B</v>
      </c>
      <c r="I1122" s="34" t="str">
        <f>IFERROR(INDEX(数据分类!B:B,MATCH(数据!H1122,数据分类!A:A,0)),"Error")</f>
        <v>混响深度_a</v>
      </c>
      <c r="J1122" s="34" t="str">
        <f>IFERROR(_xlfn.IFS(INDEX(数据分类!E:E,MATCH(数据!H1122,数据分类!A:A,0))=3456,N1122&amp;M1122,INDEX(数据分类!E:E,MATCH(数据!H1122,数据分类!A:A,0))=34,M1122,INDEX(数据分类!E:E,MATCH(数据!H1122,数据分类!A:A,0))=56,N1122,INDEX(数据分类!E:E,MATCH(数据!H1122,数据分类!A:A,0))="-","-"),"Error")</f>
        <v>Vol:020</v>
      </c>
      <c r="K1122" s="34">
        <f t="shared" si="70"/>
        <v>1</v>
      </c>
      <c r="L1122" s="4" t="str">
        <f>IFERROR(INDEX(字典msg!B:B,MATCH(D1122,字典msg!A:A,0)),"Error")</f>
        <v>正常</v>
      </c>
      <c r="M1122" s="4" t="str">
        <f>IFERROR(_xlfn.IFS(H1122="9",INDEX(字典1_34!C:C,MATCH(MID(F1122,5,2),字典1_34!B:B,0)),H1122="B00",INDEX(字典1_34!D:D,MATCH(MID(F1122,5,2),字典1_34!B:B,0)),H1122="B20",INDEX(字典1_34!E:E,MATCH(MID(F1122,5,2),字典1_34!B:B,0)),H1122="B48",INDEX(字典1_34!G:G,MATCH(MID(F1122,5,2),字典1_34!B:B,0)),LEFT(H1122,1)="B",INDEX(字典1_34!F:F,MATCH(MID(F1122,5,2),字典1_34!B:B,0))),"-")</f>
        <v>Vol:020</v>
      </c>
      <c r="N1122" s="4" t="str">
        <f>IFERROR(_xlfn.IFS(H1122="9",INDEX(字典1_56!C:C,MATCH(MID(F1122,7,2),字典1_56!B:B,0)),LEFT(H1122,1)="B",INDEX(字典1_56!D:D,MATCH(MID(F1122,7,2),字典1_56!B:B,0)),H1122="C_B",INDEX(字典1_56!F:F,MATCH(MID(F1122,7,2),字典1_56!B:B,0)),H1122="C",INDEX(字典1_56!E:E,MATCH(MID(F1122,7,2),字典1_56!B:B,0))),"-")</f>
        <v>混响深度_a</v>
      </c>
      <c r="O1122" s="4" t="str">
        <f>IFERROR(INDEX(字典1_78!C:C,MATCH(RIGHT(F1122,2),字典1_78!B:B,0)),"Error")</f>
        <v>控制变更(#01)</v>
      </c>
      <c r="P1122" s="5">
        <f t="shared" si="68"/>
        <v>25.741</v>
      </c>
      <c r="Q1122" s="5">
        <f t="shared" si="69"/>
        <v>9.9999999999980105E-3</v>
      </c>
      <c r="R1122" s="5" t="str">
        <f>IF(H1124="C_B",INDEX(音色一览表!A:A,MATCH(MID(F1122,5,2)&amp;MID(F1123,5,2)&amp;MID(F1124,7,2),音色一览表!H:H,0))&amp;" "&amp;INDEX(音色一览表!G:G,MATCH(MID(F1122,5,2)&amp;MID(F1123,5,2)&amp;MID(F1124,7,2),音色一览表!H:H,0)),"")</f>
        <v/>
      </c>
      <c r="S1122" s="17"/>
      <c r="T1122" s="17"/>
    </row>
    <row r="1123" spans="1:20" ht="18" hidden="1" customHeight="1" x14ac:dyDescent="0.2">
      <c r="A1123" s="16">
        <v>1121</v>
      </c>
      <c r="B1123" s="16">
        <v>7</v>
      </c>
      <c r="C1123" s="10"/>
      <c r="D1123" s="16" t="s">
        <v>49</v>
      </c>
      <c r="E1123" s="16" t="s">
        <v>50</v>
      </c>
      <c r="F1123" s="16" t="s">
        <v>1033</v>
      </c>
      <c r="G1123" s="16" t="s">
        <v>1252</v>
      </c>
      <c r="H1123" s="34" t="str">
        <f t="shared" si="71"/>
        <v>B5D</v>
      </c>
      <c r="I1123" s="34" t="str">
        <f>IFERROR(INDEX(数据分类!B:B,MATCH(数据!H1123,数据分类!A:A,0)),"Error")</f>
        <v>混响深度_b</v>
      </c>
      <c r="J1123" s="34" t="str">
        <f>IFERROR(_xlfn.IFS(INDEX(数据分类!E:E,MATCH(数据!H1123,数据分类!A:A,0))=3456,N1123&amp;M1123,INDEX(数据分类!E:E,MATCH(数据!H1123,数据分类!A:A,0))=34,M1123,INDEX(数据分类!E:E,MATCH(数据!H1123,数据分类!A:A,0))=56,N1123,INDEX(数据分类!E:E,MATCH(数据!H1123,数据分类!A:A,0))="-","-"),"Error")</f>
        <v>Vol:000</v>
      </c>
      <c r="K1123" s="34">
        <f t="shared" si="70"/>
        <v>1</v>
      </c>
      <c r="L1123" s="4" t="str">
        <f>IFERROR(INDEX(字典msg!B:B,MATCH(D1123,字典msg!A:A,0)),"Error")</f>
        <v>正常</v>
      </c>
      <c r="M1123" s="4" t="str">
        <f>IFERROR(_xlfn.IFS(H1123="9",INDEX(字典1_34!C:C,MATCH(MID(F1123,5,2),字典1_34!B:B,0)),H1123="B00",INDEX(字典1_34!D:D,MATCH(MID(F1123,5,2),字典1_34!B:B,0)),H1123="B20",INDEX(字典1_34!E:E,MATCH(MID(F1123,5,2),字典1_34!B:B,0)),H1123="B48",INDEX(字典1_34!G:G,MATCH(MID(F1123,5,2),字典1_34!B:B,0)),LEFT(H1123,1)="B",INDEX(字典1_34!F:F,MATCH(MID(F1123,5,2),字典1_34!B:B,0))),"-")</f>
        <v>Vol:000</v>
      </c>
      <c r="N1123" s="4" t="str">
        <f>IFERROR(_xlfn.IFS(H1123="9",INDEX(字典1_56!C:C,MATCH(MID(F1123,7,2),字典1_56!B:B,0)),LEFT(H1123,1)="B",INDEX(字典1_56!D:D,MATCH(MID(F1123,7,2),字典1_56!B:B,0)),H1123="C_B",INDEX(字典1_56!F:F,MATCH(MID(F1123,7,2),字典1_56!B:B,0)),H1123="C",INDEX(字典1_56!E:E,MATCH(MID(F1123,7,2),字典1_56!B:B,0))),"-")</f>
        <v>混响深度_b</v>
      </c>
      <c r="O1123" s="4" t="str">
        <f>IFERROR(INDEX(字典1_78!C:C,MATCH(RIGHT(F1123,2),字典1_78!B:B,0)),"Error")</f>
        <v>控制变更(#01)</v>
      </c>
      <c r="P1123" s="5">
        <f t="shared" si="68"/>
        <v>25.760999999999999</v>
      </c>
      <c r="Q1123" s="5">
        <f t="shared" si="69"/>
        <v>1.9999999999999574E-2</v>
      </c>
      <c r="R1123" s="5" t="str">
        <f>IF(H1125="C_B",INDEX(音色一览表!A:A,MATCH(MID(F1123,5,2)&amp;MID(F1124,5,2)&amp;MID(F1125,7,2),音色一览表!H:H,0))&amp;" "&amp;INDEX(音色一览表!G:G,MATCH(MID(F1123,5,2)&amp;MID(F1124,5,2)&amp;MID(F1125,7,2),音色一览表!H:H,0)),"")</f>
        <v/>
      </c>
      <c r="S1123" s="17"/>
      <c r="T1123" s="17"/>
    </row>
    <row r="1124" spans="1:20" ht="18" hidden="1" customHeight="1" x14ac:dyDescent="0.2">
      <c r="A1124" s="16">
        <v>1122</v>
      </c>
      <c r="B1124" s="16">
        <v>7</v>
      </c>
      <c r="C1124" s="10"/>
      <c r="D1124" s="16" t="s">
        <v>49</v>
      </c>
      <c r="E1124" s="16" t="s">
        <v>50</v>
      </c>
      <c r="F1124" s="16" t="s">
        <v>1035</v>
      </c>
      <c r="G1124" s="16" t="s">
        <v>1253</v>
      </c>
      <c r="H1124" s="34" t="str">
        <f t="shared" si="71"/>
        <v>B07</v>
      </c>
      <c r="I1124" s="34" t="str">
        <f>IFERROR(INDEX(数据分类!B:B,MATCH(数据!H1124,数据分类!A:A,0)),"Error")</f>
        <v>主音量_a</v>
      </c>
      <c r="J1124" s="34" t="str">
        <f>IFERROR(_xlfn.IFS(INDEX(数据分类!E:E,MATCH(数据!H1124,数据分类!A:A,0))=3456,N1124&amp;M1124,INDEX(数据分类!E:E,MATCH(数据!H1124,数据分类!A:A,0))=34,M1124,INDEX(数据分类!E:E,MATCH(数据!H1124,数据分类!A:A,0))=56,N1124,INDEX(数据分类!E:E,MATCH(数据!H1124,数据分类!A:A,0))="-","-"),"Error")</f>
        <v>Vol:050</v>
      </c>
      <c r="K1124" s="34">
        <f t="shared" si="70"/>
        <v>2</v>
      </c>
      <c r="L1124" s="4" t="str">
        <f>IFERROR(INDEX(字典msg!B:B,MATCH(D1124,字典msg!A:A,0)),"Error")</f>
        <v>正常</v>
      </c>
      <c r="M1124" s="4" t="str">
        <f>IFERROR(_xlfn.IFS(H1124="9",INDEX(字典1_34!C:C,MATCH(MID(F1124,5,2),字典1_34!B:B,0)),H1124="B00",INDEX(字典1_34!D:D,MATCH(MID(F1124,5,2),字典1_34!B:B,0)),H1124="B20",INDEX(字典1_34!E:E,MATCH(MID(F1124,5,2),字典1_34!B:B,0)),H1124="B48",INDEX(字典1_34!G:G,MATCH(MID(F1124,5,2),字典1_34!B:B,0)),LEFT(H1124,1)="B",INDEX(字典1_34!F:F,MATCH(MID(F1124,5,2),字典1_34!B:B,0))),"-")</f>
        <v>Vol:050</v>
      </c>
      <c r="N1124" s="4" t="str">
        <f>IFERROR(_xlfn.IFS(H1124="9",INDEX(字典1_56!C:C,MATCH(MID(F1124,7,2),字典1_56!B:B,0)),LEFT(H1124,1)="B",INDEX(字典1_56!D:D,MATCH(MID(F1124,7,2),字典1_56!B:B,0)),H1124="C_B",INDEX(字典1_56!F:F,MATCH(MID(F1124,7,2),字典1_56!B:B,0)),H1124="C",INDEX(字典1_56!E:E,MATCH(MID(F1124,7,2),字典1_56!B:B,0))),"-")</f>
        <v>主音量_a</v>
      </c>
      <c r="O1124" s="4" t="str">
        <f>IFERROR(INDEX(字典1_78!C:C,MATCH(RIGHT(F1124,2),字典1_78!B:B,0)),"Error")</f>
        <v>控制变更(#02)</v>
      </c>
      <c r="P1124" s="5">
        <f t="shared" si="68"/>
        <v>25.780999999999999</v>
      </c>
      <c r="Q1124" s="5">
        <f t="shared" si="69"/>
        <v>1.9999999999999574E-2</v>
      </c>
      <c r="R1124" s="5" t="str">
        <f>IF(H1126="C_B",INDEX(音色一览表!A:A,MATCH(MID(F1124,5,2)&amp;MID(F1125,5,2)&amp;MID(F1126,7,2),音色一览表!H:H,0))&amp;" "&amp;INDEX(音色一览表!G:G,MATCH(MID(F1124,5,2)&amp;MID(F1125,5,2)&amp;MID(F1126,7,2),音色一览表!H:H,0)),"")</f>
        <v/>
      </c>
      <c r="S1124" s="17"/>
      <c r="T1124" s="17"/>
    </row>
    <row r="1125" spans="1:20" ht="18" hidden="1" customHeight="1" x14ac:dyDescent="0.2">
      <c r="A1125" s="16">
        <v>1123</v>
      </c>
      <c r="B1125" s="16">
        <v>7</v>
      </c>
      <c r="C1125" s="10"/>
      <c r="D1125" s="16" t="s">
        <v>49</v>
      </c>
      <c r="E1125" s="16" t="s">
        <v>50</v>
      </c>
      <c r="F1125" s="16" t="s">
        <v>1021</v>
      </c>
      <c r="G1125" s="16" t="s">
        <v>1254</v>
      </c>
      <c r="H1125" s="34" t="str">
        <f t="shared" si="71"/>
        <v>B00</v>
      </c>
      <c r="I1125" s="34" t="str">
        <f>IFERROR(INDEX(数据分类!B:B,MATCH(数据!H1125,数据分类!A:A,0)),"Error")</f>
        <v>设定音色_MSB</v>
      </c>
      <c r="J1125" s="34" t="str">
        <f>IFERROR(_xlfn.IFS(INDEX(数据分类!E:E,MATCH(数据!H1125,数据分类!A:A,0))=3456,N1125&amp;M1125,INDEX(数据分类!E:E,MATCH(数据!H1125,数据分类!A:A,0))=34,M1125,INDEX(数据分类!E:E,MATCH(数据!H1125,数据分类!A:A,0))=56,N1125,INDEX(数据分类!E:E,MATCH(数据!H1125,数据分类!A:A,0))="-","-"),"Error")</f>
        <v>MSB:000</v>
      </c>
      <c r="K1125" s="34">
        <f t="shared" si="70"/>
        <v>1</v>
      </c>
      <c r="L1125" s="4" t="str">
        <f>IFERROR(INDEX(字典msg!B:B,MATCH(D1125,字典msg!A:A,0)),"Error")</f>
        <v>正常</v>
      </c>
      <c r="M1125" s="4" t="str">
        <f>IFERROR(_xlfn.IFS(H1125="9",INDEX(字典1_34!C:C,MATCH(MID(F1125,5,2),字典1_34!B:B,0)),H1125="B00",INDEX(字典1_34!D:D,MATCH(MID(F1125,5,2),字典1_34!B:B,0)),H1125="B20",INDEX(字典1_34!E:E,MATCH(MID(F1125,5,2),字典1_34!B:B,0)),H1125="B48",INDEX(字典1_34!G:G,MATCH(MID(F1125,5,2),字典1_34!B:B,0)),LEFT(H1125,1)="B",INDEX(字典1_34!F:F,MATCH(MID(F1125,5,2),字典1_34!B:B,0))),"-")</f>
        <v>MSB:000</v>
      </c>
      <c r="N1125" s="4" t="str">
        <f>IFERROR(_xlfn.IFS(H1125="9",INDEX(字典1_56!C:C,MATCH(MID(F1125,7,2),字典1_56!B:B,0)),LEFT(H1125,1)="B",INDEX(字典1_56!D:D,MATCH(MID(F1125,7,2),字典1_56!B:B,0)),H1125="C_B",INDEX(字典1_56!F:F,MATCH(MID(F1125,7,2),字典1_56!B:B,0)),H1125="C",INDEX(字典1_56!E:E,MATCH(MID(F1125,7,2),字典1_56!B:B,0))),"-")</f>
        <v>设定音色_MSB</v>
      </c>
      <c r="O1125" s="4" t="str">
        <f>IFERROR(INDEX(字典1_78!C:C,MATCH(RIGHT(F1125,2),字典1_78!B:B,0)),"Error")</f>
        <v>控制变更(#01)</v>
      </c>
      <c r="P1125" s="5">
        <f t="shared" si="68"/>
        <v>29.890999999999998</v>
      </c>
      <c r="Q1125" s="5">
        <f t="shared" si="69"/>
        <v>4.1099999999999994</v>
      </c>
      <c r="R1125" s="5" t="str">
        <f>IF(H1127="C_B",INDEX(音色一览表!A:A,MATCH(MID(F1125,5,2)&amp;MID(F1126,5,2)&amp;MID(F1127,7,2),音色一览表!H:H,0))&amp;" "&amp;INDEX(音色一览表!G:G,MATCH(MID(F1125,5,2)&amp;MID(F1126,5,2)&amp;MID(F1127,7,2),音色一览表!H:H,0)),"")</f>
        <v>33 亮音钢琴</v>
      </c>
      <c r="S1125" s="17"/>
      <c r="T1125" s="17"/>
    </row>
    <row r="1126" spans="1:20" ht="18" hidden="1" customHeight="1" x14ac:dyDescent="0.2">
      <c r="A1126" s="16">
        <v>1124</v>
      </c>
      <c r="B1126" s="16">
        <v>7</v>
      </c>
      <c r="C1126" s="10"/>
      <c r="D1126" s="16" t="s">
        <v>49</v>
      </c>
      <c r="E1126" s="16" t="s">
        <v>50</v>
      </c>
      <c r="F1126" s="16" t="s">
        <v>1023</v>
      </c>
      <c r="G1126" s="16" t="s">
        <v>1255</v>
      </c>
      <c r="H1126" s="34" t="str">
        <f t="shared" si="71"/>
        <v>B20</v>
      </c>
      <c r="I1126" s="34" t="str">
        <f>IFERROR(INDEX(数据分类!B:B,MATCH(数据!H1126,数据分类!A:A,0)),"Error")</f>
        <v>设定音色_LSB</v>
      </c>
      <c r="J1126" s="34" t="str">
        <f>IFERROR(_xlfn.IFS(INDEX(数据分类!E:E,MATCH(数据!H1126,数据分类!A:A,0))=3456,N1126&amp;M1126,INDEX(数据分类!E:E,MATCH(数据!H1126,数据分类!A:A,0))=34,M1126,INDEX(数据分类!E:E,MATCH(数据!H1126,数据分类!A:A,0))=56,N1126,INDEX(数据分类!E:E,MATCH(数据!H1126,数据分类!A:A,0))="-","-"),"Error")</f>
        <v>LSB:112</v>
      </c>
      <c r="K1126" s="34">
        <f t="shared" si="70"/>
        <v>1</v>
      </c>
      <c r="L1126" s="4" t="str">
        <f>IFERROR(INDEX(字典msg!B:B,MATCH(D1126,字典msg!A:A,0)),"Error")</f>
        <v>正常</v>
      </c>
      <c r="M1126" s="4" t="str">
        <f>IFERROR(_xlfn.IFS(H1126="9",INDEX(字典1_34!C:C,MATCH(MID(F1126,5,2),字典1_34!B:B,0)),H1126="B00",INDEX(字典1_34!D:D,MATCH(MID(F1126,5,2),字典1_34!B:B,0)),H1126="B20",INDEX(字典1_34!E:E,MATCH(MID(F1126,5,2),字典1_34!B:B,0)),H1126="B48",INDEX(字典1_34!G:G,MATCH(MID(F1126,5,2),字典1_34!B:B,0)),LEFT(H1126,1)="B",INDEX(字典1_34!F:F,MATCH(MID(F1126,5,2),字典1_34!B:B,0))),"-")</f>
        <v>LSB:112</v>
      </c>
      <c r="N1126" s="4" t="str">
        <f>IFERROR(_xlfn.IFS(H1126="9",INDEX(字典1_56!C:C,MATCH(MID(F1126,7,2),字典1_56!B:B,0)),LEFT(H1126,1)="B",INDEX(字典1_56!D:D,MATCH(MID(F1126,7,2),字典1_56!B:B,0)),H1126="C_B",INDEX(字典1_56!F:F,MATCH(MID(F1126,7,2),字典1_56!B:B,0)),H1126="C",INDEX(字典1_56!E:E,MATCH(MID(F1126,7,2),字典1_56!B:B,0))),"-")</f>
        <v>设定音色_LSB</v>
      </c>
      <c r="O1126" s="4" t="str">
        <f>IFERROR(INDEX(字典1_78!C:C,MATCH(RIGHT(F1126,2),字典1_78!B:B,0)),"Error")</f>
        <v>控制变更(#01)</v>
      </c>
      <c r="P1126" s="5">
        <f t="shared" si="68"/>
        <v>29.901</v>
      </c>
      <c r="Q1126" s="5">
        <f t="shared" si="69"/>
        <v>1.0000000000001563E-2</v>
      </c>
      <c r="R1126" s="5" t="str">
        <f>IF(H1128="C_B",INDEX(音色一览表!A:A,MATCH(MID(F1126,5,2)&amp;MID(F1127,5,2)&amp;MID(F1128,7,2),音色一览表!H:H,0))&amp;" "&amp;INDEX(音色一览表!G:G,MATCH(MID(F1126,5,2)&amp;MID(F1127,5,2)&amp;MID(F1128,7,2),音色一览表!H:H,0)),"")</f>
        <v/>
      </c>
      <c r="S1126" s="17"/>
      <c r="T1126" s="17"/>
    </row>
    <row r="1127" spans="1:20" ht="18" hidden="1" customHeight="1" x14ac:dyDescent="0.2">
      <c r="A1127" s="16">
        <v>1125</v>
      </c>
      <c r="B1127" s="16">
        <v>7</v>
      </c>
      <c r="C1127" s="10"/>
      <c r="D1127" s="16" t="s">
        <v>49</v>
      </c>
      <c r="E1127" s="16" t="s">
        <v>50</v>
      </c>
      <c r="F1127" s="16" t="s">
        <v>1256</v>
      </c>
      <c r="G1127" s="16" t="s">
        <v>1257</v>
      </c>
      <c r="H1127" s="34" t="str">
        <f t="shared" si="71"/>
        <v>C_B</v>
      </c>
      <c r="I1127" s="34" t="str">
        <f>IFERROR(INDEX(数据分类!B:B,MATCH(数据!H1127,数据分类!A:A,0)),"Error")</f>
        <v>设定音色_NO</v>
      </c>
      <c r="J1127" s="34" t="str">
        <f>IFERROR(_xlfn.IFS(INDEX(数据分类!E:E,MATCH(数据!H1127,数据分类!A:A,0))=3456,N1127&amp;M1127,INDEX(数据分类!E:E,MATCH(数据!H1127,数据分类!A:A,0))=34,M1127,INDEX(数据分类!E:E,MATCH(数据!H1127,数据分类!A:A,0))=56,N1127,INDEX(数据分类!E:E,MATCH(数据!H1127,数据分类!A:A,0))="-","-"),"Error")</f>
        <v>NO:002</v>
      </c>
      <c r="K1127" s="34">
        <f t="shared" si="70"/>
        <v>1</v>
      </c>
      <c r="L1127" s="4" t="str">
        <f>IFERROR(INDEX(字典msg!B:B,MATCH(D1127,字典msg!A:A,0)),"Error")</f>
        <v>正常</v>
      </c>
      <c r="M1127" s="4" t="str">
        <f>IFERROR(_xlfn.IFS(H1127="9",INDEX(字典1_34!C:C,MATCH(MID(F1127,5,2),字典1_34!B:B,0)),H1127="B00",INDEX(字典1_34!D:D,MATCH(MID(F1127,5,2),字典1_34!B:B,0)),H1127="B20",INDEX(字典1_34!E:E,MATCH(MID(F1127,5,2),字典1_34!B:B,0)),H1127="B48",INDEX(字典1_34!G:G,MATCH(MID(F1127,5,2),字典1_34!B:B,0)),LEFT(H1127,1)="B",INDEX(字典1_34!F:F,MATCH(MID(F1127,5,2),字典1_34!B:B,0))),"-")</f>
        <v>-</v>
      </c>
      <c r="N1127" s="4" t="str">
        <f>IFERROR(_xlfn.IFS(H1127="9",INDEX(字典1_56!C:C,MATCH(MID(F1127,7,2),字典1_56!B:B,0)),LEFT(H1127,1)="B",INDEX(字典1_56!D:D,MATCH(MID(F1127,7,2),字典1_56!B:B,0)),H1127="C_B",INDEX(字典1_56!F:F,MATCH(MID(F1127,7,2),字典1_56!B:B,0)),H1127="C",INDEX(字典1_56!E:E,MATCH(MID(F1127,7,2),字典1_56!B:B,0))),"-")</f>
        <v>NO:002</v>
      </c>
      <c r="O1127" s="4" t="str">
        <f>IFERROR(INDEX(字典1_78!C:C,MATCH(RIGHT(F1127,2),字典1_78!B:B,0)),"Error")</f>
        <v>程序更改(#01)</v>
      </c>
      <c r="P1127" s="5">
        <f t="shared" si="68"/>
        <v>29.920999999999999</v>
      </c>
      <c r="Q1127" s="5">
        <f t="shared" si="69"/>
        <v>1.9999999999999574E-2</v>
      </c>
      <c r="R1127" s="5" t="str">
        <f>IF(H1129="C_B",INDEX(音色一览表!A:A,MATCH(MID(F1127,5,2)&amp;MID(F1128,5,2)&amp;MID(F1129,7,2),音色一览表!H:H,0))&amp;" "&amp;INDEX(音色一览表!G:G,MATCH(MID(F1127,5,2)&amp;MID(F1128,5,2)&amp;MID(F1129,7,2),音色一览表!H:H,0)),"")</f>
        <v/>
      </c>
      <c r="S1127" s="17"/>
      <c r="T1127" s="17"/>
    </row>
    <row r="1128" spans="1:20" ht="18" hidden="1" customHeight="1" x14ac:dyDescent="0.2">
      <c r="A1128" s="16">
        <v>1126</v>
      </c>
      <c r="B1128" s="16">
        <v>7</v>
      </c>
      <c r="C1128" s="10"/>
      <c r="D1128" s="16" t="s">
        <v>49</v>
      </c>
      <c r="E1128" s="16" t="s">
        <v>50</v>
      </c>
      <c r="F1128" s="16" t="s">
        <v>1026</v>
      </c>
      <c r="G1128" s="16" t="s">
        <v>1258</v>
      </c>
      <c r="H1128" s="34" t="str">
        <f t="shared" si="71"/>
        <v>B00</v>
      </c>
      <c r="I1128" s="34" t="str">
        <f>IFERROR(INDEX(数据分类!B:B,MATCH(数据!H1128,数据分类!A:A,0)),"Error")</f>
        <v>设定音色_MSB</v>
      </c>
      <c r="J1128" s="34" t="str">
        <f>IFERROR(_xlfn.IFS(INDEX(数据分类!E:E,MATCH(数据!H1128,数据分类!A:A,0))=3456,N1128&amp;M1128,INDEX(数据分类!E:E,MATCH(数据!H1128,数据分类!A:A,0))=34,M1128,INDEX(数据分类!E:E,MATCH(数据!H1128,数据分类!A:A,0))=56,N1128,INDEX(数据分类!E:E,MATCH(数据!H1128,数据分类!A:A,0))="-","-"),"Error")</f>
        <v>MSB:000</v>
      </c>
      <c r="K1128" s="34">
        <f t="shared" si="70"/>
        <v>2</v>
      </c>
      <c r="L1128" s="4" t="str">
        <f>IFERROR(INDEX(字典msg!B:B,MATCH(D1128,字典msg!A:A,0)),"Error")</f>
        <v>正常</v>
      </c>
      <c r="M1128" s="4" t="str">
        <f>IFERROR(_xlfn.IFS(H1128="9",INDEX(字典1_34!C:C,MATCH(MID(F1128,5,2),字典1_34!B:B,0)),H1128="B00",INDEX(字典1_34!D:D,MATCH(MID(F1128,5,2),字典1_34!B:B,0)),H1128="B20",INDEX(字典1_34!E:E,MATCH(MID(F1128,5,2),字典1_34!B:B,0)),H1128="B48",INDEX(字典1_34!G:G,MATCH(MID(F1128,5,2),字典1_34!B:B,0)),LEFT(H1128,1)="B",INDEX(字典1_34!F:F,MATCH(MID(F1128,5,2),字典1_34!B:B,0))),"-")</f>
        <v>MSB:000</v>
      </c>
      <c r="N1128" s="4" t="str">
        <f>IFERROR(_xlfn.IFS(H1128="9",INDEX(字典1_56!C:C,MATCH(MID(F1128,7,2),字典1_56!B:B,0)),LEFT(H1128,1)="B",INDEX(字典1_56!D:D,MATCH(MID(F1128,7,2),字典1_56!B:B,0)),H1128="C_B",INDEX(字典1_56!F:F,MATCH(MID(F1128,7,2),字典1_56!B:B,0)),H1128="C",INDEX(字典1_56!E:E,MATCH(MID(F1128,7,2),字典1_56!B:B,0))),"-")</f>
        <v>设定音色_MSB</v>
      </c>
      <c r="O1128" s="4" t="str">
        <f>IFERROR(INDEX(字典1_78!C:C,MATCH(RIGHT(F1128,2),字典1_78!B:B,0)),"Error")</f>
        <v>控制变更(#02)</v>
      </c>
      <c r="P1128" s="5">
        <f t="shared" si="68"/>
        <v>29.940999999999999</v>
      </c>
      <c r="Q1128" s="5">
        <f t="shared" si="69"/>
        <v>1.9999999999999574E-2</v>
      </c>
      <c r="R1128" s="5" t="str">
        <f>IF(H1130="C_B",INDEX(音色一览表!A:A,MATCH(MID(F1128,5,2)&amp;MID(F1129,5,2)&amp;MID(F1130,7,2),音色一览表!H:H,0))&amp;" "&amp;INDEX(音色一览表!G:G,MATCH(MID(F1128,5,2)&amp;MID(F1129,5,2)&amp;MID(F1130,7,2),音色一览表!H:H,0)),"")</f>
        <v>74 弦乐合奏2</v>
      </c>
      <c r="S1128" s="17"/>
      <c r="T1128" s="17"/>
    </row>
    <row r="1129" spans="1:20" ht="18" hidden="1" customHeight="1" x14ac:dyDescent="0.2">
      <c r="A1129" s="16">
        <v>1127</v>
      </c>
      <c r="B1129" s="16">
        <v>7</v>
      </c>
      <c r="C1129" s="10"/>
      <c r="D1129" s="16" t="s">
        <v>49</v>
      </c>
      <c r="E1129" s="16" t="s">
        <v>50</v>
      </c>
      <c r="F1129" s="16" t="s">
        <v>1027</v>
      </c>
      <c r="G1129" s="16" t="s">
        <v>1259</v>
      </c>
      <c r="H1129" s="34" t="str">
        <f t="shared" si="71"/>
        <v>B20</v>
      </c>
      <c r="I1129" s="34" t="str">
        <f>IFERROR(INDEX(数据分类!B:B,MATCH(数据!H1129,数据分类!A:A,0)),"Error")</f>
        <v>设定音色_LSB</v>
      </c>
      <c r="J1129" s="34" t="str">
        <f>IFERROR(_xlfn.IFS(INDEX(数据分类!E:E,MATCH(数据!H1129,数据分类!A:A,0))=3456,N1129&amp;M1129,INDEX(数据分类!E:E,MATCH(数据!H1129,数据分类!A:A,0))=34,M1129,INDEX(数据分类!E:E,MATCH(数据!H1129,数据分类!A:A,0))=56,N1129,INDEX(数据分类!E:E,MATCH(数据!H1129,数据分类!A:A,0))="-","-"),"Error")</f>
        <v>LSB:112</v>
      </c>
      <c r="K1129" s="34">
        <f t="shared" si="70"/>
        <v>2</v>
      </c>
      <c r="L1129" s="4" t="str">
        <f>IFERROR(INDEX(字典msg!B:B,MATCH(D1129,字典msg!A:A,0)),"Error")</f>
        <v>正常</v>
      </c>
      <c r="M1129" s="4" t="str">
        <f>IFERROR(_xlfn.IFS(H1129="9",INDEX(字典1_34!C:C,MATCH(MID(F1129,5,2),字典1_34!B:B,0)),H1129="B00",INDEX(字典1_34!D:D,MATCH(MID(F1129,5,2),字典1_34!B:B,0)),H1129="B20",INDEX(字典1_34!E:E,MATCH(MID(F1129,5,2),字典1_34!B:B,0)),H1129="B48",INDEX(字典1_34!G:G,MATCH(MID(F1129,5,2),字典1_34!B:B,0)),LEFT(H1129,1)="B",INDEX(字典1_34!F:F,MATCH(MID(F1129,5,2),字典1_34!B:B,0))),"-")</f>
        <v>LSB:112</v>
      </c>
      <c r="N1129" s="4" t="str">
        <f>IFERROR(_xlfn.IFS(H1129="9",INDEX(字典1_56!C:C,MATCH(MID(F1129,7,2),字典1_56!B:B,0)),LEFT(H1129,1)="B",INDEX(字典1_56!D:D,MATCH(MID(F1129,7,2),字典1_56!B:B,0)),H1129="C_B",INDEX(字典1_56!F:F,MATCH(MID(F1129,7,2),字典1_56!B:B,0)),H1129="C",INDEX(字典1_56!E:E,MATCH(MID(F1129,7,2),字典1_56!B:B,0))),"-")</f>
        <v>设定音色_LSB</v>
      </c>
      <c r="O1129" s="4" t="str">
        <f>IFERROR(INDEX(字典1_78!C:C,MATCH(RIGHT(F1129,2),字典1_78!B:B,0)),"Error")</f>
        <v>控制变更(#02)</v>
      </c>
      <c r="P1129" s="5">
        <f t="shared" si="68"/>
        <v>29.951000000000001</v>
      </c>
      <c r="Q1129" s="5">
        <f t="shared" si="69"/>
        <v>1.0000000000001563E-2</v>
      </c>
      <c r="R1129" s="5" t="str">
        <f>IF(H1131="C_B",INDEX(音色一览表!A:A,MATCH(MID(F1129,5,2)&amp;MID(F1130,5,2)&amp;MID(F1131,7,2),音色一览表!H:H,0))&amp;" "&amp;INDEX(音色一览表!G:G,MATCH(MID(F1129,5,2)&amp;MID(F1130,5,2)&amp;MID(F1131,7,2),音色一览表!H:H,0)),"")</f>
        <v/>
      </c>
      <c r="S1129" s="17"/>
      <c r="T1129" s="17"/>
    </row>
    <row r="1130" spans="1:20" ht="18" hidden="1" customHeight="1" x14ac:dyDescent="0.2">
      <c r="A1130" s="16">
        <v>1128</v>
      </c>
      <c r="B1130" s="16">
        <v>7</v>
      </c>
      <c r="C1130" s="10"/>
      <c r="D1130" s="16" t="s">
        <v>49</v>
      </c>
      <c r="E1130" s="16" t="s">
        <v>50</v>
      </c>
      <c r="F1130" s="16" t="s">
        <v>1074</v>
      </c>
      <c r="G1130" s="16" t="s">
        <v>1260</v>
      </c>
      <c r="H1130" s="34" t="str">
        <f t="shared" si="71"/>
        <v>C_B</v>
      </c>
      <c r="I1130" s="34" t="str">
        <f>IFERROR(INDEX(数据分类!B:B,MATCH(数据!H1130,数据分类!A:A,0)),"Error")</f>
        <v>设定音色_NO</v>
      </c>
      <c r="J1130" s="34" t="str">
        <f>IFERROR(_xlfn.IFS(INDEX(数据分类!E:E,MATCH(数据!H1130,数据分类!A:A,0))=3456,N1130&amp;M1130,INDEX(数据分类!E:E,MATCH(数据!H1130,数据分类!A:A,0))=34,M1130,INDEX(数据分类!E:E,MATCH(数据!H1130,数据分类!A:A,0))=56,N1130,INDEX(数据分类!E:E,MATCH(数据!H1130,数据分类!A:A,0))="-","-"),"Error")</f>
        <v>NO:049</v>
      </c>
      <c r="K1130" s="34">
        <f t="shared" si="70"/>
        <v>2</v>
      </c>
      <c r="L1130" s="4" t="str">
        <f>IFERROR(INDEX(字典msg!B:B,MATCH(D1130,字典msg!A:A,0)),"Error")</f>
        <v>正常</v>
      </c>
      <c r="M1130" s="4" t="str">
        <f>IFERROR(_xlfn.IFS(H1130="9",INDEX(字典1_34!C:C,MATCH(MID(F1130,5,2),字典1_34!B:B,0)),H1130="B00",INDEX(字典1_34!D:D,MATCH(MID(F1130,5,2),字典1_34!B:B,0)),H1130="B20",INDEX(字典1_34!E:E,MATCH(MID(F1130,5,2),字典1_34!B:B,0)),H1130="B48",INDEX(字典1_34!G:G,MATCH(MID(F1130,5,2),字典1_34!B:B,0)),LEFT(H1130,1)="B",INDEX(字典1_34!F:F,MATCH(MID(F1130,5,2),字典1_34!B:B,0))),"-")</f>
        <v>-</v>
      </c>
      <c r="N1130" s="4" t="str">
        <f>IFERROR(_xlfn.IFS(H1130="9",INDEX(字典1_56!C:C,MATCH(MID(F1130,7,2),字典1_56!B:B,0)),LEFT(H1130,1)="B",INDEX(字典1_56!D:D,MATCH(MID(F1130,7,2),字典1_56!B:B,0)),H1130="C_B",INDEX(字典1_56!F:F,MATCH(MID(F1130,7,2),字典1_56!B:B,0)),H1130="C",INDEX(字典1_56!E:E,MATCH(MID(F1130,7,2),字典1_56!B:B,0))),"-")</f>
        <v>NO:049</v>
      </c>
      <c r="O1130" s="4" t="str">
        <f>IFERROR(INDEX(字典1_78!C:C,MATCH(RIGHT(F1130,2),字典1_78!B:B,0)),"Error")</f>
        <v>程序更改(#02)</v>
      </c>
      <c r="P1130" s="5">
        <f t="shared" si="68"/>
        <v>29.960999999999999</v>
      </c>
      <c r="Q1130" s="5">
        <f t="shared" si="69"/>
        <v>9.9999999999980105E-3</v>
      </c>
      <c r="R1130" s="5" t="str">
        <f>IF(H1132="C_B",INDEX(音色一览表!A:A,MATCH(MID(F1130,5,2)&amp;MID(F1131,5,2)&amp;MID(F1132,7,2),音色一览表!H:H,0))&amp;" "&amp;INDEX(音色一览表!G:G,MATCH(MID(F1130,5,2)&amp;MID(F1131,5,2)&amp;MID(F1132,7,2),音色一览表!H:H,0)),"")</f>
        <v/>
      </c>
      <c r="S1130" s="17"/>
      <c r="T1130" s="17"/>
    </row>
    <row r="1131" spans="1:20" ht="18" hidden="1" customHeight="1" x14ac:dyDescent="0.2">
      <c r="A1131" s="16">
        <v>1129</v>
      </c>
      <c r="B1131" s="16">
        <v>7</v>
      </c>
      <c r="C1131" s="10"/>
      <c r="D1131" s="16" t="s">
        <v>49</v>
      </c>
      <c r="E1131" s="16" t="s">
        <v>50</v>
      </c>
      <c r="F1131" s="16" t="s">
        <v>1261</v>
      </c>
      <c r="G1131" s="16" t="s">
        <v>1262</v>
      </c>
      <c r="H1131" s="34" t="str">
        <f t="shared" si="71"/>
        <v>B07</v>
      </c>
      <c r="I1131" s="34" t="str">
        <f>IFERROR(INDEX(数据分类!B:B,MATCH(数据!H1131,数据分类!A:A,0)),"Error")</f>
        <v>主音量_a</v>
      </c>
      <c r="J1131" s="34" t="str">
        <f>IFERROR(_xlfn.IFS(INDEX(数据分类!E:E,MATCH(数据!H1131,数据分类!A:A,0))=3456,N1131&amp;M1131,INDEX(数据分类!E:E,MATCH(数据!H1131,数据分类!A:A,0))=34,M1131,INDEX(数据分类!E:E,MATCH(数据!H1131,数据分类!A:A,0))=56,N1131,INDEX(数据分类!E:E,MATCH(数据!H1131,数据分类!A:A,0))="-","-"),"Error")</f>
        <v>Vol:110</v>
      </c>
      <c r="K1131" s="34">
        <f t="shared" si="70"/>
        <v>1</v>
      </c>
      <c r="L1131" s="4" t="str">
        <f>IFERROR(INDEX(字典msg!B:B,MATCH(D1131,字典msg!A:A,0)),"Error")</f>
        <v>正常</v>
      </c>
      <c r="M1131" s="4" t="str">
        <f>IFERROR(_xlfn.IFS(H1131="9",INDEX(字典1_34!C:C,MATCH(MID(F1131,5,2),字典1_34!B:B,0)),H1131="B00",INDEX(字典1_34!D:D,MATCH(MID(F1131,5,2),字典1_34!B:B,0)),H1131="B20",INDEX(字典1_34!E:E,MATCH(MID(F1131,5,2),字典1_34!B:B,0)),H1131="B48",INDEX(字典1_34!G:G,MATCH(MID(F1131,5,2),字典1_34!B:B,0)),LEFT(H1131,1)="B",INDEX(字典1_34!F:F,MATCH(MID(F1131,5,2),字典1_34!B:B,0))),"-")</f>
        <v>Vol:110</v>
      </c>
      <c r="N1131" s="4" t="str">
        <f>IFERROR(_xlfn.IFS(H1131="9",INDEX(字典1_56!C:C,MATCH(MID(F1131,7,2),字典1_56!B:B,0)),LEFT(H1131,1)="B",INDEX(字典1_56!D:D,MATCH(MID(F1131,7,2),字典1_56!B:B,0)),H1131="C_B",INDEX(字典1_56!F:F,MATCH(MID(F1131,7,2),字典1_56!B:B,0)),H1131="C",INDEX(字典1_56!E:E,MATCH(MID(F1131,7,2),字典1_56!B:B,0))),"-")</f>
        <v>主音量_a</v>
      </c>
      <c r="O1131" s="4" t="str">
        <f>IFERROR(INDEX(字典1_78!C:C,MATCH(RIGHT(F1131,2),字典1_78!B:B,0)),"Error")</f>
        <v>控制变更(#01)</v>
      </c>
      <c r="P1131" s="5">
        <f t="shared" si="68"/>
        <v>29.981000000000002</v>
      </c>
      <c r="Q1131" s="5">
        <f t="shared" si="69"/>
        <v>2.0000000000003126E-2</v>
      </c>
      <c r="R1131" s="5" t="str">
        <f>IF(H1133="C_B",INDEX(音色一览表!A:A,MATCH(MID(F1131,5,2)&amp;MID(F1132,5,2)&amp;MID(F1133,7,2),音色一览表!H:H,0))&amp;" "&amp;INDEX(音色一览表!G:G,MATCH(MID(F1131,5,2)&amp;MID(F1132,5,2)&amp;MID(F1133,7,2),音色一览表!H:H,0)),"")</f>
        <v/>
      </c>
      <c r="S1131" s="17"/>
      <c r="T1131" s="17"/>
    </row>
    <row r="1132" spans="1:20" ht="18" hidden="1" customHeight="1" x14ac:dyDescent="0.2">
      <c r="A1132" s="16">
        <v>1130</v>
      </c>
      <c r="B1132" s="16">
        <v>7</v>
      </c>
      <c r="C1132" s="10"/>
      <c r="D1132" s="16" t="s">
        <v>49</v>
      </c>
      <c r="E1132" s="16" t="s">
        <v>50</v>
      </c>
      <c r="F1132" s="16" t="s">
        <v>1263</v>
      </c>
      <c r="G1132" s="16" t="s">
        <v>1264</v>
      </c>
      <c r="H1132" s="34" t="str">
        <f t="shared" si="71"/>
        <v>B5B</v>
      </c>
      <c r="I1132" s="34" t="str">
        <f>IFERROR(INDEX(数据分类!B:B,MATCH(数据!H1132,数据分类!A:A,0)),"Error")</f>
        <v>混响深度_a</v>
      </c>
      <c r="J1132" s="34" t="str">
        <f>IFERROR(_xlfn.IFS(INDEX(数据分类!E:E,MATCH(数据!H1132,数据分类!A:A,0))=3456,N1132&amp;M1132,INDEX(数据分类!E:E,MATCH(数据!H1132,数据分类!A:A,0))=34,M1132,INDEX(数据分类!E:E,MATCH(数据!H1132,数据分类!A:A,0))=56,N1132,INDEX(数据分类!E:E,MATCH(数据!H1132,数据分类!A:A,0))="-","-"),"Error")</f>
        <v>Vol:018</v>
      </c>
      <c r="K1132" s="34">
        <f t="shared" si="70"/>
        <v>1</v>
      </c>
      <c r="L1132" s="4" t="str">
        <f>IFERROR(INDEX(字典msg!B:B,MATCH(D1132,字典msg!A:A,0)),"Error")</f>
        <v>正常</v>
      </c>
      <c r="M1132" s="4" t="str">
        <f>IFERROR(_xlfn.IFS(H1132="9",INDEX(字典1_34!C:C,MATCH(MID(F1132,5,2),字典1_34!B:B,0)),H1132="B00",INDEX(字典1_34!D:D,MATCH(MID(F1132,5,2),字典1_34!B:B,0)),H1132="B20",INDEX(字典1_34!E:E,MATCH(MID(F1132,5,2),字典1_34!B:B,0)),H1132="B48",INDEX(字典1_34!G:G,MATCH(MID(F1132,5,2),字典1_34!B:B,0)),LEFT(H1132,1)="B",INDEX(字典1_34!F:F,MATCH(MID(F1132,5,2),字典1_34!B:B,0))),"-")</f>
        <v>Vol:018</v>
      </c>
      <c r="N1132" s="4" t="str">
        <f>IFERROR(_xlfn.IFS(H1132="9",INDEX(字典1_56!C:C,MATCH(MID(F1132,7,2),字典1_56!B:B,0)),LEFT(H1132,1)="B",INDEX(字典1_56!D:D,MATCH(MID(F1132,7,2),字典1_56!B:B,0)),H1132="C_B",INDEX(字典1_56!F:F,MATCH(MID(F1132,7,2),字典1_56!B:B,0)),H1132="C",INDEX(字典1_56!E:E,MATCH(MID(F1132,7,2),字典1_56!B:B,0))),"-")</f>
        <v>混响深度_a</v>
      </c>
      <c r="O1132" s="4" t="str">
        <f>IFERROR(INDEX(字典1_78!C:C,MATCH(RIGHT(F1132,2),字典1_78!B:B,0)),"Error")</f>
        <v>控制变更(#01)</v>
      </c>
      <c r="P1132" s="5">
        <f t="shared" si="68"/>
        <v>30.001000000000001</v>
      </c>
      <c r="Q1132" s="5">
        <f t="shared" si="69"/>
        <v>1.9999999999999574E-2</v>
      </c>
      <c r="R1132" s="5" t="str">
        <f>IF(H1134="C_B",INDEX(音色一览表!A:A,MATCH(MID(F1132,5,2)&amp;MID(F1133,5,2)&amp;MID(F1134,7,2),音色一览表!H:H,0))&amp;" "&amp;INDEX(音色一览表!G:G,MATCH(MID(F1132,5,2)&amp;MID(F1133,5,2)&amp;MID(F1134,7,2),音色一览表!H:H,0)),"")</f>
        <v/>
      </c>
      <c r="S1132" s="17"/>
      <c r="T1132" s="17"/>
    </row>
    <row r="1133" spans="1:20" ht="18" hidden="1" customHeight="1" x14ac:dyDescent="0.2">
      <c r="A1133" s="16">
        <v>1131</v>
      </c>
      <c r="B1133" s="16">
        <v>7</v>
      </c>
      <c r="C1133" s="10"/>
      <c r="D1133" s="16" t="s">
        <v>49</v>
      </c>
      <c r="E1133" s="16" t="s">
        <v>50</v>
      </c>
      <c r="F1133" s="16" t="s">
        <v>1265</v>
      </c>
      <c r="G1133" s="16" t="s">
        <v>1266</v>
      </c>
      <c r="H1133" s="34" t="str">
        <f t="shared" si="71"/>
        <v>B07</v>
      </c>
      <c r="I1133" s="34" t="str">
        <f>IFERROR(INDEX(数据分类!B:B,MATCH(数据!H1133,数据分类!A:A,0)),"Error")</f>
        <v>主音量_a</v>
      </c>
      <c r="J1133" s="34" t="str">
        <f>IFERROR(_xlfn.IFS(INDEX(数据分类!E:E,MATCH(数据!H1133,数据分类!A:A,0))=3456,N1133&amp;M1133,INDEX(数据分类!E:E,MATCH(数据!H1133,数据分类!A:A,0))=34,M1133,INDEX(数据分类!E:E,MATCH(数据!H1133,数据分类!A:A,0))=56,N1133,INDEX(数据分类!E:E,MATCH(数据!H1133,数据分类!A:A,0))="-","-"),"Error")</f>
        <v>Vol:048</v>
      </c>
      <c r="K1133" s="34">
        <f t="shared" si="70"/>
        <v>2</v>
      </c>
      <c r="L1133" s="4" t="str">
        <f>IFERROR(INDEX(字典msg!B:B,MATCH(D1133,字典msg!A:A,0)),"Error")</f>
        <v>正常</v>
      </c>
      <c r="M1133" s="4" t="str">
        <f>IFERROR(_xlfn.IFS(H1133="9",INDEX(字典1_34!C:C,MATCH(MID(F1133,5,2),字典1_34!B:B,0)),H1133="B00",INDEX(字典1_34!D:D,MATCH(MID(F1133,5,2),字典1_34!B:B,0)),H1133="B20",INDEX(字典1_34!E:E,MATCH(MID(F1133,5,2),字典1_34!B:B,0)),H1133="B48",INDEX(字典1_34!G:G,MATCH(MID(F1133,5,2),字典1_34!B:B,0)),LEFT(H1133,1)="B",INDEX(字典1_34!F:F,MATCH(MID(F1133,5,2),字典1_34!B:B,0))),"-")</f>
        <v>Vol:048</v>
      </c>
      <c r="N1133" s="4" t="str">
        <f>IFERROR(_xlfn.IFS(H1133="9",INDEX(字典1_56!C:C,MATCH(MID(F1133,7,2),字典1_56!B:B,0)),LEFT(H1133,1)="B",INDEX(字典1_56!D:D,MATCH(MID(F1133,7,2),字典1_56!B:B,0)),H1133="C_B",INDEX(字典1_56!F:F,MATCH(MID(F1133,7,2),字典1_56!B:B,0)),H1133="C",INDEX(字典1_56!E:E,MATCH(MID(F1133,7,2),字典1_56!B:B,0))),"-")</f>
        <v>主音量_a</v>
      </c>
      <c r="O1133" s="4" t="str">
        <f>IFERROR(INDEX(字典1_78!C:C,MATCH(RIGHT(F1133,2),字典1_78!B:B,0)),"Error")</f>
        <v>控制变更(#02)</v>
      </c>
      <c r="P1133" s="5">
        <f t="shared" si="68"/>
        <v>30.021000000000001</v>
      </c>
      <c r="Q1133" s="5">
        <f t="shared" si="69"/>
        <v>1.9999999999999574E-2</v>
      </c>
      <c r="R1133" s="5" t="str">
        <f>IF(H1135="C_B",INDEX(音色一览表!A:A,MATCH(MID(F1133,5,2)&amp;MID(F1134,5,2)&amp;MID(F1135,7,2),音色一览表!H:H,0))&amp;" "&amp;INDEX(音色一览表!G:G,MATCH(MID(F1133,5,2)&amp;MID(F1134,5,2)&amp;MID(F1135,7,2),音色一览表!H:H,0)),"")</f>
        <v/>
      </c>
      <c r="S1133" s="17"/>
      <c r="T1133" s="17"/>
    </row>
    <row r="1134" spans="1:20" ht="18" hidden="1" customHeight="1" x14ac:dyDescent="0.2">
      <c r="A1134" s="16">
        <v>1132</v>
      </c>
      <c r="B1134" s="16">
        <v>7</v>
      </c>
      <c r="C1134" s="10"/>
      <c r="D1134" s="16" t="s">
        <v>49</v>
      </c>
      <c r="E1134" s="16" t="s">
        <v>50</v>
      </c>
      <c r="F1134" s="16" t="s">
        <v>1267</v>
      </c>
      <c r="G1134" s="16" t="s">
        <v>1268</v>
      </c>
      <c r="H1134" s="34" t="str">
        <f t="shared" si="71"/>
        <v>B5B</v>
      </c>
      <c r="I1134" s="34" t="str">
        <f>IFERROR(INDEX(数据分类!B:B,MATCH(数据!H1134,数据分类!A:A,0)),"Error")</f>
        <v>混响深度_a</v>
      </c>
      <c r="J1134" s="34" t="str">
        <f>IFERROR(_xlfn.IFS(INDEX(数据分类!E:E,MATCH(数据!H1134,数据分类!A:A,0))=3456,N1134&amp;M1134,INDEX(数据分类!E:E,MATCH(数据!H1134,数据分类!A:A,0))=34,M1134,INDEX(数据分类!E:E,MATCH(数据!H1134,数据分类!A:A,0))=56,N1134,INDEX(数据分类!E:E,MATCH(数据!H1134,数据分类!A:A,0))="-","-"),"Error")</f>
        <v>Vol:035</v>
      </c>
      <c r="K1134" s="34">
        <f t="shared" si="70"/>
        <v>2</v>
      </c>
      <c r="L1134" s="4" t="str">
        <f>IFERROR(INDEX(字典msg!B:B,MATCH(D1134,字典msg!A:A,0)),"Error")</f>
        <v>正常</v>
      </c>
      <c r="M1134" s="4" t="str">
        <f>IFERROR(_xlfn.IFS(H1134="9",INDEX(字典1_34!C:C,MATCH(MID(F1134,5,2),字典1_34!B:B,0)),H1134="B00",INDEX(字典1_34!D:D,MATCH(MID(F1134,5,2),字典1_34!B:B,0)),H1134="B20",INDEX(字典1_34!E:E,MATCH(MID(F1134,5,2),字典1_34!B:B,0)),H1134="B48",INDEX(字典1_34!G:G,MATCH(MID(F1134,5,2),字典1_34!B:B,0)),LEFT(H1134,1)="B",INDEX(字典1_34!F:F,MATCH(MID(F1134,5,2),字典1_34!B:B,0))),"-")</f>
        <v>Vol:035</v>
      </c>
      <c r="N1134" s="4" t="str">
        <f>IFERROR(_xlfn.IFS(H1134="9",INDEX(字典1_56!C:C,MATCH(MID(F1134,7,2),字典1_56!B:B,0)),LEFT(H1134,1)="B",INDEX(字典1_56!D:D,MATCH(MID(F1134,7,2),字典1_56!B:B,0)),H1134="C_B",INDEX(字典1_56!F:F,MATCH(MID(F1134,7,2),字典1_56!B:B,0)),H1134="C",INDEX(字典1_56!E:E,MATCH(MID(F1134,7,2),字典1_56!B:B,0))),"-")</f>
        <v>混响深度_a</v>
      </c>
      <c r="O1134" s="4" t="str">
        <f>IFERROR(INDEX(字典1_78!C:C,MATCH(RIGHT(F1134,2),字典1_78!B:B,0)),"Error")</f>
        <v>控制变更(#02)</v>
      </c>
      <c r="P1134" s="5">
        <f t="shared" si="68"/>
        <v>30.041</v>
      </c>
      <c r="Q1134" s="5">
        <f t="shared" si="69"/>
        <v>1.9999999999999574E-2</v>
      </c>
      <c r="R1134" s="5" t="str">
        <f>IF(H1136="C_B",INDEX(音色一览表!A:A,MATCH(MID(F1134,5,2)&amp;MID(F1135,5,2)&amp;MID(F1136,7,2),音色一览表!H:H,0))&amp;" "&amp;INDEX(音色一览表!G:G,MATCH(MID(F1134,5,2)&amp;MID(F1135,5,2)&amp;MID(F1136,7,2),音色一览表!H:H,0)),"")</f>
        <v/>
      </c>
      <c r="S1134" s="17"/>
      <c r="T1134" s="17"/>
    </row>
    <row r="1135" spans="1:20" ht="18" hidden="1" customHeight="1" x14ac:dyDescent="0.2">
      <c r="A1135" s="16">
        <v>1133</v>
      </c>
      <c r="B1135" s="16">
        <v>7</v>
      </c>
      <c r="C1135" s="10"/>
      <c r="D1135" s="16" t="s">
        <v>49</v>
      </c>
      <c r="E1135" s="16" t="s">
        <v>50</v>
      </c>
      <c r="F1135" s="16" t="s">
        <v>1021</v>
      </c>
      <c r="G1135" s="16" t="s">
        <v>1269</v>
      </c>
      <c r="H1135" s="34" t="str">
        <f t="shared" si="71"/>
        <v>B00</v>
      </c>
      <c r="I1135" s="34" t="str">
        <f>IFERROR(INDEX(数据分类!B:B,MATCH(数据!H1135,数据分类!A:A,0)),"Error")</f>
        <v>设定音色_MSB</v>
      </c>
      <c r="J1135" s="34" t="str">
        <f>IFERROR(_xlfn.IFS(INDEX(数据分类!E:E,MATCH(数据!H1135,数据分类!A:A,0))=3456,N1135&amp;M1135,INDEX(数据分类!E:E,MATCH(数据!H1135,数据分类!A:A,0))=34,M1135,INDEX(数据分类!E:E,MATCH(数据!H1135,数据分类!A:A,0))=56,N1135,INDEX(数据分类!E:E,MATCH(数据!H1135,数据分类!A:A,0))="-","-"),"Error")</f>
        <v>MSB:000</v>
      </c>
      <c r="K1135" s="34">
        <f t="shared" si="70"/>
        <v>1</v>
      </c>
      <c r="L1135" s="4" t="str">
        <f>IFERROR(INDEX(字典msg!B:B,MATCH(D1135,字典msg!A:A,0)),"Error")</f>
        <v>正常</v>
      </c>
      <c r="M1135" s="4" t="str">
        <f>IFERROR(_xlfn.IFS(H1135="9",INDEX(字典1_34!C:C,MATCH(MID(F1135,5,2),字典1_34!B:B,0)),H1135="B00",INDEX(字典1_34!D:D,MATCH(MID(F1135,5,2),字典1_34!B:B,0)),H1135="B20",INDEX(字典1_34!E:E,MATCH(MID(F1135,5,2),字典1_34!B:B,0)),H1135="B48",INDEX(字典1_34!G:G,MATCH(MID(F1135,5,2),字典1_34!B:B,0)),LEFT(H1135,1)="B",INDEX(字典1_34!F:F,MATCH(MID(F1135,5,2),字典1_34!B:B,0))),"-")</f>
        <v>MSB:000</v>
      </c>
      <c r="N1135" s="4" t="str">
        <f>IFERROR(_xlfn.IFS(H1135="9",INDEX(字典1_56!C:C,MATCH(MID(F1135,7,2),字典1_56!B:B,0)),LEFT(H1135,1)="B",INDEX(字典1_56!D:D,MATCH(MID(F1135,7,2),字典1_56!B:B,0)),H1135="C_B",INDEX(字典1_56!F:F,MATCH(MID(F1135,7,2),字典1_56!B:B,0)),H1135="C",INDEX(字典1_56!E:E,MATCH(MID(F1135,7,2),字典1_56!B:B,0))),"-")</f>
        <v>设定音色_MSB</v>
      </c>
      <c r="O1135" s="4" t="str">
        <f>IFERROR(INDEX(字典1_78!C:C,MATCH(RIGHT(F1135,2),字典1_78!B:B,0)),"Error")</f>
        <v>控制变更(#01)</v>
      </c>
      <c r="P1135" s="5">
        <f t="shared" si="68"/>
        <v>32.28</v>
      </c>
      <c r="Q1135" s="5">
        <f t="shared" si="69"/>
        <v>2.2390000000000008</v>
      </c>
      <c r="R1135" s="5" t="str">
        <f>IF(H1137="C_B",INDEX(音色一览表!A:A,MATCH(MID(F1135,5,2)&amp;MID(F1136,5,2)&amp;MID(F1137,7,2),音色一览表!H:H,0))&amp;" "&amp;INDEX(音色一览表!G:G,MATCH(MID(F1135,5,2)&amp;MID(F1136,5,2)&amp;MID(F1137,7,2),音色一览表!H:H,0)),"")</f>
        <v>32 三角钢琴</v>
      </c>
      <c r="S1135" s="17"/>
      <c r="T1135" s="17"/>
    </row>
    <row r="1136" spans="1:20" ht="18" hidden="1" customHeight="1" x14ac:dyDescent="0.2">
      <c r="A1136" s="16">
        <v>1134</v>
      </c>
      <c r="B1136" s="16">
        <v>7</v>
      </c>
      <c r="C1136" s="10"/>
      <c r="D1136" s="16" t="s">
        <v>49</v>
      </c>
      <c r="E1136" s="16" t="s">
        <v>50</v>
      </c>
      <c r="F1136" s="16" t="s">
        <v>1023</v>
      </c>
      <c r="G1136" s="16" t="s">
        <v>1270</v>
      </c>
      <c r="H1136" s="34" t="str">
        <f t="shared" si="71"/>
        <v>B20</v>
      </c>
      <c r="I1136" s="34" t="str">
        <f>IFERROR(INDEX(数据分类!B:B,MATCH(数据!H1136,数据分类!A:A,0)),"Error")</f>
        <v>设定音色_LSB</v>
      </c>
      <c r="J1136" s="34" t="str">
        <f>IFERROR(_xlfn.IFS(INDEX(数据分类!E:E,MATCH(数据!H1136,数据分类!A:A,0))=3456,N1136&amp;M1136,INDEX(数据分类!E:E,MATCH(数据!H1136,数据分类!A:A,0))=34,M1136,INDEX(数据分类!E:E,MATCH(数据!H1136,数据分类!A:A,0))=56,N1136,INDEX(数据分类!E:E,MATCH(数据!H1136,数据分类!A:A,0))="-","-"),"Error")</f>
        <v>LSB:112</v>
      </c>
      <c r="K1136" s="34">
        <f t="shared" si="70"/>
        <v>1</v>
      </c>
      <c r="L1136" s="4" t="str">
        <f>IFERROR(INDEX(字典msg!B:B,MATCH(D1136,字典msg!A:A,0)),"Error")</f>
        <v>正常</v>
      </c>
      <c r="M1136" s="4" t="str">
        <f>IFERROR(_xlfn.IFS(H1136="9",INDEX(字典1_34!C:C,MATCH(MID(F1136,5,2),字典1_34!B:B,0)),H1136="B00",INDEX(字典1_34!D:D,MATCH(MID(F1136,5,2),字典1_34!B:B,0)),H1136="B20",INDEX(字典1_34!E:E,MATCH(MID(F1136,5,2),字典1_34!B:B,0)),H1136="B48",INDEX(字典1_34!G:G,MATCH(MID(F1136,5,2),字典1_34!B:B,0)),LEFT(H1136,1)="B",INDEX(字典1_34!F:F,MATCH(MID(F1136,5,2),字典1_34!B:B,0))),"-")</f>
        <v>LSB:112</v>
      </c>
      <c r="N1136" s="4" t="str">
        <f>IFERROR(_xlfn.IFS(H1136="9",INDEX(字典1_56!C:C,MATCH(MID(F1136,7,2),字典1_56!B:B,0)),LEFT(H1136,1)="B",INDEX(字典1_56!D:D,MATCH(MID(F1136,7,2),字典1_56!B:B,0)),H1136="C_B",INDEX(字典1_56!F:F,MATCH(MID(F1136,7,2),字典1_56!B:B,0)),H1136="C",INDEX(字典1_56!E:E,MATCH(MID(F1136,7,2),字典1_56!B:B,0))),"-")</f>
        <v>设定音色_LSB</v>
      </c>
      <c r="O1136" s="4" t="str">
        <f>IFERROR(INDEX(字典1_78!C:C,MATCH(RIGHT(F1136,2),字典1_78!B:B,0)),"Error")</f>
        <v>控制变更(#01)</v>
      </c>
      <c r="P1136" s="5">
        <f t="shared" si="68"/>
        <v>32.299999999999997</v>
      </c>
      <c r="Q1136" s="5">
        <f t="shared" si="69"/>
        <v>1.9999999999996021E-2</v>
      </c>
      <c r="R1136" s="5" t="str">
        <f>IF(H1138="C_B",INDEX(音色一览表!A:A,MATCH(MID(F1136,5,2)&amp;MID(F1137,5,2)&amp;MID(F1138,7,2),音色一览表!H:H,0))&amp;" "&amp;INDEX(音色一览表!G:G,MATCH(MID(F1136,5,2)&amp;MID(F1137,5,2)&amp;MID(F1138,7,2),音色一览表!H:H,0)),"")</f>
        <v/>
      </c>
      <c r="S1136" s="17"/>
      <c r="T1136" s="17"/>
    </row>
    <row r="1137" spans="1:20" ht="18" hidden="1" customHeight="1" x14ac:dyDescent="0.2">
      <c r="A1137" s="16">
        <v>1135</v>
      </c>
      <c r="B1137" s="16">
        <v>7</v>
      </c>
      <c r="C1137" s="10"/>
      <c r="D1137" s="16" t="s">
        <v>49</v>
      </c>
      <c r="E1137" s="16" t="s">
        <v>50</v>
      </c>
      <c r="F1137" s="16" t="s">
        <v>1024</v>
      </c>
      <c r="G1137" s="16" t="s">
        <v>1271</v>
      </c>
      <c r="H1137" s="34" t="str">
        <f t="shared" si="71"/>
        <v>C_B</v>
      </c>
      <c r="I1137" s="34" t="str">
        <f>IFERROR(INDEX(数据分类!B:B,MATCH(数据!H1137,数据分类!A:A,0)),"Error")</f>
        <v>设定音色_NO</v>
      </c>
      <c r="J1137" s="34" t="str">
        <f>IFERROR(_xlfn.IFS(INDEX(数据分类!E:E,MATCH(数据!H1137,数据分类!A:A,0))=3456,N1137&amp;M1137,INDEX(数据分类!E:E,MATCH(数据!H1137,数据分类!A:A,0))=34,M1137,INDEX(数据分类!E:E,MATCH(数据!H1137,数据分类!A:A,0))=56,N1137,INDEX(数据分类!E:E,MATCH(数据!H1137,数据分类!A:A,0))="-","-"),"Error")</f>
        <v>NO:001</v>
      </c>
      <c r="K1137" s="34">
        <f t="shared" si="70"/>
        <v>1</v>
      </c>
      <c r="L1137" s="4" t="str">
        <f>IFERROR(INDEX(字典msg!B:B,MATCH(D1137,字典msg!A:A,0)),"Error")</f>
        <v>正常</v>
      </c>
      <c r="M1137" s="4" t="str">
        <f>IFERROR(_xlfn.IFS(H1137="9",INDEX(字典1_34!C:C,MATCH(MID(F1137,5,2),字典1_34!B:B,0)),H1137="B00",INDEX(字典1_34!D:D,MATCH(MID(F1137,5,2),字典1_34!B:B,0)),H1137="B20",INDEX(字典1_34!E:E,MATCH(MID(F1137,5,2),字典1_34!B:B,0)),H1137="B48",INDEX(字典1_34!G:G,MATCH(MID(F1137,5,2),字典1_34!B:B,0)),LEFT(H1137,1)="B",INDEX(字典1_34!F:F,MATCH(MID(F1137,5,2),字典1_34!B:B,0))),"-")</f>
        <v>-</v>
      </c>
      <c r="N1137" s="4" t="str">
        <f>IFERROR(_xlfn.IFS(H1137="9",INDEX(字典1_56!C:C,MATCH(MID(F1137,7,2),字典1_56!B:B,0)),LEFT(H1137,1)="B",INDEX(字典1_56!D:D,MATCH(MID(F1137,7,2),字典1_56!B:B,0)),H1137="C_B",INDEX(字典1_56!F:F,MATCH(MID(F1137,7,2),字典1_56!B:B,0)),H1137="C",INDEX(字典1_56!E:E,MATCH(MID(F1137,7,2),字典1_56!B:B,0))),"-")</f>
        <v>NO:001</v>
      </c>
      <c r="O1137" s="4" t="str">
        <f>IFERROR(INDEX(字典1_78!C:C,MATCH(RIGHT(F1137,2),字典1_78!B:B,0)),"Error")</f>
        <v>程序更改(#01)</v>
      </c>
      <c r="P1137" s="5">
        <f t="shared" si="68"/>
        <v>32.32</v>
      </c>
      <c r="Q1137" s="5">
        <f t="shared" si="69"/>
        <v>2.0000000000003126E-2</v>
      </c>
      <c r="R1137" s="5" t="str">
        <f>IF(H1139="C_B",INDEX(音色一览表!A:A,MATCH(MID(F1137,5,2)&amp;MID(F1138,5,2)&amp;MID(F1139,7,2),音色一览表!H:H,0))&amp;" "&amp;INDEX(音色一览表!G:G,MATCH(MID(F1137,5,2)&amp;MID(F1138,5,2)&amp;MID(F1139,7,2),音色一览表!H:H,0)),"")</f>
        <v/>
      </c>
      <c r="S1137" s="17"/>
      <c r="T1137" s="17"/>
    </row>
    <row r="1138" spans="1:20" ht="18" hidden="1" customHeight="1" x14ac:dyDescent="0.2">
      <c r="A1138" s="16">
        <v>1136</v>
      </c>
      <c r="B1138" s="16">
        <v>7</v>
      </c>
      <c r="C1138" s="10"/>
      <c r="D1138" s="16" t="s">
        <v>49</v>
      </c>
      <c r="E1138" s="16" t="s">
        <v>50</v>
      </c>
      <c r="F1138" s="16" t="s">
        <v>1026</v>
      </c>
      <c r="G1138" s="16" t="s">
        <v>1272</v>
      </c>
      <c r="H1138" s="34" t="str">
        <f t="shared" si="71"/>
        <v>B00</v>
      </c>
      <c r="I1138" s="34" t="str">
        <f>IFERROR(INDEX(数据分类!B:B,MATCH(数据!H1138,数据分类!A:A,0)),"Error")</f>
        <v>设定音色_MSB</v>
      </c>
      <c r="J1138" s="34" t="str">
        <f>IFERROR(_xlfn.IFS(INDEX(数据分类!E:E,MATCH(数据!H1138,数据分类!A:A,0))=3456,N1138&amp;M1138,INDEX(数据分类!E:E,MATCH(数据!H1138,数据分类!A:A,0))=34,M1138,INDEX(数据分类!E:E,MATCH(数据!H1138,数据分类!A:A,0))=56,N1138,INDEX(数据分类!E:E,MATCH(数据!H1138,数据分类!A:A,0))="-","-"),"Error")</f>
        <v>MSB:000</v>
      </c>
      <c r="K1138" s="34">
        <f t="shared" si="70"/>
        <v>2</v>
      </c>
      <c r="L1138" s="4" t="str">
        <f>IFERROR(INDEX(字典msg!B:B,MATCH(D1138,字典msg!A:A,0)),"Error")</f>
        <v>正常</v>
      </c>
      <c r="M1138" s="4" t="str">
        <f>IFERROR(_xlfn.IFS(H1138="9",INDEX(字典1_34!C:C,MATCH(MID(F1138,5,2),字典1_34!B:B,0)),H1138="B00",INDEX(字典1_34!D:D,MATCH(MID(F1138,5,2),字典1_34!B:B,0)),H1138="B20",INDEX(字典1_34!E:E,MATCH(MID(F1138,5,2),字典1_34!B:B,0)),H1138="B48",INDEX(字典1_34!G:G,MATCH(MID(F1138,5,2),字典1_34!B:B,0)),LEFT(H1138,1)="B",INDEX(字典1_34!F:F,MATCH(MID(F1138,5,2),字典1_34!B:B,0))),"-")</f>
        <v>MSB:000</v>
      </c>
      <c r="N1138" s="4" t="str">
        <f>IFERROR(_xlfn.IFS(H1138="9",INDEX(字典1_56!C:C,MATCH(MID(F1138,7,2),字典1_56!B:B,0)),LEFT(H1138,1)="B",INDEX(字典1_56!D:D,MATCH(MID(F1138,7,2),字典1_56!B:B,0)),H1138="C_B",INDEX(字典1_56!F:F,MATCH(MID(F1138,7,2),字典1_56!B:B,0)),H1138="C",INDEX(字典1_56!E:E,MATCH(MID(F1138,7,2),字典1_56!B:B,0))),"-")</f>
        <v>设定音色_MSB</v>
      </c>
      <c r="O1138" s="4" t="str">
        <f>IFERROR(INDEX(字典1_78!C:C,MATCH(RIGHT(F1138,2),字典1_78!B:B,0)),"Error")</f>
        <v>控制变更(#02)</v>
      </c>
      <c r="P1138" s="5">
        <f t="shared" si="68"/>
        <v>32.340000000000003</v>
      </c>
      <c r="Q1138" s="5">
        <f t="shared" si="69"/>
        <v>2.0000000000003126E-2</v>
      </c>
      <c r="R1138" s="5" t="str">
        <f>IF(H1140="C_B",INDEX(音色一览表!A:A,MATCH(MID(F1138,5,2)&amp;MID(F1139,5,2)&amp;MID(F1140,7,2),音色一览表!H:H,0))&amp;" "&amp;INDEX(音色一览表!G:G,MATCH(MID(F1138,5,2)&amp;MID(F1139,5,2)&amp;MID(F1140,7,2),音色一览表!H:H,0)),"")</f>
        <v>32 三角钢琴</v>
      </c>
      <c r="S1138" s="17"/>
      <c r="T1138" s="17"/>
    </row>
    <row r="1139" spans="1:20" ht="18" hidden="1" customHeight="1" x14ac:dyDescent="0.2">
      <c r="A1139" s="16">
        <v>1137</v>
      </c>
      <c r="B1139" s="16">
        <v>7</v>
      </c>
      <c r="C1139" s="10"/>
      <c r="D1139" s="16" t="s">
        <v>49</v>
      </c>
      <c r="E1139" s="16" t="s">
        <v>50</v>
      </c>
      <c r="F1139" s="16" t="s">
        <v>1027</v>
      </c>
      <c r="G1139" s="16" t="s">
        <v>1273</v>
      </c>
      <c r="H1139" s="34" t="str">
        <f t="shared" si="71"/>
        <v>B20</v>
      </c>
      <c r="I1139" s="34" t="str">
        <f>IFERROR(INDEX(数据分类!B:B,MATCH(数据!H1139,数据分类!A:A,0)),"Error")</f>
        <v>设定音色_LSB</v>
      </c>
      <c r="J1139" s="34" t="str">
        <f>IFERROR(_xlfn.IFS(INDEX(数据分类!E:E,MATCH(数据!H1139,数据分类!A:A,0))=3456,N1139&amp;M1139,INDEX(数据分类!E:E,MATCH(数据!H1139,数据分类!A:A,0))=34,M1139,INDEX(数据分类!E:E,MATCH(数据!H1139,数据分类!A:A,0))=56,N1139,INDEX(数据分类!E:E,MATCH(数据!H1139,数据分类!A:A,0))="-","-"),"Error")</f>
        <v>LSB:112</v>
      </c>
      <c r="K1139" s="34">
        <f t="shared" si="70"/>
        <v>2</v>
      </c>
      <c r="L1139" s="4" t="str">
        <f>IFERROR(INDEX(字典msg!B:B,MATCH(D1139,字典msg!A:A,0)),"Error")</f>
        <v>正常</v>
      </c>
      <c r="M1139" s="4" t="str">
        <f>IFERROR(_xlfn.IFS(H1139="9",INDEX(字典1_34!C:C,MATCH(MID(F1139,5,2),字典1_34!B:B,0)),H1139="B00",INDEX(字典1_34!D:D,MATCH(MID(F1139,5,2),字典1_34!B:B,0)),H1139="B20",INDEX(字典1_34!E:E,MATCH(MID(F1139,5,2),字典1_34!B:B,0)),H1139="B48",INDEX(字典1_34!G:G,MATCH(MID(F1139,5,2),字典1_34!B:B,0)),LEFT(H1139,1)="B",INDEX(字典1_34!F:F,MATCH(MID(F1139,5,2),字典1_34!B:B,0))),"-")</f>
        <v>LSB:112</v>
      </c>
      <c r="N1139" s="4" t="str">
        <f>IFERROR(_xlfn.IFS(H1139="9",INDEX(字典1_56!C:C,MATCH(MID(F1139,7,2),字典1_56!B:B,0)),LEFT(H1139,1)="B",INDEX(字典1_56!D:D,MATCH(MID(F1139,7,2),字典1_56!B:B,0)),H1139="C_B",INDEX(字典1_56!F:F,MATCH(MID(F1139,7,2),字典1_56!B:B,0)),H1139="C",INDEX(字典1_56!E:E,MATCH(MID(F1139,7,2),字典1_56!B:B,0))),"-")</f>
        <v>设定音色_LSB</v>
      </c>
      <c r="O1139" s="4" t="str">
        <f>IFERROR(INDEX(字典1_78!C:C,MATCH(RIGHT(F1139,2),字典1_78!B:B,0)),"Error")</f>
        <v>控制变更(#02)</v>
      </c>
      <c r="P1139" s="5">
        <f t="shared" si="68"/>
        <v>32.36</v>
      </c>
      <c r="Q1139" s="5">
        <f t="shared" si="69"/>
        <v>1.9999999999996021E-2</v>
      </c>
      <c r="R1139" s="5" t="str">
        <f>IF(H1141="C_B",INDEX(音色一览表!A:A,MATCH(MID(F1139,5,2)&amp;MID(F1140,5,2)&amp;MID(F1141,7,2),音色一览表!H:H,0))&amp;" "&amp;INDEX(音色一览表!G:G,MATCH(MID(F1139,5,2)&amp;MID(F1140,5,2)&amp;MID(F1141,7,2),音色一览表!H:H,0)),"")</f>
        <v/>
      </c>
      <c r="S1139" s="17"/>
      <c r="T1139" s="17"/>
    </row>
    <row r="1140" spans="1:20" ht="18" hidden="1" customHeight="1" x14ac:dyDescent="0.2">
      <c r="A1140" s="16">
        <v>1138</v>
      </c>
      <c r="B1140" s="16">
        <v>7</v>
      </c>
      <c r="C1140" s="10"/>
      <c r="D1140" s="16" t="s">
        <v>49</v>
      </c>
      <c r="E1140" s="16" t="s">
        <v>50</v>
      </c>
      <c r="F1140" s="16" t="s">
        <v>901</v>
      </c>
      <c r="G1140" s="16" t="s">
        <v>1274</v>
      </c>
      <c r="H1140" s="34" t="str">
        <f t="shared" si="71"/>
        <v>C_B</v>
      </c>
      <c r="I1140" s="34" t="str">
        <f>IFERROR(INDEX(数据分类!B:B,MATCH(数据!H1140,数据分类!A:A,0)),"Error")</f>
        <v>设定音色_NO</v>
      </c>
      <c r="J1140" s="34" t="str">
        <f>IFERROR(_xlfn.IFS(INDEX(数据分类!E:E,MATCH(数据!H1140,数据分类!A:A,0))=3456,N1140&amp;M1140,INDEX(数据分类!E:E,MATCH(数据!H1140,数据分类!A:A,0))=34,M1140,INDEX(数据分类!E:E,MATCH(数据!H1140,数据分类!A:A,0))=56,N1140,INDEX(数据分类!E:E,MATCH(数据!H1140,数据分类!A:A,0))="-","-"),"Error")</f>
        <v>NO:001</v>
      </c>
      <c r="K1140" s="34">
        <f t="shared" si="70"/>
        <v>2</v>
      </c>
      <c r="L1140" s="4" t="str">
        <f>IFERROR(INDEX(字典msg!B:B,MATCH(D1140,字典msg!A:A,0)),"Error")</f>
        <v>正常</v>
      </c>
      <c r="M1140" s="4" t="str">
        <f>IFERROR(_xlfn.IFS(H1140="9",INDEX(字典1_34!C:C,MATCH(MID(F1140,5,2),字典1_34!B:B,0)),H1140="B00",INDEX(字典1_34!D:D,MATCH(MID(F1140,5,2),字典1_34!B:B,0)),H1140="B20",INDEX(字典1_34!E:E,MATCH(MID(F1140,5,2),字典1_34!B:B,0)),H1140="B48",INDEX(字典1_34!G:G,MATCH(MID(F1140,5,2),字典1_34!B:B,0)),LEFT(H1140,1)="B",INDEX(字典1_34!F:F,MATCH(MID(F1140,5,2),字典1_34!B:B,0))),"-")</f>
        <v>-</v>
      </c>
      <c r="N1140" s="4" t="str">
        <f>IFERROR(_xlfn.IFS(H1140="9",INDEX(字典1_56!C:C,MATCH(MID(F1140,7,2),字典1_56!B:B,0)),LEFT(H1140,1)="B",INDEX(字典1_56!D:D,MATCH(MID(F1140,7,2),字典1_56!B:B,0)),H1140="C_B",INDEX(字典1_56!F:F,MATCH(MID(F1140,7,2),字典1_56!B:B,0)),H1140="C",INDEX(字典1_56!E:E,MATCH(MID(F1140,7,2),字典1_56!B:B,0))),"-")</f>
        <v>NO:001</v>
      </c>
      <c r="O1140" s="4" t="str">
        <f>IFERROR(INDEX(字典1_78!C:C,MATCH(RIGHT(F1140,2),字典1_78!B:B,0)),"Error")</f>
        <v>程序更改(#02)</v>
      </c>
      <c r="P1140" s="5">
        <f t="shared" si="68"/>
        <v>32.369999999999997</v>
      </c>
      <c r="Q1140" s="5">
        <f t="shared" si="69"/>
        <v>9.9999999999980105E-3</v>
      </c>
      <c r="R1140" s="5" t="str">
        <f>IF(H1142="C_B",INDEX(音色一览表!A:A,MATCH(MID(F1140,5,2)&amp;MID(F1141,5,2)&amp;MID(F1142,7,2),音色一览表!H:H,0))&amp;" "&amp;INDEX(音色一览表!G:G,MATCH(MID(F1140,5,2)&amp;MID(F1141,5,2)&amp;MID(F1142,7,2),音色一览表!H:H,0)),"")</f>
        <v/>
      </c>
      <c r="S1140" s="17"/>
      <c r="T1140" s="17"/>
    </row>
    <row r="1141" spans="1:20" ht="18" hidden="1" customHeight="1" x14ac:dyDescent="0.2">
      <c r="A1141" s="16">
        <v>1139</v>
      </c>
      <c r="B1141" s="16">
        <v>7</v>
      </c>
      <c r="C1141" s="10"/>
      <c r="D1141" s="16" t="s">
        <v>49</v>
      </c>
      <c r="E1141" s="16" t="s">
        <v>50</v>
      </c>
      <c r="F1141" s="16" t="s">
        <v>1030</v>
      </c>
      <c r="G1141" s="16" t="s">
        <v>1275</v>
      </c>
      <c r="H1141" s="34" t="str">
        <f t="shared" si="71"/>
        <v>B07</v>
      </c>
      <c r="I1141" s="34" t="str">
        <f>IFERROR(INDEX(数据分类!B:B,MATCH(数据!H1141,数据分类!A:A,0)),"Error")</f>
        <v>主音量_a</v>
      </c>
      <c r="J1141" s="34" t="str">
        <f>IFERROR(_xlfn.IFS(INDEX(数据分类!E:E,MATCH(数据!H1141,数据分类!A:A,0))=3456,N1141&amp;M1141,INDEX(数据分类!E:E,MATCH(数据!H1141,数据分类!A:A,0))=34,M1141,INDEX(数据分类!E:E,MATCH(数据!H1141,数据分类!A:A,0))=56,N1141,INDEX(数据分类!E:E,MATCH(数据!H1141,数据分类!A:A,0))="-","-"),"Error")</f>
        <v>Vol:114</v>
      </c>
      <c r="K1141" s="34">
        <f t="shared" si="70"/>
        <v>1</v>
      </c>
      <c r="L1141" s="4" t="str">
        <f>IFERROR(INDEX(字典msg!B:B,MATCH(D1141,字典msg!A:A,0)),"Error")</f>
        <v>正常</v>
      </c>
      <c r="M1141" s="4" t="str">
        <f>IFERROR(_xlfn.IFS(H1141="9",INDEX(字典1_34!C:C,MATCH(MID(F1141,5,2),字典1_34!B:B,0)),H1141="B00",INDEX(字典1_34!D:D,MATCH(MID(F1141,5,2),字典1_34!B:B,0)),H1141="B20",INDEX(字典1_34!E:E,MATCH(MID(F1141,5,2),字典1_34!B:B,0)),H1141="B48",INDEX(字典1_34!G:G,MATCH(MID(F1141,5,2),字典1_34!B:B,0)),LEFT(H1141,1)="B",INDEX(字典1_34!F:F,MATCH(MID(F1141,5,2),字典1_34!B:B,0))),"-")</f>
        <v>Vol:114</v>
      </c>
      <c r="N1141" s="4" t="str">
        <f>IFERROR(_xlfn.IFS(H1141="9",INDEX(字典1_56!C:C,MATCH(MID(F1141,7,2),字典1_56!B:B,0)),LEFT(H1141,1)="B",INDEX(字典1_56!D:D,MATCH(MID(F1141,7,2),字典1_56!B:B,0)),H1141="C_B",INDEX(字典1_56!F:F,MATCH(MID(F1141,7,2),字典1_56!B:B,0)),H1141="C",INDEX(字典1_56!E:E,MATCH(MID(F1141,7,2),字典1_56!B:B,0))),"-")</f>
        <v>主音量_a</v>
      </c>
      <c r="O1141" s="4" t="str">
        <f>IFERROR(INDEX(字典1_78!C:C,MATCH(RIGHT(F1141,2),字典1_78!B:B,0)),"Error")</f>
        <v>控制变更(#01)</v>
      </c>
      <c r="P1141" s="5">
        <f t="shared" si="68"/>
        <v>32.39</v>
      </c>
      <c r="Q1141" s="5">
        <f t="shared" si="69"/>
        <v>2.0000000000003126E-2</v>
      </c>
      <c r="R1141" s="5" t="str">
        <f>IF(H1143="C_B",INDEX(音色一览表!A:A,MATCH(MID(F1141,5,2)&amp;MID(F1142,5,2)&amp;MID(F1143,7,2),音色一览表!H:H,0))&amp;" "&amp;INDEX(音色一览表!G:G,MATCH(MID(F1141,5,2)&amp;MID(F1142,5,2)&amp;MID(F1143,7,2),音色一览表!H:H,0)),"")</f>
        <v/>
      </c>
      <c r="S1141" s="17"/>
      <c r="T1141" s="17"/>
    </row>
    <row r="1142" spans="1:20" ht="18" hidden="1" customHeight="1" x14ac:dyDescent="0.2">
      <c r="A1142" s="16">
        <v>1140</v>
      </c>
      <c r="B1142" s="16">
        <v>7</v>
      </c>
      <c r="C1142" s="10"/>
      <c r="D1142" s="16" t="s">
        <v>49</v>
      </c>
      <c r="E1142" s="16" t="s">
        <v>50</v>
      </c>
      <c r="F1142" s="16" t="s">
        <v>1276</v>
      </c>
      <c r="G1142" s="16" t="s">
        <v>1277</v>
      </c>
      <c r="H1142" s="34" t="str">
        <f t="shared" si="71"/>
        <v>B5B</v>
      </c>
      <c r="I1142" s="34" t="str">
        <f>IFERROR(INDEX(数据分类!B:B,MATCH(数据!H1142,数据分类!A:A,0)),"Error")</f>
        <v>混响深度_a</v>
      </c>
      <c r="J1142" s="34" t="str">
        <f>IFERROR(_xlfn.IFS(INDEX(数据分类!E:E,MATCH(数据!H1142,数据分类!A:A,0))=3456,N1142&amp;M1142,INDEX(数据分类!E:E,MATCH(数据!H1142,数据分类!A:A,0))=34,M1142,INDEX(数据分类!E:E,MATCH(数据!H1142,数据分类!A:A,0))=56,N1142,INDEX(数据分类!E:E,MATCH(数据!H1142,数据分类!A:A,0))="-","-"),"Error")</f>
        <v>Vol:024</v>
      </c>
      <c r="K1142" s="34">
        <f t="shared" si="70"/>
        <v>1</v>
      </c>
      <c r="L1142" s="4" t="str">
        <f>IFERROR(INDEX(字典msg!B:B,MATCH(D1142,字典msg!A:A,0)),"Error")</f>
        <v>正常</v>
      </c>
      <c r="M1142" s="4" t="str">
        <f>IFERROR(_xlfn.IFS(H1142="9",INDEX(字典1_34!C:C,MATCH(MID(F1142,5,2),字典1_34!B:B,0)),H1142="B00",INDEX(字典1_34!D:D,MATCH(MID(F1142,5,2),字典1_34!B:B,0)),H1142="B20",INDEX(字典1_34!E:E,MATCH(MID(F1142,5,2),字典1_34!B:B,0)),H1142="B48",INDEX(字典1_34!G:G,MATCH(MID(F1142,5,2),字典1_34!B:B,0)),LEFT(H1142,1)="B",INDEX(字典1_34!F:F,MATCH(MID(F1142,5,2),字典1_34!B:B,0))),"-")</f>
        <v>Vol:024</v>
      </c>
      <c r="N1142" s="4" t="str">
        <f>IFERROR(_xlfn.IFS(H1142="9",INDEX(字典1_56!C:C,MATCH(MID(F1142,7,2),字典1_56!B:B,0)),LEFT(H1142,1)="B",INDEX(字典1_56!D:D,MATCH(MID(F1142,7,2),字典1_56!B:B,0)),H1142="C_B",INDEX(字典1_56!F:F,MATCH(MID(F1142,7,2),字典1_56!B:B,0)),H1142="C",INDEX(字典1_56!E:E,MATCH(MID(F1142,7,2),字典1_56!B:B,0))),"-")</f>
        <v>混响深度_a</v>
      </c>
      <c r="O1142" s="4" t="str">
        <f>IFERROR(INDEX(字典1_78!C:C,MATCH(RIGHT(F1142,2),字典1_78!B:B,0)),"Error")</f>
        <v>控制变更(#01)</v>
      </c>
      <c r="P1142" s="5">
        <f t="shared" si="68"/>
        <v>32.409999999999997</v>
      </c>
      <c r="Q1142" s="5">
        <f t="shared" si="69"/>
        <v>1.9999999999996021E-2</v>
      </c>
      <c r="R1142" s="5" t="str">
        <f>IF(H1144="C_B",INDEX(音色一览表!A:A,MATCH(MID(F1142,5,2)&amp;MID(F1143,5,2)&amp;MID(F1144,7,2),音色一览表!H:H,0))&amp;" "&amp;INDEX(音色一览表!G:G,MATCH(MID(F1142,5,2)&amp;MID(F1143,5,2)&amp;MID(F1144,7,2),音色一览表!H:H,0)),"")</f>
        <v/>
      </c>
      <c r="S1142" s="17"/>
      <c r="T1142" s="17"/>
    </row>
    <row r="1143" spans="1:20" ht="18" hidden="1" customHeight="1" x14ac:dyDescent="0.2">
      <c r="A1143" s="16">
        <v>1141</v>
      </c>
      <c r="B1143" s="16">
        <v>7</v>
      </c>
      <c r="C1143" s="10"/>
      <c r="D1143" s="16" t="s">
        <v>49</v>
      </c>
      <c r="E1143" s="16" t="s">
        <v>50</v>
      </c>
      <c r="F1143" s="16" t="s">
        <v>1278</v>
      </c>
      <c r="G1143" s="16" t="s">
        <v>1279</v>
      </c>
      <c r="H1143" s="34" t="str">
        <f t="shared" si="71"/>
        <v>B07</v>
      </c>
      <c r="I1143" s="34" t="str">
        <f>IFERROR(INDEX(数据分类!B:B,MATCH(数据!H1143,数据分类!A:A,0)),"Error")</f>
        <v>主音量_a</v>
      </c>
      <c r="J1143" s="34" t="str">
        <f>IFERROR(_xlfn.IFS(INDEX(数据分类!E:E,MATCH(数据!H1143,数据分类!A:A,0))=3456,N1143&amp;M1143,INDEX(数据分类!E:E,MATCH(数据!H1143,数据分类!A:A,0))=34,M1143,INDEX(数据分类!E:E,MATCH(数据!H1143,数据分类!A:A,0))=56,N1143,INDEX(数据分类!E:E,MATCH(数据!H1143,数据分类!A:A,0))="-","-"),"Error")</f>
        <v>Vol:104</v>
      </c>
      <c r="K1143" s="34">
        <f t="shared" si="70"/>
        <v>2</v>
      </c>
      <c r="L1143" s="4" t="str">
        <f>IFERROR(INDEX(字典msg!B:B,MATCH(D1143,字典msg!A:A,0)),"Error")</f>
        <v>正常</v>
      </c>
      <c r="M1143" s="4" t="str">
        <f>IFERROR(_xlfn.IFS(H1143="9",INDEX(字典1_34!C:C,MATCH(MID(F1143,5,2),字典1_34!B:B,0)),H1143="B00",INDEX(字典1_34!D:D,MATCH(MID(F1143,5,2),字典1_34!B:B,0)),H1143="B20",INDEX(字典1_34!E:E,MATCH(MID(F1143,5,2),字典1_34!B:B,0)),H1143="B48",INDEX(字典1_34!G:G,MATCH(MID(F1143,5,2),字典1_34!B:B,0)),LEFT(H1143,1)="B",INDEX(字典1_34!F:F,MATCH(MID(F1143,5,2),字典1_34!B:B,0))),"-")</f>
        <v>Vol:104</v>
      </c>
      <c r="N1143" s="4" t="str">
        <f>IFERROR(_xlfn.IFS(H1143="9",INDEX(字典1_56!C:C,MATCH(MID(F1143,7,2),字典1_56!B:B,0)),LEFT(H1143,1)="B",INDEX(字典1_56!D:D,MATCH(MID(F1143,7,2),字典1_56!B:B,0)),H1143="C_B",INDEX(字典1_56!F:F,MATCH(MID(F1143,7,2),字典1_56!B:B,0)),H1143="C",INDEX(字典1_56!E:E,MATCH(MID(F1143,7,2),字典1_56!B:B,0))),"-")</f>
        <v>主音量_a</v>
      </c>
      <c r="O1143" s="4" t="str">
        <f>IFERROR(INDEX(字典1_78!C:C,MATCH(RIGHT(F1143,2),字典1_78!B:B,0)),"Error")</f>
        <v>控制变更(#02)</v>
      </c>
      <c r="P1143" s="5">
        <f t="shared" si="68"/>
        <v>32.43</v>
      </c>
      <c r="Q1143" s="5">
        <f t="shared" si="69"/>
        <v>2.0000000000003126E-2</v>
      </c>
      <c r="R1143" s="5" t="str">
        <f>IF(H1145="C_B",INDEX(音色一览表!A:A,MATCH(MID(F1143,5,2)&amp;MID(F1144,5,2)&amp;MID(F1145,7,2),音色一览表!H:H,0))&amp;" "&amp;INDEX(音色一览表!G:G,MATCH(MID(F1143,5,2)&amp;MID(F1144,5,2)&amp;MID(F1145,7,2),音色一览表!H:H,0)),"")</f>
        <v/>
      </c>
      <c r="S1143" s="17"/>
      <c r="T1143" s="17"/>
    </row>
    <row r="1144" spans="1:20" ht="18" hidden="1" customHeight="1" x14ac:dyDescent="0.2">
      <c r="A1144" s="16">
        <v>1142</v>
      </c>
      <c r="B1144" s="16">
        <v>7</v>
      </c>
      <c r="C1144" s="10"/>
      <c r="D1144" s="16" t="s">
        <v>49</v>
      </c>
      <c r="E1144" s="16" t="s">
        <v>50</v>
      </c>
      <c r="F1144" s="16" t="s">
        <v>1280</v>
      </c>
      <c r="G1144" s="16" t="s">
        <v>1281</v>
      </c>
      <c r="H1144" s="34" t="str">
        <f t="shared" si="71"/>
        <v>B5B</v>
      </c>
      <c r="I1144" s="34" t="str">
        <f>IFERROR(INDEX(数据分类!B:B,MATCH(数据!H1144,数据分类!A:A,0)),"Error")</f>
        <v>混响深度_a</v>
      </c>
      <c r="J1144" s="34" t="str">
        <f>IFERROR(_xlfn.IFS(INDEX(数据分类!E:E,MATCH(数据!H1144,数据分类!A:A,0))=3456,N1144&amp;M1144,INDEX(数据分类!E:E,MATCH(数据!H1144,数据分类!A:A,0))=34,M1144,INDEX(数据分类!E:E,MATCH(数据!H1144,数据分类!A:A,0))=56,N1144,INDEX(数据分类!E:E,MATCH(数据!H1144,数据分类!A:A,0))="-","-"),"Error")</f>
        <v>Vol:024</v>
      </c>
      <c r="K1144" s="34">
        <f t="shared" si="70"/>
        <v>2</v>
      </c>
      <c r="L1144" s="4" t="str">
        <f>IFERROR(INDEX(字典msg!B:B,MATCH(D1144,字典msg!A:A,0)),"Error")</f>
        <v>正常</v>
      </c>
      <c r="M1144" s="4" t="str">
        <f>IFERROR(_xlfn.IFS(H1144="9",INDEX(字典1_34!C:C,MATCH(MID(F1144,5,2),字典1_34!B:B,0)),H1144="B00",INDEX(字典1_34!D:D,MATCH(MID(F1144,5,2),字典1_34!B:B,0)),H1144="B20",INDEX(字典1_34!E:E,MATCH(MID(F1144,5,2),字典1_34!B:B,0)),H1144="B48",INDEX(字典1_34!G:G,MATCH(MID(F1144,5,2),字典1_34!B:B,0)),LEFT(H1144,1)="B",INDEX(字典1_34!F:F,MATCH(MID(F1144,5,2),字典1_34!B:B,0))),"-")</f>
        <v>Vol:024</v>
      </c>
      <c r="N1144" s="4" t="str">
        <f>IFERROR(_xlfn.IFS(H1144="9",INDEX(字典1_56!C:C,MATCH(MID(F1144,7,2),字典1_56!B:B,0)),LEFT(H1144,1)="B",INDEX(字典1_56!D:D,MATCH(MID(F1144,7,2),字典1_56!B:B,0)),H1144="C_B",INDEX(字典1_56!F:F,MATCH(MID(F1144,7,2),字典1_56!B:B,0)),H1144="C",INDEX(字典1_56!E:E,MATCH(MID(F1144,7,2),字典1_56!B:B,0))),"-")</f>
        <v>混响深度_a</v>
      </c>
      <c r="O1144" s="4" t="str">
        <f>IFERROR(INDEX(字典1_78!C:C,MATCH(RIGHT(F1144,2),字典1_78!B:B,0)),"Error")</f>
        <v>控制变更(#02)</v>
      </c>
      <c r="P1144" s="5">
        <f t="shared" si="68"/>
        <v>32.450000000000003</v>
      </c>
      <c r="Q1144" s="5">
        <f t="shared" si="69"/>
        <v>2.0000000000003126E-2</v>
      </c>
      <c r="R1144" s="5" t="str">
        <f>IF(H1146="C_B",INDEX(音色一览表!A:A,MATCH(MID(F1144,5,2)&amp;MID(F1145,5,2)&amp;MID(F1146,7,2),音色一览表!H:H,0))&amp;" "&amp;INDEX(音色一览表!G:G,MATCH(MID(F1144,5,2)&amp;MID(F1145,5,2)&amp;MID(F1146,7,2),音色一览表!H:H,0)),"")</f>
        <v/>
      </c>
      <c r="S1144" s="17"/>
      <c r="T1144" s="17"/>
    </row>
    <row r="1145" spans="1:20" ht="18" hidden="1" customHeight="1" x14ac:dyDescent="0.2">
      <c r="A1145" s="16">
        <v>1143</v>
      </c>
      <c r="B1145" s="16">
        <v>7</v>
      </c>
      <c r="C1145" s="10"/>
      <c r="D1145" s="16" t="s">
        <v>49</v>
      </c>
      <c r="E1145" s="16" t="s">
        <v>50</v>
      </c>
      <c r="F1145" s="16" t="s">
        <v>1021</v>
      </c>
      <c r="G1145" s="16" t="s">
        <v>1282</v>
      </c>
      <c r="H1145" s="34" t="str">
        <f t="shared" si="71"/>
        <v>B00</v>
      </c>
      <c r="I1145" s="34" t="str">
        <f>IFERROR(INDEX(数据分类!B:B,MATCH(数据!H1145,数据分类!A:A,0)),"Error")</f>
        <v>设定音色_MSB</v>
      </c>
      <c r="J1145" s="34" t="str">
        <f>IFERROR(_xlfn.IFS(INDEX(数据分类!E:E,MATCH(数据!H1145,数据分类!A:A,0))=3456,N1145&amp;M1145,INDEX(数据分类!E:E,MATCH(数据!H1145,数据分类!A:A,0))=34,M1145,INDEX(数据分类!E:E,MATCH(数据!H1145,数据分类!A:A,0))=56,N1145,INDEX(数据分类!E:E,MATCH(数据!H1145,数据分类!A:A,0))="-","-"),"Error")</f>
        <v>MSB:000</v>
      </c>
      <c r="K1145" s="34">
        <f t="shared" si="70"/>
        <v>1</v>
      </c>
      <c r="L1145" s="4" t="str">
        <f>IFERROR(INDEX(字典msg!B:B,MATCH(D1145,字典msg!A:A,0)),"Error")</f>
        <v>正常</v>
      </c>
      <c r="M1145" s="4" t="str">
        <f>IFERROR(_xlfn.IFS(H1145="9",INDEX(字典1_34!C:C,MATCH(MID(F1145,5,2),字典1_34!B:B,0)),H1145="B00",INDEX(字典1_34!D:D,MATCH(MID(F1145,5,2),字典1_34!B:B,0)),H1145="B20",INDEX(字典1_34!E:E,MATCH(MID(F1145,5,2),字典1_34!B:B,0)),H1145="B48",INDEX(字典1_34!G:G,MATCH(MID(F1145,5,2),字典1_34!B:B,0)),LEFT(H1145,1)="B",INDEX(字典1_34!F:F,MATCH(MID(F1145,5,2),字典1_34!B:B,0))),"-")</f>
        <v>MSB:000</v>
      </c>
      <c r="N1145" s="4" t="str">
        <f>IFERROR(_xlfn.IFS(H1145="9",INDEX(字典1_56!C:C,MATCH(MID(F1145,7,2),字典1_56!B:B,0)),LEFT(H1145,1)="B",INDEX(字典1_56!D:D,MATCH(MID(F1145,7,2),字典1_56!B:B,0)),H1145="C_B",INDEX(字典1_56!F:F,MATCH(MID(F1145,7,2),字典1_56!B:B,0)),H1145="C",INDEX(字典1_56!E:E,MATCH(MID(F1145,7,2),字典1_56!B:B,0))),"-")</f>
        <v>设定音色_MSB</v>
      </c>
      <c r="O1145" s="4" t="str">
        <f>IFERROR(INDEX(字典1_78!C:C,MATCH(RIGHT(F1145,2),字典1_78!B:B,0)),"Error")</f>
        <v>控制变更(#01)</v>
      </c>
      <c r="P1145" s="5">
        <f t="shared" si="68"/>
        <v>34.661999999999999</v>
      </c>
      <c r="Q1145" s="5">
        <f t="shared" si="69"/>
        <v>2.2119999999999962</v>
      </c>
      <c r="R1145" s="5" t="str">
        <f>IF(H1147="C_B",INDEX(音色一览表!A:A,MATCH(MID(F1145,5,2)&amp;MID(F1146,5,2)&amp;MID(F1147,7,2),音色一览表!H:H,0))&amp;" "&amp;INDEX(音色一览表!G:G,MATCH(MID(F1145,5,2)&amp;MID(F1146,5,2)&amp;MID(F1147,7,2),音色一览表!H:H,0)),"")</f>
        <v>35 MIDI三角钢琴</v>
      </c>
      <c r="S1145" s="17"/>
      <c r="T1145" s="17"/>
    </row>
    <row r="1146" spans="1:20" ht="18" hidden="1" customHeight="1" x14ac:dyDescent="0.2">
      <c r="A1146" s="16">
        <v>1144</v>
      </c>
      <c r="B1146" s="16">
        <v>7</v>
      </c>
      <c r="C1146" s="10"/>
      <c r="D1146" s="16" t="s">
        <v>49</v>
      </c>
      <c r="E1146" s="16" t="s">
        <v>50</v>
      </c>
      <c r="F1146" s="16" t="s">
        <v>1023</v>
      </c>
      <c r="G1146" s="16" t="s">
        <v>517</v>
      </c>
      <c r="H1146" s="34" t="str">
        <f t="shared" si="71"/>
        <v>B20</v>
      </c>
      <c r="I1146" s="34" t="str">
        <f>IFERROR(INDEX(数据分类!B:B,MATCH(数据!H1146,数据分类!A:A,0)),"Error")</f>
        <v>设定音色_LSB</v>
      </c>
      <c r="J1146" s="34" t="str">
        <f>IFERROR(_xlfn.IFS(INDEX(数据分类!E:E,MATCH(数据!H1146,数据分类!A:A,0))=3456,N1146&amp;M1146,INDEX(数据分类!E:E,MATCH(数据!H1146,数据分类!A:A,0))=34,M1146,INDEX(数据分类!E:E,MATCH(数据!H1146,数据分类!A:A,0))=56,N1146,INDEX(数据分类!E:E,MATCH(数据!H1146,数据分类!A:A,0))="-","-"),"Error")</f>
        <v>LSB:112</v>
      </c>
      <c r="K1146" s="34">
        <f t="shared" si="70"/>
        <v>1</v>
      </c>
      <c r="L1146" s="4" t="str">
        <f>IFERROR(INDEX(字典msg!B:B,MATCH(D1146,字典msg!A:A,0)),"Error")</f>
        <v>正常</v>
      </c>
      <c r="M1146" s="4" t="str">
        <f>IFERROR(_xlfn.IFS(H1146="9",INDEX(字典1_34!C:C,MATCH(MID(F1146,5,2),字典1_34!B:B,0)),H1146="B00",INDEX(字典1_34!D:D,MATCH(MID(F1146,5,2),字典1_34!B:B,0)),H1146="B20",INDEX(字典1_34!E:E,MATCH(MID(F1146,5,2),字典1_34!B:B,0)),H1146="B48",INDEX(字典1_34!G:G,MATCH(MID(F1146,5,2),字典1_34!B:B,0)),LEFT(H1146,1)="B",INDEX(字典1_34!F:F,MATCH(MID(F1146,5,2),字典1_34!B:B,0))),"-")</f>
        <v>LSB:112</v>
      </c>
      <c r="N1146" s="4" t="str">
        <f>IFERROR(_xlfn.IFS(H1146="9",INDEX(字典1_56!C:C,MATCH(MID(F1146,7,2),字典1_56!B:B,0)),LEFT(H1146,1)="B",INDEX(字典1_56!D:D,MATCH(MID(F1146,7,2),字典1_56!B:B,0)),H1146="C_B",INDEX(字典1_56!F:F,MATCH(MID(F1146,7,2),字典1_56!B:B,0)),H1146="C",INDEX(字典1_56!E:E,MATCH(MID(F1146,7,2),字典1_56!B:B,0))),"-")</f>
        <v>设定音色_LSB</v>
      </c>
      <c r="O1146" s="4" t="str">
        <f>IFERROR(INDEX(字典1_78!C:C,MATCH(RIGHT(F1146,2),字典1_78!B:B,0)),"Error")</f>
        <v>控制变更(#01)</v>
      </c>
      <c r="P1146" s="5">
        <f t="shared" si="68"/>
        <v>34.673999999999999</v>
      </c>
      <c r="Q1146" s="5">
        <f t="shared" si="69"/>
        <v>1.2000000000000455E-2</v>
      </c>
      <c r="R1146" s="5" t="str">
        <f>IF(H1148="C_B",INDEX(音色一览表!A:A,MATCH(MID(F1146,5,2)&amp;MID(F1147,5,2)&amp;MID(F1148,7,2),音色一览表!H:H,0))&amp;" "&amp;INDEX(音色一览表!G:G,MATCH(MID(F1146,5,2)&amp;MID(F1147,5,2)&amp;MID(F1148,7,2),音色一览表!H:H,0)),"")</f>
        <v/>
      </c>
      <c r="S1146" s="17"/>
      <c r="T1146" s="17"/>
    </row>
    <row r="1147" spans="1:20" ht="18" hidden="1" customHeight="1" x14ac:dyDescent="0.2">
      <c r="A1147" s="16">
        <v>1145</v>
      </c>
      <c r="B1147" s="16">
        <v>7</v>
      </c>
      <c r="C1147" s="10"/>
      <c r="D1147" s="16" t="s">
        <v>49</v>
      </c>
      <c r="E1147" s="16" t="s">
        <v>50</v>
      </c>
      <c r="F1147" s="16" t="s">
        <v>1283</v>
      </c>
      <c r="G1147" s="16" t="s">
        <v>1284</v>
      </c>
      <c r="H1147" s="34" t="str">
        <f t="shared" si="71"/>
        <v>C_B</v>
      </c>
      <c r="I1147" s="34" t="str">
        <f>IFERROR(INDEX(数据分类!B:B,MATCH(数据!H1147,数据分类!A:A,0)),"Error")</f>
        <v>设定音色_NO</v>
      </c>
      <c r="J1147" s="34" t="str">
        <f>IFERROR(_xlfn.IFS(INDEX(数据分类!E:E,MATCH(数据!H1147,数据分类!A:A,0))=3456,N1147&amp;M1147,INDEX(数据分类!E:E,MATCH(数据!H1147,数据分类!A:A,0))=34,M1147,INDEX(数据分类!E:E,MATCH(数据!H1147,数据分类!A:A,0))=56,N1147,INDEX(数据分类!E:E,MATCH(数据!H1147,数据分类!A:A,0))="-","-"),"Error")</f>
        <v>NO:003</v>
      </c>
      <c r="K1147" s="34">
        <f t="shared" si="70"/>
        <v>1</v>
      </c>
      <c r="L1147" s="4" t="str">
        <f>IFERROR(INDEX(字典msg!B:B,MATCH(D1147,字典msg!A:A,0)),"Error")</f>
        <v>正常</v>
      </c>
      <c r="M1147" s="4" t="str">
        <f>IFERROR(_xlfn.IFS(H1147="9",INDEX(字典1_34!C:C,MATCH(MID(F1147,5,2),字典1_34!B:B,0)),H1147="B00",INDEX(字典1_34!D:D,MATCH(MID(F1147,5,2),字典1_34!B:B,0)),H1147="B20",INDEX(字典1_34!E:E,MATCH(MID(F1147,5,2),字典1_34!B:B,0)),H1147="B48",INDEX(字典1_34!G:G,MATCH(MID(F1147,5,2),字典1_34!B:B,0)),LEFT(H1147,1)="B",INDEX(字典1_34!F:F,MATCH(MID(F1147,5,2),字典1_34!B:B,0))),"-")</f>
        <v>-</v>
      </c>
      <c r="N1147" s="4" t="str">
        <f>IFERROR(_xlfn.IFS(H1147="9",INDEX(字典1_56!C:C,MATCH(MID(F1147,7,2),字典1_56!B:B,0)),LEFT(H1147,1)="B",INDEX(字典1_56!D:D,MATCH(MID(F1147,7,2),字典1_56!B:B,0)),H1147="C_B",INDEX(字典1_56!F:F,MATCH(MID(F1147,7,2),字典1_56!B:B,0)),H1147="C",INDEX(字典1_56!E:E,MATCH(MID(F1147,7,2),字典1_56!B:B,0))),"-")</f>
        <v>NO:003</v>
      </c>
      <c r="O1147" s="4" t="str">
        <f>IFERROR(INDEX(字典1_78!C:C,MATCH(RIGHT(F1147,2),字典1_78!B:B,0)),"Error")</f>
        <v>程序更改(#01)</v>
      </c>
      <c r="P1147" s="5">
        <f t="shared" si="68"/>
        <v>34.694000000000003</v>
      </c>
      <c r="Q1147" s="5">
        <f t="shared" si="69"/>
        <v>2.0000000000003126E-2</v>
      </c>
      <c r="R1147" s="5" t="str">
        <f>IF(H1149="C_B",INDEX(音色一览表!A:A,MATCH(MID(F1147,5,2)&amp;MID(F1148,5,2)&amp;MID(F1149,7,2),音色一览表!H:H,0))&amp;" "&amp;INDEX(音色一览表!G:G,MATCH(MID(F1147,5,2)&amp;MID(F1148,5,2)&amp;MID(F1149,7,2),音色一览表!H:H,0)),"")</f>
        <v/>
      </c>
      <c r="S1147" s="17"/>
      <c r="T1147" s="17"/>
    </row>
    <row r="1148" spans="1:20" ht="18" hidden="1" customHeight="1" x14ac:dyDescent="0.2">
      <c r="A1148" s="16">
        <v>1146</v>
      </c>
      <c r="B1148" s="16">
        <v>7</v>
      </c>
      <c r="C1148" s="10"/>
      <c r="D1148" s="16" t="s">
        <v>49</v>
      </c>
      <c r="E1148" s="16" t="s">
        <v>50</v>
      </c>
      <c r="F1148" s="16" t="s">
        <v>1026</v>
      </c>
      <c r="G1148" s="16" t="s">
        <v>1285</v>
      </c>
      <c r="H1148" s="34" t="str">
        <f t="shared" si="71"/>
        <v>B00</v>
      </c>
      <c r="I1148" s="34" t="str">
        <f>IFERROR(INDEX(数据分类!B:B,MATCH(数据!H1148,数据分类!A:A,0)),"Error")</f>
        <v>设定音色_MSB</v>
      </c>
      <c r="J1148" s="34" t="str">
        <f>IFERROR(_xlfn.IFS(INDEX(数据分类!E:E,MATCH(数据!H1148,数据分类!A:A,0))=3456,N1148&amp;M1148,INDEX(数据分类!E:E,MATCH(数据!H1148,数据分类!A:A,0))=34,M1148,INDEX(数据分类!E:E,MATCH(数据!H1148,数据分类!A:A,0))=56,N1148,INDEX(数据分类!E:E,MATCH(数据!H1148,数据分类!A:A,0))="-","-"),"Error")</f>
        <v>MSB:000</v>
      </c>
      <c r="K1148" s="34">
        <f t="shared" si="70"/>
        <v>2</v>
      </c>
      <c r="L1148" s="4" t="str">
        <f>IFERROR(INDEX(字典msg!B:B,MATCH(D1148,字典msg!A:A,0)),"Error")</f>
        <v>正常</v>
      </c>
      <c r="M1148" s="4" t="str">
        <f>IFERROR(_xlfn.IFS(H1148="9",INDEX(字典1_34!C:C,MATCH(MID(F1148,5,2),字典1_34!B:B,0)),H1148="B00",INDEX(字典1_34!D:D,MATCH(MID(F1148,5,2),字典1_34!B:B,0)),H1148="B20",INDEX(字典1_34!E:E,MATCH(MID(F1148,5,2),字典1_34!B:B,0)),H1148="B48",INDEX(字典1_34!G:G,MATCH(MID(F1148,5,2),字典1_34!B:B,0)),LEFT(H1148,1)="B",INDEX(字典1_34!F:F,MATCH(MID(F1148,5,2),字典1_34!B:B,0))),"-")</f>
        <v>MSB:000</v>
      </c>
      <c r="N1148" s="4" t="str">
        <f>IFERROR(_xlfn.IFS(H1148="9",INDEX(字典1_56!C:C,MATCH(MID(F1148,7,2),字典1_56!B:B,0)),LEFT(H1148,1)="B",INDEX(字典1_56!D:D,MATCH(MID(F1148,7,2),字典1_56!B:B,0)),H1148="C_B",INDEX(字典1_56!F:F,MATCH(MID(F1148,7,2),字典1_56!B:B,0)),H1148="C",INDEX(字典1_56!E:E,MATCH(MID(F1148,7,2),字典1_56!B:B,0))),"-")</f>
        <v>设定音色_MSB</v>
      </c>
      <c r="O1148" s="4" t="str">
        <f>IFERROR(INDEX(字典1_78!C:C,MATCH(RIGHT(F1148,2),字典1_78!B:B,0)),"Error")</f>
        <v>控制变更(#02)</v>
      </c>
      <c r="P1148" s="5">
        <f t="shared" si="68"/>
        <v>34.713999999999999</v>
      </c>
      <c r="Q1148" s="5">
        <f t="shared" si="69"/>
        <v>1.9999999999996021E-2</v>
      </c>
      <c r="R1148" s="5" t="str">
        <f>IF(H1150="C_B",INDEX(音色一览表!A:A,MATCH(MID(F1148,5,2)&amp;MID(F1149,5,2)&amp;MID(F1150,7,2),音色一览表!H:H,0))&amp;" "&amp;INDEX(音色一览表!G:G,MATCH(MID(F1148,5,2)&amp;MID(F1149,5,2)&amp;MID(F1150,7,2),音色一览表!H:H,0)),"")</f>
        <v>42 Cool!银河电钢琴</v>
      </c>
      <c r="S1148" s="17"/>
      <c r="T1148" s="17"/>
    </row>
    <row r="1149" spans="1:20" ht="18" hidden="1" customHeight="1" x14ac:dyDescent="0.2">
      <c r="A1149" s="16">
        <v>1147</v>
      </c>
      <c r="B1149" s="16">
        <v>7</v>
      </c>
      <c r="C1149" s="10"/>
      <c r="D1149" s="16" t="s">
        <v>49</v>
      </c>
      <c r="E1149" s="16" t="s">
        <v>50</v>
      </c>
      <c r="F1149" s="16" t="s">
        <v>1286</v>
      </c>
      <c r="G1149" s="16" t="s">
        <v>1287</v>
      </c>
      <c r="H1149" s="34" t="str">
        <f t="shared" si="71"/>
        <v>B20</v>
      </c>
      <c r="I1149" s="34" t="str">
        <f>IFERROR(INDEX(数据分类!B:B,MATCH(数据!H1149,数据分类!A:A,0)),"Error")</f>
        <v>设定音色_LSB</v>
      </c>
      <c r="J1149" s="34" t="str">
        <f>IFERROR(_xlfn.IFS(INDEX(数据分类!E:E,MATCH(数据!H1149,数据分类!A:A,0))=3456,N1149&amp;M1149,INDEX(数据分类!E:E,MATCH(数据!H1149,数据分类!A:A,0))=34,M1149,INDEX(数据分类!E:E,MATCH(数据!H1149,数据分类!A:A,0))=56,N1149,INDEX(数据分类!E:E,MATCH(数据!H1149,数据分类!A:A,0))="-","-"),"Error")</f>
        <v>LSB:114</v>
      </c>
      <c r="K1149" s="34">
        <f t="shared" si="70"/>
        <v>2</v>
      </c>
      <c r="L1149" s="4" t="str">
        <f>IFERROR(INDEX(字典msg!B:B,MATCH(D1149,字典msg!A:A,0)),"Error")</f>
        <v>正常</v>
      </c>
      <c r="M1149" s="4" t="str">
        <f>IFERROR(_xlfn.IFS(H1149="9",INDEX(字典1_34!C:C,MATCH(MID(F1149,5,2),字典1_34!B:B,0)),H1149="B00",INDEX(字典1_34!D:D,MATCH(MID(F1149,5,2),字典1_34!B:B,0)),H1149="B20",INDEX(字典1_34!E:E,MATCH(MID(F1149,5,2),字典1_34!B:B,0)),H1149="B48",INDEX(字典1_34!G:G,MATCH(MID(F1149,5,2),字典1_34!B:B,0)),LEFT(H1149,1)="B",INDEX(字典1_34!F:F,MATCH(MID(F1149,5,2),字典1_34!B:B,0))),"-")</f>
        <v>LSB:114</v>
      </c>
      <c r="N1149" s="4" t="str">
        <f>IFERROR(_xlfn.IFS(H1149="9",INDEX(字典1_56!C:C,MATCH(MID(F1149,7,2),字典1_56!B:B,0)),LEFT(H1149,1)="B",INDEX(字典1_56!D:D,MATCH(MID(F1149,7,2),字典1_56!B:B,0)),H1149="C_B",INDEX(字典1_56!F:F,MATCH(MID(F1149,7,2),字典1_56!B:B,0)),H1149="C",INDEX(字典1_56!E:E,MATCH(MID(F1149,7,2),字典1_56!B:B,0))),"-")</f>
        <v>设定音色_LSB</v>
      </c>
      <c r="O1149" s="4" t="str">
        <f>IFERROR(INDEX(字典1_78!C:C,MATCH(RIGHT(F1149,2),字典1_78!B:B,0)),"Error")</f>
        <v>控制变更(#02)</v>
      </c>
      <c r="P1149" s="5">
        <f t="shared" si="68"/>
        <v>34.734000000000002</v>
      </c>
      <c r="Q1149" s="5">
        <f t="shared" si="69"/>
        <v>2.0000000000003126E-2</v>
      </c>
      <c r="R1149" s="5" t="str">
        <f>IF(H1151="C_B",INDEX(音色一览表!A:A,MATCH(MID(F1149,5,2)&amp;MID(F1150,5,2)&amp;MID(F1151,7,2),音色一览表!H:H,0))&amp;" "&amp;INDEX(音色一览表!G:G,MATCH(MID(F1149,5,2)&amp;MID(F1150,5,2)&amp;MID(F1151,7,2),音色一览表!H:H,0)),"")</f>
        <v/>
      </c>
      <c r="S1149" s="17"/>
      <c r="T1149" s="17"/>
    </row>
    <row r="1150" spans="1:20" ht="18" hidden="1" customHeight="1" x14ac:dyDescent="0.2">
      <c r="A1150" s="16">
        <v>1148</v>
      </c>
      <c r="B1150" s="16">
        <v>7</v>
      </c>
      <c r="C1150" s="10"/>
      <c r="D1150" s="16" t="s">
        <v>49</v>
      </c>
      <c r="E1150" s="16" t="s">
        <v>50</v>
      </c>
      <c r="F1150" s="16" t="s">
        <v>1288</v>
      </c>
      <c r="G1150" s="16" t="s">
        <v>1289</v>
      </c>
      <c r="H1150" s="34" t="str">
        <f t="shared" si="71"/>
        <v>C_B</v>
      </c>
      <c r="I1150" s="34" t="str">
        <f>IFERROR(INDEX(数据分类!B:B,MATCH(数据!H1150,数据分类!A:A,0)),"Error")</f>
        <v>设定音色_NO</v>
      </c>
      <c r="J1150" s="34" t="str">
        <f>IFERROR(_xlfn.IFS(INDEX(数据分类!E:E,MATCH(数据!H1150,数据分类!A:A,0))=3456,N1150&amp;M1150,INDEX(数据分类!E:E,MATCH(数据!H1150,数据分类!A:A,0))=34,M1150,INDEX(数据分类!E:E,MATCH(数据!H1150,数据分类!A:A,0))=56,N1150,INDEX(数据分类!E:E,MATCH(数据!H1150,数据分类!A:A,0))="-","-"),"Error")</f>
        <v>NO:005</v>
      </c>
      <c r="K1150" s="34">
        <f t="shared" si="70"/>
        <v>2</v>
      </c>
      <c r="L1150" s="4" t="str">
        <f>IFERROR(INDEX(字典msg!B:B,MATCH(D1150,字典msg!A:A,0)),"Error")</f>
        <v>正常</v>
      </c>
      <c r="M1150" s="4" t="str">
        <f>IFERROR(_xlfn.IFS(H1150="9",INDEX(字典1_34!C:C,MATCH(MID(F1150,5,2),字典1_34!B:B,0)),H1150="B00",INDEX(字典1_34!D:D,MATCH(MID(F1150,5,2),字典1_34!B:B,0)),H1150="B20",INDEX(字典1_34!E:E,MATCH(MID(F1150,5,2),字典1_34!B:B,0)),H1150="B48",INDEX(字典1_34!G:G,MATCH(MID(F1150,5,2),字典1_34!B:B,0)),LEFT(H1150,1)="B",INDEX(字典1_34!F:F,MATCH(MID(F1150,5,2),字典1_34!B:B,0))),"-")</f>
        <v>-</v>
      </c>
      <c r="N1150" s="4" t="str">
        <f>IFERROR(_xlfn.IFS(H1150="9",INDEX(字典1_56!C:C,MATCH(MID(F1150,7,2),字典1_56!B:B,0)),LEFT(H1150,1)="B",INDEX(字典1_56!D:D,MATCH(MID(F1150,7,2),字典1_56!B:B,0)),H1150="C_B",INDEX(字典1_56!F:F,MATCH(MID(F1150,7,2),字典1_56!B:B,0)),H1150="C",INDEX(字典1_56!E:E,MATCH(MID(F1150,7,2),字典1_56!B:B,0))),"-")</f>
        <v>NO:005</v>
      </c>
      <c r="O1150" s="4" t="str">
        <f>IFERROR(INDEX(字典1_78!C:C,MATCH(RIGHT(F1150,2),字典1_78!B:B,0)),"Error")</f>
        <v>程序更改(#02)</v>
      </c>
      <c r="P1150" s="5">
        <f t="shared" si="68"/>
        <v>34.753999999999998</v>
      </c>
      <c r="Q1150" s="5">
        <f t="shared" si="69"/>
        <v>1.9999999999996021E-2</v>
      </c>
      <c r="R1150" s="5" t="str">
        <f>IF(H1152="C_B",INDEX(音色一览表!A:A,MATCH(MID(F1150,5,2)&amp;MID(F1151,5,2)&amp;MID(F1152,7,2),音色一览表!H:H,0))&amp;" "&amp;INDEX(音色一览表!G:G,MATCH(MID(F1150,5,2)&amp;MID(F1151,5,2)&amp;MID(F1152,7,2),音色一览表!H:H,0)),"")</f>
        <v/>
      </c>
      <c r="S1150" s="17"/>
      <c r="T1150" s="17"/>
    </row>
    <row r="1151" spans="1:20" ht="18" hidden="1" customHeight="1" x14ac:dyDescent="0.2">
      <c r="A1151" s="16">
        <v>1149</v>
      </c>
      <c r="B1151" s="16">
        <v>7</v>
      </c>
      <c r="C1151" s="10"/>
      <c r="D1151" s="16" t="s">
        <v>49</v>
      </c>
      <c r="E1151" s="16" t="s">
        <v>50</v>
      </c>
      <c r="F1151" s="16" t="s">
        <v>1290</v>
      </c>
      <c r="G1151" s="16" t="s">
        <v>1291</v>
      </c>
      <c r="H1151" s="34" t="str">
        <f t="shared" si="71"/>
        <v>B07</v>
      </c>
      <c r="I1151" s="34" t="str">
        <f>IFERROR(INDEX(数据分类!B:B,MATCH(数据!H1151,数据分类!A:A,0)),"Error")</f>
        <v>主音量_a</v>
      </c>
      <c r="J1151" s="34" t="str">
        <f>IFERROR(_xlfn.IFS(INDEX(数据分类!E:E,MATCH(数据!H1151,数据分类!A:A,0))=3456,N1151&amp;M1151,INDEX(数据分类!E:E,MATCH(数据!H1151,数据分类!A:A,0))=34,M1151,INDEX(数据分类!E:E,MATCH(数据!H1151,数据分类!A:A,0))=56,N1151,INDEX(数据分类!E:E,MATCH(数据!H1151,数据分类!A:A,0))="-","-"),"Error")</f>
        <v>Vol:112</v>
      </c>
      <c r="K1151" s="34">
        <f t="shared" si="70"/>
        <v>1</v>
      </c>
      <c r="L1151" s="4" t="str">
        <f>IFERROR(INDEX(字典msg!B:B,MATCH(D1151,字典msg!A:A,0)),"Error")</f>
        <v>正常</v>
      </c>
      <c r="M1151" s="4" t="str">
        <f>IFERROR(_xlfn.IFS(H1151="9",INDEX(字典1_34!C:C,MATCH(MID(F1151,5,2),字典1_34!B:B,0)),H1151="B00",INDEX(字典1_34!D:D,MATCH(MID(F1151,5,2),字典1_34!B:B,0)),H1151="B20",INDEX(字典1_34!E:E,MATCH(MID(F1151,5,2),字典1_34!B:B,0)),H1151="B48",INDEX(字典1_34!G:G,MATCH(MID(F1151,5,2),字典1_34!B:B,0)),LEFT(H1151,1)="B",INDEX(字典1_34!F:F,MATCH(MID(F1151,5,2),字典1_34!B:B,0))),"-")</f>
        <v>Vol:112</v>
      </c>
      <c r="N1151" s="4" t="str">
        <f>IFERROR(_xlfn.IFS(H1151="9",INDEX(字典1_56!C:C,MATCH(MID(F1151,7,2),字典1_56!B:B,0)),LEFT(H1151,1)="B",INDEX(字典1_56!D:D,MATCH(MID(F1151,7,2),字典1_56!B:B,0)),H1151="C_B",INDEX(字典1_56!F:F,MATCH(MID(F1151,7,2),字典1_56!B:B,0)),H1151="C",INDEX(字典1_56!E:E,MATCH(MID(F1151,7,2),字典1_56!B:B,0))),"-")</f>
        <v>主音量_a</v>
      </c>
      <c r="O1151" s="4" t="str">
        <f>IFERROR(INDEX(字典1_78!C:C,MATCH(RIGHT(F1151,2),字典1_78!B:B,0)),"Error")</f>
        <v>控制变更(#01)</v>
      </c>
      <c r="P1151" s="5">
        <f t="shared" si="68"/>
        <v>34.783999999999999</v>
      </c>
      <c r="Q1151" s="5">
        <f t="shared" si="69"/>
        <v>3.0000000000001137E-2</v>
      </c>
      <c r="R1151" s="5" t="str">
        <f>IF(H1153="C_B",INDEX(音色一览表!A:A,MATCH(MID(F1151,5,2)&amp;MID(F1152,5,2)&amp;MID(F1153,7,2),音色一览表!H:H,0))&amp;" "&amp;INDEX(音色一览表!G:G,MATCH(MID(F1151,5,2)&amp;MID(F1152,5,2)&amp;MID(F1153,7,2),音色一览表!H:H,0)),"")</f>
        <v/>
      </c>
      <c r="S1151" s="17"/>
      <c r="T1151" s="17"/>
    </row>
    <row r="1152" spans="1:20" ht="18" hidden="1" customHeight="1" x14ac:dyDescent="0.2">
      <c r="A1152" s="16">
        <v>1150</v>
      </c>
      <c r="B1152" s="16">
        <v>7</v>
      </c>
      <c r="C1152" s="10"/>
      <c r="D1152" s="16" t="s">
        <v>49</v>
      </c>
      <c r="E1152" s="16" t="s">
        <v>50</v>
      </c>
      <c r="F1152" s="16" t="s">
        <v>1032</v>
      </c>
      <c r="G1152" s="16" t="s">
        <v>1292</v>
      </c>
      <c r="H1152" s="34" t="str">
        <f t="shared" si="71"/>
        <v>B5B</v>
      </c>
      <c r="I1152" s="34" t="str">
        <f>IFERROR(INDEX(数据分类!B:B,MATCH(数据!H1152,数据分类!A:A,0)),"Error")</f>
        <v>混响深度_a</v>
      </c>
      <c r="J1152" s="34" t="str">
        <f>IFERROR(_xlfn.IFS(INDEX(数据分类!E:E,MATCH(数据!H1152,数据分类!A:A,0))=3456,N1152&amp;M1152,INDEX(数据分类!E:E,MATCH(数据!H1152,数据分类!A:A,0))=34,M1152,INDEX(数据分类!E:E,MATCH(数据!H1152,数据分类!A:A,0))=56,N1152,INDEX(数据分类!E:E,MATCH(数据!H1152,数据分类!A:A,0))="-","-"),"Error")</f>
        <v>Vol:020</v>
      </c>
      <c r="K1152" s="34">
        <f t="shared" si="70"/>
        <v>1</v>
      </c>
      <c r="L1152" s="4" t="str">
        <f>IFERROR(INDEX(字典msg!B:B,MATCH(D1152,字典msg!A:A,0)),"Error")</f>
        <v>正常</v>
      </c>
      <c r="M1152" s="4" t="str">
        <f>IFERROR(_xlfn.IFS(H1152="9",INDEX(字典1_34!C:C,MATCH(MID(F1152,5,2),字典1_34!B:B,0)),H1152="B00",INDEX(字典1_34!D:D,MATCH(MID(F1152,5,2),字典1_34!B:B,0)),H1152="B20",INDEX(字典1_34!E:E,MATCH(MID(F1152,5,2),字典1_34!B:B,0)),H1152="B48",INDEX(字典1_34!G:G,MATCH(MID(F1152,5,2),字典1_34!B:B,0)),LEFT(H1152,1)="B",INDEX(字典1_34!F:F,MATCH(MID(F1152,5,2),字典1_34!B:B,0))),"-")</f>
        <v>Vol:020</v>
      </c>
      <c r="N1152" s="4" t="str">
        <f>IFERROR(_xlfn.IFS(H1152="9",INDEX(字典1_56!C:C,MATCH(MID(F1152,7,2),字典1_56!B:B,0)),LEFT(H1152,1)="B",INDEX(字典1_56!D:D,MATCH(MID(F1152,7,2),字典1_56!B:B,0)),H1152="C_B",INDEX(字典1_56!F:F,MATCH(MID(F1152,7,2),字典1_56!B:B,0)),H1152="C",INDEX(字典1_56!E:E,MATCH(MID(F1152,7,2),字典1_56!B:B,0))),"-")</f>
        <v>混响深度_a</v>
      </c>
      <c r="O1152" s="4" t="str">
        <f>IFERROR(INDEX(字典1_78!C:C,MATCH(RIGHT(F1152,2),字典1_78!B:B,0)),"Error")</f>
        <v>控制变更(#01)</v>
      </c>
      <c r="P1152" s="5">
        <f t="shared" si="68"/>
        <v>34.804000000000002</v>
      </c>
      <c r="Q1152" s="5">
        <f t="shared" si="69"/>
        <v>2.0000000000003126E-2</v>
      </c>
      <c r="R1152" s="5" t="str">
        <f>IF(H1154="C_B",INDEX(音色一览表!A:A,MATCH(MID(F1152,5,2)&amp;MID(F1153,5,2)&amp;MID(F1154,7,2),音色一览表!H:H,0))&amp;" "&amp;INDEX(音色一览表!G:G,MATCH(MID(F1152,5,2)&amp;MID(F1153,5,2)&amp;MID(F1154,7,2),音色一览表!H:H,0)),"")</f>
        <v/>
      </c>
      <c r="S1152" s="17"/>
      <c r="T1152" s="17"/>
    </row>
    <row r="1153" spans="1:20" ht="18" hidden="1" customHeight="1" x14ac:dyDescent="0.2">
      <c r="A1153" s="16">
        <v>1151</v>
      </c>
      <c r="B1153" s="16">
        <v>7</v>
      </c>
      <c r="C1153" s="10"/>
      <c r="D1153" s="16" t="s">
        <v>49</v>
      </c>
      <c r="E1153" s="16" t="s">
        <v>50</v>
      </c>
      <c r="F1153" s="16" t="s">
        <v>1293</v>
      </c>
      <c r="G1153" s="16" t="s">
        <v>1294</v>
      </c>
      <c r="H1153" s="34" t="str">
        <f t="shared" si="71"/>
        <v>B5D</v>
      </c>
      <c r="I1153" s="34" t="str">
        <f>IFERROR(INDEX(数据分类!B:B,MATCH(数据!H1153,数据分类!A:A,0)),"Error")</f>
        <v>混响深度_b</v>
      </c>
      <c r="J1153" s="34" t="str">
        <f>IFERROR(_xlfn.IFS(INDEX(数据分类!E:E,MATCH(数据!H1153,数据分类!A:A,0))=3456,N1153&amp;M1153,INDEX(数据分类!E:E,MATCH(数据!H1153,数据分类!A:A,0))=34,M1153,INDEX(数据分类!E:E,MATCH(数据!H1153,数据分类!A:A,0))=56,N1153,INDEX(数据分类!E:E,MATCH(数据!H1153,数据分类!A:A,0))="-","-"),"Error")</f>
        <v>Vol:030</v>
      </c>
      <c r="K1153" s="34">
        <f t="shared" si="70"/>
        <v>1</v>
      </c>
      <c r="L1153" s="4" t="str">
        <f>IFERROR(INDEX(字典msg!B:B,MATCH(D1153,字典msg!A:A,0)),"Error")</f>
        <v>正常</v>
      </c>
      <c r="M1153" s="4" t="str">
        <f>IFERROR(_xlfn.IFS(H1153="9",INDEX(字典1_34!C:C,MATCH(MID(F1153,5,2),字典1_34!B:B,0)),H1153="B00",INDEX(字典1_34!D:D,MATCH(MID(F1153,5,2),字典1_34!B:B,0)),H1153="B20",INDEX(字典1_34!E:E,MATCH(MID(F1153,5,2),字典1_34!B:B,0)),H1153="B48",INDEX(字典1_34!G:G,MATCH(MID(F1153,5,2),字典1_34!B:B,0)),LEFT(H1153,1)="B",INDEX(字典1_34!F:F,MATCH(MID(F1153,5,2),字典1_34!B:B,0))),"-")</f>
        <v>Vol:030</v>
      </c>
      <c r="N1153" s="4" t="str">
        <f>IFERROR(_xlfn.IFS(H1153="9",INDEX(字典1_56!C:C,MATCH(MID(F1153,7,2),字典1_56!B:B,0)),LEFT(H1153,1)="B",INDEX(字典1_56!D:D,MATCH(MID(F1153,7,2),字典1_56!B:B,0)),H1153="C_B",INDEX(字典1_56!F:F,MATCH(MID(F1153,7,2),字典1_56!B:B,0)),H1153="C",INDEX(字典1_56!E:E,MATCH(MID(F1153,7,2),字典1_56!B:B,0))),"-")</f>
        <v>混响深度_b</v>
      </c>
      <c r="O1153" s="4" t="str">
        <f>IFERROR(INDEX(字典1_78!C:C,MATCH(RIGHT(F1153,2),字典1_78!B:B,0)),"Error")</f>
        <v>控制变更(#01)</v>
      </c>
      <c r="P1153" s="5">
        <f t="shared" si="68"/>
        <v>34.823999999999998</v>
      </c>
      <c r="Q1153" s="5">
        <f t="shared" si="69"/>
        <v>1.9999999999996021E-2</v>
      </c>
      <c r="R1153" s="5" t="str">
        <f>IF(H1155="C_B",INDEX(音色一览表!A:A,MATCH(MID(F1153,5,2)&amp;MID(F1154,5,2)&amp;MID(F1155,7,2),音色一览表!H:H,0))&amp;" "&amp;INDEX(音色一览表!G:G,MATCH(MID(F1153,5,2)&amp;MID(F1154,5,2)&amp;MID(F1155,7,2),音色一览表!H:H,0)),"")</f>
        <v/>
      </c>
      <c r="S1153" s="17"/>
      <c r="T1153" s="17"/>
    </row>
    <row r="1154" spans="1:20" ht="18" hidden="1" customHeight="1" x14ac:dyDescent="0.2">
      <c r="A1154" s="16">
        <v>1152</v>
      </c>
      <c r="B1154" s="16">
        <v>7</v>
      </c>
      <c r="C1154" s="10"/>
      <c r="D1154" s="16" t="s">
        <v>49</v>
      </c>
      <c r="E1154" s="16" t="s">
        <v>50</v>
      </c>
      <c r="F1154" s="16" t="s">
        <v>1295</v>
      </c>
      <c r="G1154" s="16" t="s">
        <v>1296</v>
      </c>
      <c r="H1154" s="34" t="str">
        <f t="shared" si="71"/>
        <v>B07</v>
      </c>
      <c r="I1154" s="34" t="str">
        <f>IFERROR(INDEX(数据分类!B:B,MATCH(数据!H1154,数据分类!A:A,0)),"Error")</f>
        <v>主音量_a</v>
      </c>
      <c r="J1154" s="34" t="str">
        <f>IFERROR(_xlfn.IFS(INDEX(数据分类!E:E,MATCH(数据!H1154,数据分类!A:A,0))=3456,N1154&amp;M1154,INDEX(数据分类!E:E,MATCH(数据!H1154,数据分类!A:A,0))=34,M1154,INDEX(数据分类!E:E,MATCH(数据!H1154,数据分类!A:A,0))=56,N1154,INDEX(数据分类!E:E,MATCH(数据!H1154,数据分类!A:A,0))="-","-"),"Error")</f>
        <v>Vol:090</v>
      </c>
      <c r="K1154" s="34">
        <f t="shared" si="70"/>
        <v>2</v>
      </c>
      <c r="L1154" s="4" t="str">
        <f>IFERROR(INDEX(字典msg!B:B,MATCH(D1154,字典msg!A:A,0)),"Error")</f>
        <v>正常</v>
      </c>
      <c r="M1154" s="4" t="str">
        <f>IFERROR(_xlfn.IFS(H1154="9",INDEX(字典1_34!C:C,MATCH(MID(F1154,5,2),字典1_34!B:B,0)),H1154="B00",INDEX(字典1_34!D:D,MATCH(MID(F1154,5,2),字典1_34!B:B,0)),H1154="B20",INDEX(字典1_34!E:E,MATCH(MID(F1154,5,2),字典1_34!B:B,0)),H1154="B48",INDEX(字典1_34!G:G,MATCH(MID(F1154,5,2),字典1_34!B:B,0)),LEFT(H1154,1)="B",INDEX(字典1_34!F:F,MATCH(MID(F1154,5,2),字典1_34!B:B,0))),"-")</f>
        <v>Vol:090</v>
      </c>
      <c r="N1154" s="4" t="str">
        <f>IFERROR(_xlfn.IFS(H1154="9",INDEX(字典1_56!C:C,MATCH(MID(F1154,7,2),字典1_56!B:B,0)),LEFT(H1154,1)="B",INDEX(字典1_56!D:D,MATCH(MID(F1154,7,2),字典1_56!B:B,0)),H1154="C_B",INDEX(字典1_56!F:F,MATCH(MID(F1154,7,2),字典1_56!B:B,0)),H1154="C",INDEX(字典1_56!E:E,MATCH(MID(F1154,7,2),字典1_56!B:B,0))),"-")</f>
        <v>主音量_a</v>
      </c>
      <c r="O1154" s="4" t="str">
        <f>IFERROR(INDEX(字典1_78!C:C,MATCH(RIGHT(F1154,2),字典1_78!B:B,0)),"Error")</f>
        <v>控制变更(#02)</v>
      </c>
      <c r="P1154" s="5">
        <f t="shared" si="68"/>
        <v>34.853999999999999</v>
      </c>
      <c r="Q1154" s="5">
        <f t="shared" si="69"/>
        <v>3.0000000000001137E-2</v>
      </c>
      <c r="R1154" s="5" t="str">
        <f>IF(H1156="C_B",INDEX(音色一览表!A:A,MATCH(MID(F1154,5,2)&amp;MID(F1155,5,2)&amp;MID(F1156,7,2),音色一览表!H:H,0))&amp;" "&amp;INDEX(音色一览表!G:G,MATCH(MID(F1154,5,2)&amp;MID(F1155,5,2)&amp;MID(F1156,7,2),音色一览表!H:H,0)),"")</f>
        <v/>
      </c>
      <c r="S1154" s="17"/>
      <c r="T1154" s="17"/>
    </row>
    <row r="1155" spans="1:20" ht="18" hidden="1" customHeight="1" x14ac:dyDescent="0.2">
      <c r="A1155" s="16">
        <v>1153</v>
      </c>
      <c r="B1155" s="16">
        <v>7</v>
      </c>
      <c r="C1155" s="10"/>
      <c r="D1155" s="16" t="s">
        <v>49</v>
      </c>
      <c r="E1155" s="16" t="s">
        <v>50</v>
      </c>
      <c r="F1155" s="16" t="s">
        <v>1297</v>
      </c>
      <c r="G1155" s="16" t="s">
        <v>1298</v>
      </c>
      <c r="H1155" s="34" t="str">
        <f t="shared" si="71"/>
        <v>B5B</v>
      </c>
      <c r="I1155" s="34" t="str">
        <f>IFERROR(INDEX(数据分类!B:B,MATCH(数据!H1155,数据分类!A:A,0)),"Error")</f>
        <v>混响深度_a</v>
      </c>
      <c r="J1155" s="34" t="str">
        <f>IFERROR(_xlfn.IFS(INDEX(数据分类!E:E,MATCH(数据!H1155,数据分类!A:A,0))=3456,N1155&amp;M1155,INDEX(数据分类!E:E,MATCH(数据!H1155,数据分类!A:A,0))=34,M1155,INDEX(数据分类!E:E,MATCH(数据!H1155,数据分类!A:A,0))=56,N1155,INDEX(数据分类!E:E,MATCH(数据!H1155,数据分类!A:A,0))="-","-"),"Error")</f>
        <v>Vol:020</v>
      </c>
      <c r="K1155" s="34">
        <f t="shared" si="70"/>
        <v>2</v>
      </c>
      <c r="L1155" s="4" t="str">
        <f>IFERROR(INDEX(字典msg!B:B,MATCH(D1155,字典msg!A:A,0)),"Error")</f>
        <v>正常</v>
      </c>
      <c r="M1155" s="4" t="str">
        <f>IFERROR(_xlfn.IFS(H1155="9",INDEX(字典1_34!C:C,MATCH(MID(F1155,5,2),字典1_34!B:B,0)),H1155="B00",INDEX(字典1_34!D:D,MATCH(MID(F1155,5,2),字典1_34!B:B,0)),H1155="B20",INDEX(字典1_34!E:E,MATCH(MID(F1155,5,2),字典1_34!B:B,0)),H1155="B48",INDEX(字典1_34!G:G,MATCH(MID(F1155,5,2),字典1_34!B:B,0)),LEFT(H1155,1)="B",INDEX(字典1_34!F:F,MATCH(MID(F1155,5,2),字典1_34!B:B,0))),"-")</f>
        <v>Vol:020</v>
      </c>
      <c r="N1155" s="4" t="str">
        <f>IFERROR(_xlfn.IFS(H1155="9",INDEX(字典1_56!C:C,MATCH(MID(F1155,7,2),字典1_56!B:B,0)),LEFT(H1155,1)="B",INDEX(字典1_56!D:D,MATCH(MID(F1155,7,2),字典1_56!B:B,0)),H1155="C_B",INDEX(字典1_56!F:F,MATCH(MID(F1155,7,2),字典1_56!B:B,0)),H1155="C",INDEX(字典1_56!E:E,MATCH(MID(F1155,7,2),字典1_56!B:B,0))),"-")</f>
        <v>混响深度_a</v>
      </c>
      <c r="O1155" s="4" t="str">
        <f>IFERROR(INDEX(字典1_78!C:C,MATCH(RIGHT(F1155,2),字典1_78!B:B,0)),"Error")</f>
        <v>控制变更(#02)</v>
      </c>
      <c r="P1155" s="5">
        <f t="shared" ref="P1155:P1218" si="72">HEX2DEC(RIGHT(G1155,6))/1000</f>
        <v>34.874000000000002</v>
      </c>
      <c r="Q1155" s="5">
        <f t="shared" ref="Q1155:Q1218" si="73">IFERROR(IF(B1155=B1154,P1155-P1154,0),"")</f>
        <v>2.0000000000003126E-2</v>
      </c>
      <c r="R1155" s="5" t="str">
        <f>IF(H1157="C_B",INDEX(音色一览表!A:A,MATCH(MID(F1155,5,2)&amp;MID(F1156,5,2)&amp;MID(F1157,7,2),音色一览表!H:H,0))&amp;" "&amp;INDEX(音色一览表!G:G,MATCH(MID(F1155,5,2)&amp;MID(F1156,5,2)&amp;MID(F1157,7,2),音色一览表!H:H,0)),"")</f>
        <v/>
      </c>
      <c r="S1155" s="17"/>
      <c r="T1155" s="17"/>
    </row>
    <row r="1156" spans="1:20" ht="18" hidden="1" customHeight="1" x14ac:dyDescent="0.2">
      <c r="A1156" s="16">
        <v>1154</v>
      </c>
      <c r="B1156" s="16">
        <v>7</v>
      </c>
      <c r="C1156" s="10"/>
      <c r="D1156" s="16" t="s">
        <v>49</v>
      </c>
      <c r="E1156" s="16" t="s">
        <v>50</v>
      </c>
      <c r="F1156" s="16" t="s">
        <v>1299</v>
      </c>
      <c r="G1156" s="16" t="s">
        <v>1300</v>
      </c>
      <c r="H1156" s="34" t="str">
        <f t="shared" si="71"/>
        <v>B5D</v>
      </c>
      <c r="I1156" s="34" t="str">
        <f>IFERROR(INDEX(数据分类!B:B,MATCH(数据!H1156,数据分类!A:A,0)),"Error")</f>
        <v>混响深度_b</v>
      </c>
      <c r="J1156" s="34" t="str">
        <f>IFERROR(_xlfn.IFS(INDEX(数据分类!E:E,MATCH(数据!H1156,数据分类!A:A,0))=3456,N1156&amp;M1156,INDEX(数据分类!E:E,MATCH(数据!H1156,数据分类!A:A,0))=34,M1156,INDEX(数据分类!E:E,MATCH(数据!H1156,数据分类!A:A,0))=56,N1156,INDEX(数据分类!E:E,MATCH(数据!H1156,数据分类!A:A,0))="-","-"),"Error")</f>
        <v>Vol:050</v>
      </c>
      <c r="K1156" s="34">
        <f t="shared" ref="K1156:K1219" si="74">IF(OR(H1156="9",LEFT(H1156,1)="B",LEFT(H1156,1)="C"),RIGHT(F1156,1)+1,"-")</f>
        <v>2</v>
      </c>
      <c r="L1156" s="4" t="str">
        <f>IFERROR(INDEX(字典msg!B:B,MATCH(D1156,字典msg!A:A,0)),"Error")</f>
        <v>正常</v>
      </c>
      <c r="M1156" s="4" t="str">
        <f>IFERROR(_xlfn.IFS(H1156="9",INDEX(字典1_34!C:C,MATCH(MID(F1156,5,2),字典1_34!B:B,0)),H1156="B00",INDEX(字典1_34!D:D,MATCH(MID(F1156,5,2),字典1_34!B:B,0)),H1156="B20",INDEX(字典1_34!E:E,MATCH(MID(F1156,5,2),字典1_34!B:B,0)),H1156="B48",INDEX(字典1_34!G:G,MATCH(MID(F1156,5,2),字典1_34!B:B,0)),LEFT(H1156,1)="B",INDEX(字典1_34!F:F,MATCH(MID(F1156,5,2),字典1_34!B:B,0))),"-")</f>
        <v>Vol:050</v>
      </c>
      <c r="N1156" s="4" t="str">
        <f>IFERROR(_xlfn.IFS(H1156="9",INDEX(字典1_56!C:C,MATCH(MID(F1156,7,2),字典1_56!B:B,0)),LEFT(H1156,1)="B",INDEX(字典1_56!D:D,MATCH(MID(F1156,7,2),字典1_56!B:B,0)),H1156="C_B",INDEX(字典1_56!F:F,MATCH(MID(F1156,7,2),字典1_56!B:B,0)),H1156="C",INDEX(字典1_56!E:E,MATCH(MID(F1156,7,2),字典1_56!B:B,0))),"-")</f>
        <v>混响深度_b</v>
      </c>
      <c r="O1156" s="4" t="str">
        <f>IFERROR(INDEX(字典1_78!C:C,MATCH(RIGHT(F1156,2),字典1_78!B:B,0)),"Error")</f>
        <v>控制变更(#02)</v>
      </c>
      <c r="P1156" s="5">
        <f t="shared" si="72"/>
        <v>34.904000000000003</v>
      </c>
      <c r="Q1156" s="5">
        <f t="shared" si="73"/>
        <v>3.0000000000001137E-2</v>
      </c>
      <c r="R1156" s="5" t="str">
        <f>IF(H1158="C_B",INDEX(音色一览表!A:A,MATCH(MID(F1156,5,2)&amp;MID(F1157,5,2)&amp;MID(F1158,7,2),音色一览表!H:H,0))&amp;" "&amp;INDEX(音色一览表!G:G,MATCH(MID(F1156,5,2)&amp;MID(F1157,5,2)&amp;MID(F1158,7,2),音色一览表!H:H,0)),"")</f>
        <v/>
      </c>
      <c r="S1156" s="17"/>
      <c r="T1156" s="17"/>
    </row>
    <row r="1157" spans="1:20" ht="18" hidden="1" customHeight="1" x14ac:dyDescent="0.2">
      <c r="A1157" s="16">
        <v>1155</v>
      </c>
      <c r="B1157" s="16">
        <v>7</v>
      </c>
      <c r="C1157" s="10"/>
      <c r="D1157" s="16" t="s">
        <v>49</v>
      </c>
      <c r="E1157" s="16" t="s">
        <v>50</v>
      </c>
      <c r="F1157" s="16" t="s">
        <v>1021</v>
      </c>
      <c r="G1157" s="16" t="s">
        <v>1301</v>
      </c>
      <c r="H1157" s="34" t="str">
        <f t="shared" ref="H1157:H1220" si="75">IFERROR(_xlfn.IFS(MID(F1157,9,1)="B",MID(F1157,9,1)&amp;MID(F1157,7,2),MID(F1157,9,1)="F",RIGHT(F1157,2),AND(MID(F1157,9,1)="C",H1155="B00",H1156="B20"),"C_B"),MID(F1157,9,1))</f>
        <v>B00</v>
      </c>
      <c r="I1157" s="34" t="str">
        <f>IFERROR(INDEX(数据分类!B:B,MATCH(数据!H1157,数据分类!A:A,0)),"Error")</f>
        <v>设定音色_MSB</v>
      </c>
      <c r="J1157" s="34" t="str">
        <f>IFERROR(_xlfn.IFS(INDEX(数据分类!E:E,MATCH(数据!H1157,数据分类!A:A,0))=3456,N1157&amp;M1157,INDEX(数据分类!E:E,MATCH(数据!H1157,数据分类!A:A,0))=34,M1157,INDEX(数据分类!E:E,MATCH(数据!H1157,数据分类!A:A,0))=56,N1157,INDEX(数据分类!E:E,MATCH(数据!H1157,数据分类!A:A,0))="-","-"),"Error")</f>
        <v>MSB:000</v>
      </c>
      <c r="K1157" s="34">
        <f t="shared" si="74"/>
        <v>1</v>
      </c>
      <c r="L1157" s="4" t="str">
        <f>IFERROR(INDEX(字典msg!B:B,MATCH(D1157,字典msg!A:A,0)),"Error")</f>
        <v>正常</v>
      </c>
      <c r="M1157" s="4" t="str">
        <f>IFERROR(_xlfn.IFS(H1157="9",INDEX(字典1_34!C:C,MATCH(MID(F1157,5,2),字典1_34!B:B,0)),H1157="B00",INDEX(字典1_34!D:D,MATCH(MID(F1157,5,2),字典1_34!B:B,0)),H1157="B20",INDEX(字典1_34!E:E,MATCH(MID(F1157,5,2),字典1_34!B:B,0)),H1157="B48",INDEX(字典1_34!G:G,MATCH(MID(F1157,5,2),字典1_34!B:B,0)),LEFT(H1157,1)="B",INDEX(字典1_34!F:F,MATCH(MID(F1157,5,2),字典1_34!B:B,0))),"-")</f>
        <v>MSB:000</v>
      </c>
      <c r="N1157" s="4" t="str">
        <f>IFERROR(_xlfn.IFS(H1157="9",INDEX(字典1_56!C:C,MATCH(MID(F1157,7,2),字典1_56!B:B,0)),LEFT(H1157,1)="B",INDEX(字典1_56!D:D,MATCH(MID(F1157,7,2),字典1_56!B:B,0)),H1157="C_B",INDEX(字典1_56!F:F,MATCH(MID(F1157,7,2),字典1_56!B:B,0)),H1157="C",INDEX(字典1_56!E:E,MATCH(MID(F1157,7,2),字典1_56!B:B,0))),"-")</f>
        <v>设定音色_MSB</v>
      </c>
      <c r="O1157" s="4" t="str">
        <f>IFERROR(INDEX(字典1_78!C:C,MATCH(RIGHT(F1157,2),字典1_78!B:B,0)),"Error")</f>
        <v>控制变更(#01)</v>
      </c>
      <c r="P1157" s="5">
        <f t="shared" si="72"/>
        <v>36.526000000000003</v>
      </c>
      <c r="Q1157" s="5">
        <f t="shared" si="73"/>
        <v>1.6219999999999999</v>
      </c>
      <c r="R1157" s="5" t="str">
        <f>IF(H1159="C_B",INDEX(音色一览表!A:A,MATCH(MID(F1157,5,2)&amp;MID(F1158,5,2)&amp;MID(F1159,7,2),音色一览表!H:H,0))&amp;" "&amp;INDEX(音色一览表!G:G,MATCH(MID(F1157,5,2)&amp;MID(F1158,5,2)&amp;MID(F1159,7,2),音色一览表!H:H,0)),"")</f>
        <v>36 雅马哈舞台电钢琴CP80</v>
      </c>
      <c r="S1157" s="17"/>
      <c r="T1157" s="17"/>
    </row>
    <row r="1158" spans="1:20" ht="18" hidden="1" customHeight="1" x14ac:dyDescent="0.2">
      <c r="A1158" s="16">
        <v>1156</v>
      </c>
      <c r="B1158" s="16">
        <v>7</v>
      </c>
      <c r="C1158" s="10"/>
      <c r="D1158" s="16" t="s">
        <v>49</v>
      </c>
      <c r="E1158" s="16" t="s">
        <v>50</v>
      </c>
      <c r="F1158" s="16" t="s">
        <v>1302</v>
      </c>
      <c r="G1158" s="16" t="s">
        <v>1303</v>
      </c>
      <c r="H1158" s="34" t="str">
        <f t="shared" si="75"/>
        <v>B20</v>
      </c>
      <c r="I1158" s="34" t="str">
        <f>IFERROR(INDEX(数据分类!B:B,MATCH(数据!H1158,数据分类!A:A,0)),"Error")</f>
        <v>设定音色_LSB</v>
      </c>
      <c r="J1158" s="34" t="str">
        <f>IFERROR(_xlfn.IFS(INDEX(数据分类!E:E,MATCH(数据!H1158,数据分类!A:A,0))=3456,N1158&amp;M1158,INDEX(数据分类!E:E,MATCH(数据!H1158,数据分类!A:A,0))=34,M1158,INDEX(数据分类!E:E,MATCH(数据!H1158,数据分类!A:A,0))=56,N1158,INDEX(数据分类!E:E,MATCH(数据!H1158,数据分类!A:A,0))="-","-"),"Error")</f>
        <v>LSB:113</v>
      </c>
      <c r="K1158" s="34">
        <f t="shared" si="74"/>
        <v>1</v>
      </c>
      <c r="L1158" s="4" t="str">
        <f>IFERROR(INDEX(字典msg!B:B,MATCH(D1158,字典msg!A:A,0)),"Error")</f>
        <v>正常</v>
      </c>
      <c r="M1158" s="4" t="str">
        <f>IFERROR(_xlfn.IFS(H1158="9",INDEX(字典1_34!C:C,MATCH(MID(F1158,5,2),字典1_34!B:B,0)),H1158="B00",INDEX(字典1_34!D:D,MATCH(MID(F1158,5,2),字典1_34!B:B,0)),H1158="B20",INDEX(字典1_34!E:E,MATCH(MID(F1158,5,2),字典1_34!B:B,0)),H1158="B48",INDEX(字典1_34!G:G,MATCH(MID(F1158,5,2),字典1_34!B:B,0)),LEFT(H1158,1)="B",INDEX(字典1_34!F:F,MATCH(MID(F1158,5,2),字典1_34!B:B,0))),"-")</f>
        <v>LSB:113</v>
      </c>
      <c r="N1158" s="4" t="str">
        <f>IFERROR(_xlfn.IFS(H1158="9",INDEX(字典1_56!C:C,MATCH(MID(F1158,7,2),字典1_56!B:B,0)),LEFT(H1158,1)="B",INDEX(字典1_56!D:D,MATCH(MID(F1158,7,2),字典1_56!B:B,0)),H1158="C_B",INDEX(字典1_56!F:F,MATCH(MID(F1158,7,2),字典1_56!B:B,0)),H1158="C",INDEX(字典1_56!E:E,MATCH(MID(F1158,7,2),字典1_56!B:B,0))),"-")</f>
        <v>设定音色_LSB</v>
      </c>
      <c r="O1158" s="4" t="str">
        <f>IFERROR(INDEX(字典1_78!C:C,MATCH(RIGHT(F1158,2),字典1_78!B:B,0)),"Error")</f>
        <v>控制变更(#01)</v>
      </c>
      <c r="P1158" s="5">
        <f t="shared" si="72"/>
        <v>36.545999999999999</v>
      </c>
      <c r="Q1158" s="5">
        <f t="shared" si="73"/>
        <v>1.9999999999996021E-2</v>
      </c>
      <c r="R1158" s="5" t="str">
        <f>IF(H1160="C_B",INDEX(音色一览表!A:A,MATCH(MID(F1158,5,2)&amp;MID(F1159,5,2)&amp;MID(F1160,7,2),音色一览表!H:H,0))&amp;" "&amp;INDEX(音色一览表!G:G,MATCH(MID(F1158,5,2)&amp;MID(F1159,5,2)&amp;MID(F1160,7,2),音色一览表!H:H,0)),"")</f>
        <v/>
      </c>
      <c r="S1158" s="17"/>
      <c r="T1158" s="17"/>
    </row>
    <row r="1159" spans="1:20" ht="18" hidden="1" customHeight="1" x14ac:dyDescent="0.2">
      <c r="A1159" s="16">
        <v>1157</v>
      </c>
      <c r="B1159" s="16">
        <v>7</v>
      </c>
      <c r="C1159" s="10"/>
      <c r="D1159" s="16" t="s">
        <v>49</v>
      </c>
      <c r="E1159" s="16" t="s">
        <v>50</v>
      </c>
      <c r="F1159" s="16" t="s">
        <v>1283</v>
      </c>
      <c r="G1159" s="16" t="s">
        <v>1304</v>
      </c>
      <c r="H1159" s="34" t="str">
        <f t="shared" si="75"/>
        <v>C_B</v>
      </c>
      <c r="I1159" s="34" t="str">
        <f>IFERROR(INDEX(数据分类!B:B,MATCH(数据!H1159,数据分类!A:A,0)),"Error")</f>
        <v>设定音色_NO</v>
      </c>
      <c r="J1159" s="34" t="str">
        <f>IFERROR(_xlfn.IFS(INDEX(数据分类!E:E,MATCH(数据!H1159,数据分类!A:A,0))=3456,N1159&amp;M1159,INDEX(数据分类!E:E,MATCH(数据!H1159,数据分类!A:A,0))=34,M1159,INDEX(数据分类!E:E,MATCH(数据!H1159,数据分类!A:A,0))=56,N1159,INDEX(数据分类!E:E,MATCH(数据!H1159,数据分类!A:A,0))="-","-"),"Error")</f>
        <v>NO:003</v>
      </c>
      <c r="K1159" s="34">
        <f t="shared" si="74"/>
        <v>1</v>
      </c>
      <c r="L1159" s="4" t="str">
        <f>IFERROR(INDEX(字典msg!B:B,MATCH(D1159,字典msg!A:A,0)),"Error")</f>
        <v>正常</v>
      </c>
      <c r="M1159" s="4" t="str">
        <f>IFERROR(_xlfn.IFS(H1159="9",INDEX(字典1_34!C:C,MATCH(MID(F1159,5,2),字典1_34!B:B,0)),H1159="B00",INDEX(字典1_34!D:D,MATCH(MID(F1159,5,2),字典1_34!B:B,0)),H1159="B20",INDEX(字典1_34!E:E,MATCH(MID(F1159,5,2),字典1_34!B:B,0)),H1159="B48",INDEX(字典1_34!G:G,MATCH(MID(F1159,5,2),字典1_34!B:B,0)),LEFT(H1159,1)="B",INDEX(字典1_34!F:F,MATCH(MID(F1159,5,2),字典1_34!B:B,0))),"-")</f>
        <v>-</v>
      </c>
      <c r="N1159" s="4" t="str">
        <f>IFERROR(_xlfn.IFS(H1159="9",INDEX(字典1_56!C:C,MATCH(MID(F1159,7,2),字典1_56!B:B,0)),LEFT(H1159,1)="B",INDEX(字典1_56!D:D,MATCH(MID(F1159,7,2),字典1_56!B:B,0)),H1159="C_B",INDEX(字典1_56!F:F,MATCH(MID(F1159,7,2),字典1_56!B:B,0)),H1159="C",INDEX(字典1_56!E:E,MATCH(MID(F1159,7,2),字典1_56!B:B,0))),"-")</f>
        <v>NO:003</v>
      </c>
      <c r="O1159" s="4" t="str">
        <f>IFERROR(INDEX(字典1_78!C:C,MATCH(RIGHT(F1159,2),字典1_78!B:B,0)),"Error")</f>
        <v>程序更改(#01)</v>
      </c>
      <c r="P1159" s="5">
        <f t="shared" si="72"/>
        <v>36.576000000000001</v>
      </c>
      <c r="Q1159" s="5">
        <f t="shared" si="73"/>
        <v>3.0000000000001137E-2</v>
      </c>
      <c r="R1159" s="5" t="str">
        <f>IF(H1161="C_B",INDEX(音色一览表!A:A,MATCH(MID(F1159,5,2)&amp;MID(F1160,5,2)&amp;MID(F1161,7,2),音色一览表!H:H,0))&amp;" "&amp;INDEX(音色一览表!G:G,MATCH(MID(F1159,5,2)&amp;MID(F1160,5,2)&amp;MID(F1161,7,2),音色一览表!H:H,0)),"")</f>
        <v/>
      </c>
      <c r="S1159" s="17"/>
      <c r="T1159" s="17"/>
    </row>
    <row r="1160" spans="1:20" ht="18" hidden="1" customHeight="1" x14ac:dyDescent="0.2">
      <c r="A1160" s="16">
        <v>1158</v>
      </c>
      <c r="B1160" s="16">
        <v>7</v>
      </c>
      <c r="C1160" s="10"/>
      <c r="D1160" s="16" t="s">
        <v>49</v>
      </c>
      <c r="E1160" s="16" t="s">
        <v>50</v>
      </c>
      <c r="F1160" s="16" t="s">
        <v>1026</v>
      </c>
      <c r="G1160" s="16" t="s">
        <v>1305</v>
      </c>
      <c r="H1160" s="34" t="str">
        <f t="shared" si="75"/>
        <v>B00</v>
      </c>
      <c r="I1160" s="34" t="str">
        <f>IFERROR(INDEX(数据分类!B:B,MATCH(数据!H1160,数据分类!A:A,0)),"Error")</f>
        <v>设定音色_MSB</v>
      </c>
      <c r="J1160" s="34" t="str">
        <f>IFERROR(_xlfn.IFS(INDEX(数据分类!E:E,MATCH(数据!H1160,数据分类!A:A,0))=3456,N1160&amp;M1160,INDEX(数据分类!E:E,MATCH(数据!H1160,数据分类!A:A,0))=34,M1160,INDEX(数据分类!E:E,MATCH(数据!H1160,数据分类!A:A,0))=56,N1160,INDEX(数据分类!E:E,MATCH(数据!H1160,数据分类!A:A,0))="-","-"),"Error")</f>
        <v>MSB:000</v>
      </c>
      <c r="K1160" s="34">
        <f t="shared" si="74"/>
        <v>2</v>
      </c>
      <c r="L1160" s="4" t="str">
        <f>IFERROR(INDEX(字典msg!B:B,MATCH(D1160,字典msg!A:A,0)),"Error")</f>
        <v>正常</v>
      </c>
      <c r="M1160" s="4" t="str">
        <f>IFERROR(_xlfn.IFS(H1160="9",INDEX(字典1_34!C:C,MATCH(MID(F1160,5,2),字典1_34!B:B,0)),H1160="B00",INDEX(字典1_34!D:D,MATCH(MID(F1160,5,2),字典1_34!B:B,0)),H1160="B20",INDEX(字典1_34!E:E,MATCH(MID(F1160,5,2),字典1_34!B:B,0)),H1160="B48",INDEX(字典1_34!G:G,MATCH(MID(F1160,5,2),字典1_34!B:B,0)),LEFT(H1160,1)="B",INDEX(字典1_34!F:F,MATCH(MID(F1160,5,2),字典1_34!B:B,0))),"-")</f>
        <v>MSB:000</v>
      </c>
      <c r="N1160" s="4" t="str">
        <f>IFERROR(_xlfn.IFS(H1160="9",INDEX(字典1_56!C:C,MATCH(MID(F1160,7,2),字典1_56!B:B,0)),LEFT(H1160,1)="B",INDEX(字典1_56!D:D,MATCH(MID(F1160,7,2),字典1_56!B:B,0)),H1160="C_B",INDEX(字典1_56!F:F,MATCH(MID(F1160,7,2),字典1_56!B:B,0)),H1160="C",INDEX(字典1_56!E:E,MATCH(MID(F1160,7,2),字典1_56!B:B,0))),"-")</f>
        <v>设定音色_MSB</v>
      </c>
      <c r="O1160" s="4" t="str">
        <f>IFERROR(INDEX(字典1_78!C:C,MATCH(RIGHT(F1160,2),字典1_78!B:B,0)),"Error")</f>
        <v>控制变更(#02)</v>
      </c>
      <c r="P1160" s="5">
        <f t="shared" si="72"/>
        <v>36.595999999999997</v>
      </c>
      <c r="Q1160" s="5">
        <f t="shared" si="73"/>
        <v>1.9999999999996021E-2</v>
      </c>
      <c r="R1160" s="5" t="str">
        <f>IF(H1162="C_B",INDEX(音色一览表!A:A,MATCH(MID(F1160,5,2)&amp;MID(F1161,5,2)&amp;MID(F1162,7,2),音色一览表!H:H,0))&amp;" "&amp;INDEX(音色一览表!G:G,MATCH(MID(F1160,5,2)&amp;MID(F1161,5,2)&amp;MID(F1162,7,2),音色一览表!H:H,0)),"")</f>
        <v>35 MIDI三角钢琴</v>
      </c>
      <c r="S1160" s="17"/>
      <c r="T1160" s="17"/>
    </row>
    <row r="1161" spans="1:20" ht="18" hidden="1" customHeight="1" x14ac:dyDescent="0.2">
      <c r="A1161" s="16">
        <v>1159</v>
      </c>
      <c r="B1161" s="16">
        <v>7</v>
      </c>
      <c r="C1161" s="10"/>
      <c r="D1161" s="16" t="s">
        <v>49</v>
      </c>
      <c r="E1161" s="16" t="s">
        <v>50</v>
      </c>
      <c r="F1161" s="16" t="s">
        <v>1027</v>
      </c>
      <c r="G1161" s="16" t="s">
        <v>1306</v>
      </c>
      <c r="H1161" s="34" t="str">
        <f t="shared" si="75"/>
        <v>B20</v>
      </c>
      <c r="I1161" s="34" t="str">
        <f>IFERROR(INDEX(数据分类!B:B,MATCH(数据!H1161,数据分类!A:A,0)),"Error")</f>
        <v>设定音色_LSB</v>
      </c>
      <c r="J1161" s="34" t="str">
        <f>IFERROR(_xlfn.IFS(INDEX(数据分类!E:E,MATCH(数据!H1161,数据分类!A:A,0))=3456,N1161&amp;M1161,INDEX(数据分类!E:E,MATCH(数据!H1161,数据分类!A:A,0))=34,M1161,INDEX(数据分类!E:E,MATCH(数据!H1161,数据分类!A:A,0))=56,N1161,INDEX(数据分类!E:E,MATCH(数据!H1161,数据分类!A:A,0))="-","-"),"Error")</f>
        <v>LSB:112</v>
      </c>
      <c r="K1161" s="34">
        <f t="shared" si="74"/>
        <v>2</v>
      </c>
      <c r="L1161" s="4" t="str">
        <f>IFERROR(INDEX(字典msg!B:B,MATCH(D1161,字典msg!A:A,0)),"Error")</f>
        <v>正常</v>
      </c>
      <c r="M1161" s="4" t="str">
        <f>IFERROR(_xlfn.IFS(H1161="9",INDEX(字典1_34!C:C,MATCH(MID(F1161,5,2),字典1_34!B:B,0)),H1161="B00",INDEX(字典1_34!D:D,MATCH(MID(F1161,5,2),字典1_34!B:B,0)),H1161="B20",INDEX(字典1_34!E:E,MATCH(MID(F1161,5,2),字典1_34!B:B,0)),H1161="B48",INDEX(字典1_34!G:G,MATCH(MID(F1161,5,2),字典1_34!B:B,0)),LEFT(H1161,1)="B",INDEX(字典1_34!F:F,MATCH(MID(F1161,5,2),字典1_34!B:B,0))),"-")</f>
        <v>LSB:112</v>
      </c>
      <c r="N1161" s="4" t="str">
        <f>IFERROR(_xlfn.IFS(H1161="9",INDEX(字典1_56!C:C,MATCH(MID(F1161,7,2),字典1_56!B:B,0)),LEFT(H1161,1)="B",INDEX(字典1_56!D:D,MATCH(MID(F1161,7,2),字典1_56!B:B,0)),H1161="C_B",INDEX(字典1_56!F:F,MATCH(MID(F1161,7,2),字典1_56!B:B,0)),H1161="C",INDEX(字典1_56!E:E,MATCH(MID(F1161,7,2),字典1_56!B:B,0))),"-")</f>
        <v>设定音色_LSB</v>
      </c>
      <c r="O1161" s="4" t="str">
        <f>IFERROR(INDEX(字典1_78!C:C,MATCH(RIGHT(F1161,2),字典1_78!B:B,0)),"Error")</f>
        <v>控制变更(#02)</v>
      </c>
      <c r="P1161" s="5">
        <f t="shared" si="72"/>
        <v>36.616</v>
      </c>
      <c r="Q1161" s="5">
        <f t="shared" si="73"/>
        <v>2.0000000000003126E-2</v>
      </c>
      <c r="R1161" s="5" t="str">
        <f>IF(H1163="C_B",INDEX(音色一览表!A:A,MATCH(MID(F1161,5,2)&amp;MID(F1162,5,2)&amp;MID(F1163,7,2),音色一览表!H:H,0))&amp;" "&amp;INDEX(音色一览表!G:G,MATCH(MID(F1161,5,2)&amp;MID(F1162,5,2)&amp;MID(F1163,7,2),音色一览表!H:H,0)),"")</f>
        <v/>
      </c>
      <c r="S1161" s="17"/>
      <c r="T1161" s="17"/>
    </row>
    <row r="1162" spans="1:20" ht="18" hidden="1" customHeight="1" x14ac:dyDescent="0.2">
      <c r="A1162" s="16">
        <v>1160</v>
      </c>
      <c r="B1162" s="16">
        <v>7</v>
      </c>
      <c r="C1162" s="10"/>
      <c r="D1162" s="16" t="s">
        <v>49</v>
      </c>
      <c r="E1162" s="16" t="s">
        <v>50</v>
      </c>
      <c r="F1162" s="16" t="s">
        <v>1307</v>
      </c>
      <c r="G1162" s="16" t="s">
        <v>1308</v>
      </c>
      <c r="H1162" s="34" t="str">
        <f t="shared" si="75"/>
        <v>C_B</v>
      </c>
      <c r="I1162" s="34" t="str">
        <f>IFERROR(INDEX(数据分类!B:B,MATCH(数据!H1162,数据分类!A:A,0)),"Error")</f>
        <v>设定音色_NO</v>
      </c>
      <c r="J1162" s="34" t="str">
        <f>IFERROR(_xlfn.IFS(INDEX(数据分类!E:E,MATCH(数据!H1162,数据分类!A:A,0))=3456,N1162&amp;M1162,INDEX(数据分类!E:E,MATCH(数据!H1162,数据分类!A:A,0))=34,M1162,INDEX(数据分类!E:E,MATCH(数据!H1162,数据分类!A:A,0))=56,N1162,INDEX(数据分类!E:E,MATCH(数据!H1162,数据分类!A:A,0))="-","-"),"Error")</f>
        <v>NO:003</v>
      </c>
      <c r="K1162" s="34">
        <f t="shared" si="74"/>
        <v>2</v>
      </c>
      <c r="L1162" s="4" t="str">
        <f>IFERROR(INDEX(字典msg!B:B,MATCH(D1162,字典msg!A:A,0)),"Error")</f>
        <v>正常</v>
      </c>
      <c r="M1162" s="4" t="str">
        <f>IFERROR(_xlfn.IFS(H1162="9",INDEX(字典1_34!C:C,MATCH(MID(F1162,5,2),字典1_34!B:B,0)),H1162="B00",INDEX(字典1_34!D:D,MATCH(MID(F1162,5,2),字典1_34!B:B,0)),H1162="B20",INDEX(字典1_34!E:E,MATCH(MID(F1162,5,2),字典1_34!B:B,0)),H1162="B48",INDEX(字典1_34!G:G,MATCH(MID(F1162,5,2),字典1_34!B:B,0)),LEFT(H1162,1)="B",INDEX(字典1_34!F:F,MATCH(MID(F1162,5,2),字典1_34!B:B,0))),"-")</f>
        <v>-</v>
      </c>
      <c r="N1162" s="4" t="str">
        <f>IFERROR(_xlfn.IFS(H1162="9",INDEX(字典1_56!C:C,MATCH(MID(F1162,7,2),字典1_56!B:B,0)),LEFT(H1162,1)="B",INDEX(字典1_56!D:D,MATCH(MID(F1162,7,2),字典1_56!B:B,0)),H1162="C_B",INDEX(字典1_56!F:F,MATCH(MID(F1162,7,2),字典1_56!B:B,0)),H1162="C",INDEX(字典1_56!E:E,MATCH(MID(F1162,7,2),字典1_56!B:B,0))),"-")</f>
        <v>NO:003</v>
      </c>
      <c r="O1162" s="4" t="str">
        <f>IFERROR(INDEX(字典1_78!C:C,MATCH(RIGHT(F1162,2),字典1_78!B:B,0)),"Error")</f>
        <v>程序更改(#02)</v>
      </c>
      <c r="P1162" s="5">
        <f t="shared" si="72"/>
        <v>36.646000000000001</v>
      </c>
      <c r="Q1162" s="5">
        <f t="shared" si="73"/>
        <v>3.0000000000001137E-2</v>
      </c>
      <c r="R1162" s="5" t="str">
        <f>IF(H1164="C_B",INDEX(音色一览表!A:A,MATCH(MID(F1162,5,2)&amp;MID(F1163,5,2)&amp;MID(F1164,7,2),音色一览表!H:H,0))&amp;" "&amp;INDEX(音色一览表!G:G,MATCH(MID(F1162,5,2)&amp;MID(F1163,5,2)&amp;MID(F1164,7,2),音色一览表!H:H,0)),"")</f>
        <v/>
      </c>
      <c r="S1162" s="17"/>
      <c r="T1162" s="17"/>
    </row>
    <row r="1163" spans="1:20" ht="18" hidden="1" customHeight="1" x14ac:dyDescent="0.2">
      <c r="A1163" s="16">
        <v>1161</v>
      </c>
      <c r="B1163" s="16">
        <v>7</v>
      </c>
      <c r="C1163" s="10"/>
      <c r="D1163" s="16" t="s">
        <v>49</v>
      </c>
      <c r="E1163" s="16" t="s">
        <v>50</v>
      </c>
      <c r="F1163" s="16" t="s">
        <v>1309</v>
      </c>
      <c r="G1163" s="16" t="s">
        <v>1310</v>
      </c>
      <c r="H1163" s="34" t="str">
        <f t="shared" si="75"/>
        <v>B07</v>
      </c>
      <c r="I1163" s="34" t="str">
        <f>IFERROR(INDEX(数据分类!B:B,MATCH(数据!H1163,数据分类!A:A,0)),"Error")</f>
        <v>主音量_a</v>
      </c>
      <c r="J1163" s="34" t="str">
        <f>IFERROR(_xlfn.IFS(INDEX(数据分类!E:E,MATCH(数据!H1163,数据分类!A:A,0))=3456,N1163&amp;M1163,INDEX(数据分类!E:E,MATCH(数据!H1163,数据分类!A:A,0))=34,M1163,INDEX(数据分类!E:E,MATCH(数据!H1163,数据分类!A:A,0))=56,N1163,INDEX(数据分类!E:E,MATCH(数据!H1163,数据分类!A:A,0))="-","-"),"Error")</f>
        <v>Vol:103</v>
      </c>
      <c r="K1163" s="34">
        <f t="shared" si="74"/>
        <v>1</v>
      </c>
      <c r="L1163" s="4" t="str">
        <f>IFERROR(INDEX(字典msg!B:B,MATCH(D1163,字典msg!A:A,0)),"Error")</f>
        <v>正常</v>
      </c>
      <c r="M1163" s="4" t="str">
        <f>IFERROR(_xlfn.IFS(H1163="9",INDEX(字典1_34!C:C,MATCH(MID(F1163,5,2),字典1_34!B:B,0)),H1163="B00",INDEX(字典1_34!D:D,MATCH(MID(F1163,5,2),字典1_34!B:B,0)),H1163="B20",INDEX(字典1_34!E:E,MATCH(MID(F1163,5,2),字典1_34!B:B,0)),H1163="B48",INDEX(字典1_34!G:G,MATCH(MID(F1163,5,2),字典1_34!B:B,0)),LEFT(H1163,1)="B",INDEX(字典1_34!F:F,MATCH(MID(F1163,5,2),字典1_34!B:B,0))),"-")</f>
        <v>Vol:103</v>
      </c>
      <c r="N1163" s="4" t="str">
        <f>IFERROR(_xlfn.IFS(H1163="9",INDEX(字典1_56!C:C,MATCH(MID(F1163,7,2),字典1_56!B:B,0)),LEFT(H1163,1)="B",INDEX(字典1_56!D:D,MATCH(MID(F1163,7,2),字典1_56!B:B,0)),H1163="C_B",INDEX(字典1_56!F:F,MATCH(MID(F1163,7,2),字典1_56!B:B,0)),H1163="C",INDEX(字典1_56!E:E,MATCH(MID(F1163,7,2),字典1_56!B:B,0))),"-")</f>
        <v>主音量_a</v>
      </c>
      <c r="O1163" s="4" t="str">
        <f>IFERROR(INDEX(字典1_78!C:C,MATCH(RIGHT(F1163,2),字典1_78!B:B,0)),"Error")</f>
        <v>控制变更(#01)</v>
      </c>
      <c r="P1163" s="5">
        <f t="shared" si="72"/>
        <v>36.671999999999997</v>
      </c>
      <c r="Q1163" s="5">
        <f t="shared" si="73"/>
        <v>2.5999999999996248E-2</v>
      </c>
      <c r="R1163" s="5" t="str">
        <f>IF(H1165="C_B",INDEX(音色一览表!A:A,MATCH(MID(F1163,5,2)&amp;MID(F1164,5,2)&amp;MID(F1165,7,2),音色一览表!H:H,0))&amp;" "&amp;INDEX(音色一览表!G:G,MATCH(MID(F1163,5,2)&amp;MID(F1164,5,2)&amp;MID(F1165,7,2),音色一览表!H:H,0)),"")</f>
        <v/>
      </c>
      <c r="S1163" s="17"/>
      <c r="T1163" s="17"/>
    </row>
    <row r="1164" spans="1:20" ht="18" hidden="1" customHeight="1" x14ac:dyDescent="0.2">
      <c r="A1164" s="16">
        <v>1162</v>
      </c>
      <c r="B1164" s="16">
        <v>7</v>
      </c>
      <c r="C1164" s="10"/>
      <c r="D1164" s="16" t="s">
        <v>49</v>
      </c>
      <c r="E1164" s="16" t="s">
        <v>50</v>
      </c>
      <c r="F1164" s="16" t="s">
        <v>1311</v>
      </c>
      <c r="G1164" s="16" t="s">
        <v>1312</v>
      </c>
      <c r="H1164" s="34" t="str">
        <f t="shared" si="75"/>
        <v>B5D</v>
      </c>
      <c r="I1164" s="34" t="str">
        <f>IFERROR(INDEX(数据分类!B:B,MATCH(数据!H1164,数据分类!A:A,0)),"Error")</f>
        <v>混响深度_b</v>
      </c>
      <c r="J1164" s="34" t="str">
        <f>IFERROR(_xlfn.IFS(INDEX(数据分类!E:E,MATCH(数据!H1164,数据分类!A:A,0))=3456,N1164&amp;M1164,INDEX(数据分类!E:E,MATCH(数据!H1164,数据分类!A:A,0))=34,M1164,INDEX(数据分类!E:E,MATCH(数据!H1164,数据分类!A:A,0))=56,N1164,INDEX(数据分类!E:E,MATCH(数据!H1164,数据分类!A:A,0))="-","-"),"Error")</f>
        <v>Vol:024</v>
      </c>
      <c r="K1164" s="34">
        <f t="shared" si="74"/>
        <v>1</v>
      </c>
      <c r="L1164" s="4" t="str">
        <f>IFERROR(INDEX(字典msg!B:B,MATCH(D1164,字典msg!A:A,0)),"Error")</f>
        <v>正常</v>
      </c>
      <c r="M1164" s="4" t="str">
        <f>IFERROR(_xlfn.IFS(H1164="9",INDEX(字典1_34!C:C,MATCH(MID(F1164,5,2),字典1_34!B:B,0)),H1164="B00",INDEX(字典1_34!D:D,MATCH(MID(F1164,5,2),字典1_34!B:B,0)),H1164="B20",INDEX(字典1_34!E:E,MATCH(MID(F1164,5,2),字典1_34!B:B,0)),H1164="B48",INDEX(字典1_34!G:G,MATCH(MID(F1164,5,2),字典1_34!B:B,0)),LEFT(H1164,1)="B",INDEX(字典1_34!F:F,MATCH(MID(F1164,5,2),字典1_34!B:B,0))),"-")</f>
        <v>Vol:024</v>
      </c>
      <c r="N1164" s="4" t="str">
        <f>IFERROR(_xlfn.IFS(H1164="9",INDEX(字典1_56!C:C,MATCH(MID(F1164,7,2),字典1_56!B:B,0)),LEFT(H1164,1)="B",INDEX(字典1_56!D:D,MATCH(MID(F1164,7,2),字典1_56!B:B,0)),H1164="C_B",INDEX(字典1_56!F:F,MATCH(MID(F1164,7,2),字典1_56!B:B,0)),H1164="C",INDEX(字典1_56!E:E,MATCH(MID(F1164,7,2),字典1_56!B:B,0))),"-")</f>
        <v>混响深度_b</v>
      </c>
      <c r="O1164" s="4" t="str">
        <f>IFERROR(INDEX(字典1_78!C:C,MATCH(RIGHT(F1164,2),字典1_78!B:B,0)),"Error")</f>
        <v>控制变更(#01)</v>
      </c>
      <c r="P1164" s="5">
        <f t="shared" si="72"/>
        <v>36.688000000000002</v>
      </c>
      <c r="Q1164" s="5">
        <f t="shared" si="73"/>
        <v>1.6000000000005343E-2</v>
      </c>
      <c r="R1164" s="5" t="str">
        <f>IF(H1166="C_B",INDEX(音色一览表!A:A,MATCH(MID(F1164,5,2)&amp;MID(F1165,5,2)&amp;MID(F1166,7,2),音色一览表!H:H,0))&amp;" "&amp;INDEX(音色一览表!G:G,MATCH(MID(F1164,5,2)&amp;MID(F1165,5,2)&amp;MID(F1166,7,2),音色一览表!H:H,0)),"")</f>
        <v/>
      </c>
      <c r="S1164" s="17"/>
      <c r="T1164" s="17"/>
    </row>
    <row r="1165" spans="1:20" ht="18" hidden="1" customHeight="1" x14ac:dyDescent="0.2">
      <c r="A1165" s="16">
        <v>1163</v>
      </c>
      <c r="B1165" s="16">
        <v>7</v>
      </c>
      <c r="C1165" s="10"/>
      <c r="D1165" s="16" t="s">
        <v>49</v>
      </c>
      <c r="E1165" s="16" t="s">
        <v>50</v>
      </c>
      <c r="F1165" s="16" t="s">
        <v>1313</v>
      </c>
      <c r="G1165" s="16" t="s">
        <v>1314</v>
      </c>
      <c r="H1165" s="34" t="str">
        <f t="shared" si="75"/>
        <v>B07</v>
      </c>
      <c r="I1165" s="34" t="str">
        <f>IFERROR(INDEX(数据分类!B:B,MATCH(数据!H1165,数据分类!A:A,0)),"Error")</f>
        <v>主音量_a</v>
      </c>
      <c r="J1165" s="34" t="str">
        <f>IFERROR(_xlfn.IFS(INDEX(数据分类!E:E,MATCH(数据!H1165,数据分类!A:A,0))=3456,N1165&amp;M1165,INDEX(数据分类!E:E,MATCH(数据!H1165,数据分类!A:A,0))=34,M1165,INDEX(数据分类!E:E,MATCH(数据!H1165,数据分类!A:A,0))=56,N1165,INDEX(数据分类!E:E,MATCH(数据!H1165,数据分类!A:A,0))="-","-"),"Error")</f>
        <v>Vol:076</v>
      </c>
      <c r="K1165" s="34">
        <f t="shared" si="74"/>
        <v>2</v>
      </c>
      <c r="L1165" s="4" t="str">
        <f>IFERROR(INDEX(字典msg!B:B,MATCH(D1165,字典msg!A:A,0)),"Error")</f>
        <v>正常</v>
      </c>
      <c r="M1165" s="4" t="str">
        <f>IFERROR(_xlfn.IFS(H1165="9",INDEX(字典1_34!C:C,MATCH(MID(F1165,5,2),字典1_34!B:B,0)),H1165="B00",INDEX(字典1_34!D:D,MATCH(MID(F1165,5,2),字典1_34!B:B,0)),H1165="B20",INDEX(字典1_34!E:E,MATCH(MID(F1165,5,2),字典1_34!B:B,0)),H1165="B48",INDEX(字典1_34!G:G,MATCH(MID(F1165,5,2),字典1_34!B:B,0)),LEFT(H1165,1)="B",INDEX(字典1_34!F:F,MATCH(MID(F1165,5,2),字典1_34!B:B,0))),"-")</f>
        <v>Vol:076</v>
      </c>
      <c r="N1165" s="4" t="str">
        <f>IFERROR(_xlfn.IFS(H1165="9",INDEX(字典1_56!C:C,MATCH(MID(F1165,7,2),字典1_56!B:B,0)),LEFT(H1165,1)="B",INDEX(字典1_56!D:D,MATCH(MID(F1165,7,2),字典1_56!B:B,0)),H1165="C_B",INDEX(字典1_56!F:F,MATCH(MID(F1165,7,2),字典1_56!B:B,0)),H1165="C",INDEX(字典1_56!E:E,MATCH(MID(F1165,7,2),字典1_56!B:B,0))),"-")</f>
        <v>主音量_a</v>
      </c>
      <c r="O1165" s="4" t="str">
        <f>IFERROR(INDEX(字典1_78!C:C,MATCH(RIGHT(F1165,2),字典1_78!B:B,0)),"Error")</f>
        <v>控制变更(#02)</v>
      </c>
      <c r="P1165" s="5">
        <f t="shared" si="72"/>
        <v>36.718000000000004</v>
      </c>
      <c r="Q1165" s="5">
        <f t="shared" si="73"/>
        <v>3.0000000000001137E-2</v>
      </c>
      <c r="R1165" s="5" t="str">
        <f>IF(H1167="C_B",INDEX(音色一览表!A:A,MATCH(MID(F1165,5,2)&amp;MID(F1166,5,2)&amp;MID(F1167,7,2),音色一览表!H:H,0))&amp;" "&amp;INDEX(音色一览表!G:G,MATCH(MID(F1165,5,2)&amp;MID(F1166,5,2)&amp;MID(F1167,7,2),音色一览表!H:H,0)),"")</f>
        <v/>
      </c>
      <c r="S1165" s="17"/>
      <c r="T1165" s="17"/>
    </row>
    <row r="1166" spans="1:20" ht="18" hidden="1" customHeight="1" x14ac:dyDescent="0.2">
      <c r="A1166" s="16">
        <v>1164</v>
      </c>
      <c r="B1166" s="16">
        <v>7</v>
      </c>
      <c r="C1166" s="10"/>
      <c r="D1166" s="16" t="s">
        <v>49</v>
      </c>
      <c r="E1166" s="16" t="s">
        <v>50</v>
      </c>
      <c r="F1166" s="16" t="s">
        <v>1315</v>
      </c>
      <c r="G1166" s="16" t="s">
        <v>1316</v>
      </c>
      <c r="H1166" s="34" t="str">
        <f t="shared" si="75"/>
        <v>B5D</v>
      </c>
      <c r="I1166" s="34" t="str">
        <f>IFERROR(INDEX(数据分类!B:B,MATCH(数据!H1166,数据分类!A:A,0)),"Error")</f>
        <v>混响深度_b</v>
      </c>
      <c r="J1166" s="34" t="str">
        <f>IFERROR(_xlfn.IFS(INDEX(数据分类!E:E,MATCH(数据!H1166,数据分类!A:A,0))=3456,N1166&amp;M1166,INDEX(数据分类!E:E,MATCH(数据!H1166,数据分类!A:A,0))=34,M1166,INDEX(数据分类!E:E,MATCH(数据!H1166,数据分类!A:A,0))=56,N1166,INDEX(数据分类!E:E,MATCH(数据!H1166,数据分类!A:A,0))="-","-"),"Error")</f>
        <v>Vol:040</v>
      </c>
      <c r="K1166" s="34">
        <f t="shared" si="74"/>
        <v>2</v>
      </c>
      <c r="L1166" s="4" t="str">
        <f>IFERROR(INDEX(字典msg!B:B,MATCH(D1166,字典msg!A:A,0)),"Error")</f>
        <v>正常</v>
      </c>
      <c r="M1166" s="4" t="str">
        <f>IFERROR(_xlfn.IFS(H1166="9",INDEX(字典1_34!C:C,MATCH(MID(F1166,5,2),字典1_34!B:B,0)),H1166="B00",INDEX(字典1_34!D:D,MATCH(MID(F1166,5,2),字典1_34!B:B,0)),H1166="B20",INDEX(字典1_34!E:E,MATCH(MID(F1166,5,2),字典1_34!B:B,0)),H1166="B48",INDEX(字典1_34!G:G,MATCH(MID(F1166,5,2),字典1_34!B:B,0)),LEFT(H1166,1)="B",INDEX(字典1_34!F:F,MATCH(MID(F1166,5,2),字典1_34!B:B,0))),"-")</f>
        <v>Vol:040</v>
      </c>
      <c r="N1166" s="4" t="str">
        <f>IFERROR(_xlfn.IFS(H1166="9",INDEX(字典1_56!C:C,MATCH(MID(F1166,7,2),字典1_56!B:B,0)),LEFT(H1166,1)="B",INDEX(字典1_56!D:D,MATCH(MID(F1166,7,2),字典1_56!B:B,0)),H1166="C_B",INDEX(字典1_56!F:F,MATCH(MID(F1166,7,2),字典1_56!B:B,0)),H1166="C",INDEX(字典1_56!E:E,MATCH(MID(F1166,7,2),字典1_56!B:B,0))),"-")</f>
        <v>混响深度_b</v>
      </c>
      <c r="O1166" s="4" t="str">
        <f>IFERROR(INDEX(字典1_78!C:C,MATCH(RIGHT(F1166,2),字典1_78!B:B,0)),"Error")</f>
        <v>控制变更(#02)</v>
      </c>
      <c r="P1166" s="5">
        <f t="shared" si="72"/>
        <v>36.747999999999998</v>
      </c>
      <c r="Q1166" s="5">
        <f t="shared" si="73"/>
        <v>2.9999999999994031E-2</v>
      </c>
      <c r="R1166" s="5" t="str">
        <f>IF(H1168="C_B",INDEX(音色一览表!A:A,MATCH(MID(F1166,5,2)&amp;MID(F1167,5,2)&amp;MID(F1168,7,2),音色一览表!H:H,0))&amp;" "&amp;INDEX(音色一览表!G:G,MATCH(MID(F1166,5,2)&amp;MID(F1167,5,2)&amp;MID(F1168,7,2),音色一览表!H:H,0)),"")</f>
        <v/>
      </c>
      <c r="S1166" s="17"/>
      <c r="T1166" s="17"/>
    </row>
    <row r="1167" spans="1:20" ht="18" hidden="1" customHeight="1" x14ac:dyDescent="0.2">
      <c r="A1167" s="16">
        <v>1165</v>
      </c>
      <c r="B1167" s="16">
        <v>7</v>
      </c>
      <c r="C1167" s="10"/>
      <c r="D1167" s="16" t="s">
        <v>49</v>
      </c>
      <c r="E1167" s="16" t="s">
        <v>50</v>
      </c>
      <c r="F1167" s="16" t="s">
        <v>1021</v>
      </c>
      <c r="G1167" s="16" t="s">
        <v>1317</v>
      </c>
      <c r="H1167" s="34" t="str">
        <f t="shared" si="75"/>
        <v>B00</v>
      </c>
      <c r="I1167" s="34" t="str">
        <f>IFERROR(INDEX(数据分类!B:B,MATCH(数据!H1167,数据分类!A:A,0)),"Error")</f>
        <v>设定音色_MSB</v>
      </c>
      <c r="J1167" s="34" t="str">
        <f>IFERROR(_xlfn.IFS(INDEX(数据分类!E:E,MATCH(数据!H1167,数据分类!A:A,0))=3456,N1167&amp;M1167,INDEX(数据分类!E:E,MATCH(数据!H1167,数据分类!A:A,0))=34,M1167,INDEX(数据分类!E:E,MATCH(数据!H1167,数据分类!A:A,0))=56,N1167,INDEX(数据分类!E:E,MATCH(数据!H1167,数据分类!A:A,0))="-","-"),"Error")</f>
        <v>MSB:000</v>
      </c>
      <c r="K1167" s="34">
        <f t="shared" si="74"/>
        <v>1</v>
      </c>
      <c r="L1167" s="4" t="str">
        <f>IFERROR(INDEX(字典msg!B:B,MATCH(D1167,字典msg!A:A,0)),"Error")</f>
        <v>正常</v>
      </c>
      <c r="M1167" s="4" t="str">
        <f>IFERROR(_xlfn.IFS(H1167="9",INDEX(字典1_34!C:C,MATCH(MID(F1167,5,2),字典1_34!B:B,0)),H1167="B00",INDEX(字典1_34!D:D,MATCH(MID(F1167,5,2),字典1_34!B:B,0)),H1167="B20",INDEX(字典1_34!E:E,MATCH(MID(F1167,5,2),字典1_34!B:B,0)),H1167="B48",INDEX(字典1_34!G:G,MATCH(MID(F1167,5,2),字典1_34!B:B,0)),LEFT(H1167,1)="B",INDEX(字典1_34!F:F,MATCH(MID(F1167,5,2),字典1_34!B:B,0))),"-")</f>
        <v>MSB:000</v>
      </c>
      <c r="N1167" s="4" t="str">
        <f>IFERROR(_xlfn.IFS(H1167="9",INDEX(字典1_56!C:C,MATCH(MID(F1167,7,2),字典1_56!B:B,0)),LEFT(H1167,1)="B",INDEX(字典1_56!D:D,MATCH(MID(F1167,7,2),字典1_56!B:B,0)),H1167="C_B",INDEX(字典1_56!F:F,MATCH(MID(F1167,7,2),字典1_56!B:B,0)),H1167="C",INDEX(字典1_56!E:E,MATCH(MID(F1167,7,2),字典1_56!B:B,0))),"-")</f>
        <v>设定音色_MSB</v>
      </c>
      <c r="O1167" s="4" t="str">
        <f>IFERROR(INDEX(字典1_78!C:C,MATCH(RIGHT(F1167,2),字典1_78!B:B,0)),"Error")</f>
        <v>控制变更(#01)</v>
      </c>
      <c r="P1167" s="5">
        <f t="shared" si="72"/>
        <v>40.363999999999997</v>
      </c>
      <c r="Q1167" s="5">
        <f t="shared" si="73"/>
        <v>3.6159999999999997</v>
      </c>
      <c r="R1167" s="5" t="str">
        <f>IF(H1169="C_B",INDEX(音色一览表!A:A,MATCH(MID(F1167,5,2)&amp;MID(F1168,5,2)&amp;MID(F1169,7,2),音色一览表!H:H,0))&amp;" "&amp;INDEX(音色一览表!G:G,MATCH(MID(F1167,5,2)&amp;MID(F1168,5,2)&amp;MID(F1169,7,2),音色一览表!H:H,0)),"")</f>
        <v>35 MIDI三角钢琴</v>
      </c>
      <c r="S1167" s="17"/>
      <c r="T1167" s="17"/>
    </row>
    <row r="1168" spans="1:20" ht="18" hidden="1" customHeight="1" x14ac:dyDescent="0.2">
      <c r="A1168" s="16">
        <v>1166</v>
      </c>
      <c r="B1168" s="16">
        <v>7</v>
      </c>
      <c r="C1168" s="10"/>
      <c r="D1168" s="16" t="s">
        <v>49</v>
      </c>
      <c r="E1168" s="16" t="s">
        <v>50</v>
      </c>
      <c r="F1168" s="16" t="s">
        <v>1023</v>
      </c>
      <c r="G1168" s="16" t="s">
        <v>1318</v>
      </c>
      <c r="H1168" s="34" t="str">
        <f t="shared" si="75"/>
        <v>B20</v>
      </c>
      <c r="I1168" s="34" t="str">
        <f>IFERROR(INDEX(数据分类!B:B,MATCH(数据!H1168,数据分类!A:A,0)),"Error")</f>
        <v>设定音色_LSB</v>
      </c>
      <c r="J1168" s="34" t="str">
        <f>IFERROR(_xlfn.IFS(INDEX(数据分类!E:E,MATCH(数据!H1168,数据分类!A:A,0))=3456,N1168&amp;M1168,INDEX(数据分类!E:E,MATCH(数据!H1168,数据分类!A:A,0))=34,M1168,INDEX(数据分类!E:E,MATCH(数据!H1168,数据分类!A:A,0))=56,N1168,INDEX(数据分类!E:E,MATCH(数据!H1168,数据分类!A:A,0))="-","-"),"Error")</f>
        <v>LSB:112</v>
      </c>
      <c r="K1168" s="34">
        <f t="shared" si="74"/>
        <v>1</v>
      </c>
      <c r="L1168" s="4" t="str">
        <f>IFERROR(INDEX(字典msg!B:B,MATCH(D1168,字典msg!A:A,0)),"Error")</f>
        <v>正常</v>
      </c>
      <c r="M1168" s="4" t="str">
        <f>IFERROR(_xlfn.IFS(H1168="9",INDEX(字典1_34!C:C,MATCH(MID(F1168,5,2),字典1_34!B:B,0)),H1168="B00",INDEX(字典1_34!D:D,MATCH(MID(F1168,5,2),字典1_34!B:B,0)),H1168="B20",INDEX(字典1_34!E:E,MATCH(MID(F1168,5,2),字典1_34!B:B,0)),H1168="B48",INDEX(字典1_34!G:G,MATCH(MID(F1168,5,2),字典1_34!B:B,0)),LEFT(H1168,1)="B",INDEX(字典1_34!F:F,MATCH(MID(F1168,5,2),字典1_34!B:B,0))),"-")</f>
        <v>LSB:112</v>
      </c>
      <c r="N1168" s="4" t="str">
        <f>IFERROR(_xlfn.IFS(H1168="9",INDEX(字典1_56!C:C,MATCH(MID(F1168,7,2),字典1_56!B:B,0)),LEFT(H1168,1)="B",INDEX(字典1_56!D:D,MATCH(MID(F1168,7,2),字典1_56!B:B,0)),H1168="C_B",INDEX(字典1_56!F:F,MATCH(MID(F1168,7,2),字典1_56!B:B,0)),H1168="C",INDEX(字典1_56!E:E,MATCH(MID(F1168,7,2),字典1_56!B:B,0))),"-")</f>
        <v>设定音色_LSB</v>
      </c>
      <c r="O1168" s="4" t="str">
        <f>IFERROR(INDEX(字典1_78!C:C,MATCH(RIGHT(F1168,2),字典1_78!B:B,0)),"Error")</f>
        <v>控制变更(#01)</v>
      </c>
      <c r="P1168" s="5">
        <f t="shared" si="72"/>
        <v>40.384</v>
      </c>
      <c r="Q1168" s="5">
        <f t="shared" si="73"/>
        <v>2.0000000000003126E-2</v>
      </c>
      <c r="R1168" s="5" t="str">
        <f>IF(H1170="C_B",INDEX(音色一览表!A:A,MATCH(MID(F1168,5,2)&amp;MID(F1169,5,2)&amp;MID(F1170,7,2),音色一览表!H:H,0))&amp;" "&amp;INDEX(音色一览表!G:G,MATCH(MID(F1168,5,2)&amp;MID(F1169,5,2)&amp;MID(F1170,7,2),音色一览表!H:H,0)),"")</f>
        <v/>
      </c>
      <c r="S1168" s="17"/>
      <c r="T1168" s="17"/>
    </row>
    <row r="1169" spans="1:20" ht="18" hidden="1" customHeight="1" x14ac:dyDescent="0.2">
      <c r="A1169" s="16">
        <v>1167</v>
      </c>
      <c r="B1169" s="16">
        <v>7</v>
      </c>
      <c r="C1169" s="10"/>
      <c r="D1169" s="16" t="s">
        <v>49</v>
      </c>
      <c r="E1169" s="16" t="s">
        <v>50</v>
      </c>
      <c r="F1169" s="16" t="s">
        <v>1283</v>
      </c>
      <c r="G1169" s="16" t="s">
        <v>1319</v>
      </c>
      <c r="H1169" s="34" t="str">
        <f t="shared" si="75"/>
        <v>C_B</v>
      </c>
      <c r="I1169" s="34" t="str">
        <f>IFERROR(INDEX(数据分类!B:B,MATCH(数据!H1169,数据分类!A:A,0)),"Error")</f>
        <v>设定音色_NO</v>
      </c>
      <c r="J1169" s="34" t="str">
        <f>IFERROR(_xlfn.IFS(INDEX(数据分类!E:E,MATCH(数据!H1169,数据分类!A:A,0))=3456,N1169&amp;M1169,INDEX(数据分类!E:E,MATCH(数据!H1169,数据分类!A:A,0))=34,M1169,INDEX(数据分类!E:E,MATCH(数据!H1169,数据分类!A:A,0))=56,N1169,INDEX(数据分类!E:E,MATCH(数据!H1169,数据分类!A:A,0))="-","-"),"Error")</f>
        <v>NO:003</v>
      </c>
      <c r="K1169" s="34">
        <f t="shared" si="74"/>
        <v>1</v>
      </c>
      <c r="L1169" s="4" t="str">
        <f>IFERROR(INDEX(字典msg!B:B,MATCH(D1169,字典msg!A:A,0)),"Error")</f>
        <v>正常</v>
      </c>
      <c r="M1169" s="4" t="str">
        <f>IFERROR(_xlfn.IFS(H1169="9",INDEX(字典1_34!C:C,MATCH(MID(F1169,5,2),字典1_34!B:B,0)),H1169="B00",INDEX(字典1_34!D:D,MATCH(MID(F1169,5,2),字典1_34!B:B,0)),H1169="B20",INDEX(字典1_34!E:E,MATCH(MID(F1169,5,2),字典1_34!B:B,0)),H1169="B48",INDEX(字典1_34!G:G,MATCH(MID(F1169,5,2),字典1_34!B:B,0)),LEFT(H1169,1)="B",INDEX(字典1_34!F:F,MATCH(MID(F1169,5,2),字典1_34!B:B,0))),"-")</f>
        <v>-</v>
      </c>
      <c r="N1169" s="4" t="str">
        <f>IFERROR(_xlfn.IFS(H1169="9",INDEX(字典1_56!C:C,MATCH(MID(F1169,7,2),字典1_56!B:B,0)),LEFT(H1169,1)="B",INDEX(字典1_56!D:D,MATCH(MID(F1169,7,2),字典1_56!B:B,0)),H1169="C_B",INDEX(字典1_56!F:F,MATCH(MID(F1169,7,2),字典1_56!B:B,0)),H1169="C",INDEX(字典1_56!E:E,MATCH(MID(F1169,7,2),字典1_56!B:B,0))),"-")</f>
        <v>NO:003</v>
      </c>
      <c r="O1169" s="4" t="str">
        <f>IFERROR(INDEX(字典1_78!C:C,MATCH(RIGHT(F1169,2),字典1_78!B:B,0)),"Error")</f>
        <v>程序更改(#01)</v>
      </c>
      <c r="P1169" s="5">
        <f t="shared" si="72"/>
        <v>40.414000000000001</v>
      </c>
      <c r="Q1169" s="5">
        <f t="shared" si="73"/>
        <v>3.0000000000001137E-2</v>
      </c>
      <c r="R1169" s="5" t="str">
        <f>IF(H1171="C_B",INDEX(音色一览表!A:A,MATCH(MID(F1169,5,2)&amp;MID(F1170,5,2)&amp;MID(F1171,7,2),音色一览表!H:H,0))&amp;" "&amp;INDEX(音色一览表!G:G,MATCH(MID(F1169,5,2)&amp;MID(F1170,5,2)&amp;MID(F1171,7,2),音色一览表!H:H,0)),"")</f>
        <v/>
      </c>
      <c r="S1169" s="17"/>
      <c r="T1169" s="17"/>
    </row>
    <row r="1170" spans="1:20" ht="18" hidden="1" customHeight="1" x14ac:dyDescent="0.2">
      <c r="A1170" s="16">
        <v>1168</v>
      </c>
      <c r="B1170" s="16">
        <v>7</v>
      </c>
      <c r="C1170" s="10"/>
      <c r="D1170" s="16" t="s">
        <v>49</v>
      </c>
      <c r="E1170" s="16" t="s">
        <v>50</v>
      </c>
      <c r="F1170" s="16" t="s">
        <v>1026</v>
      </c>
      <c r="G1170" s="16" t="s">
        <v>1320</v>
      </c>
      <c r="H1170" s="34" t="str">
        <f t="shared" si="75"/>
        <v>B00</v>
      </c>
      <c r="I1170" s="34" t="str">
        <f>IFERROR(INDEX(数据分类!B:B,MATCH(数据!H1170,数据分类!A:A,0)),"Error")</f>
        <v>设定音色_MSB</v>
      </c>
      <c r="J1170" s="34" t="str">
        <f>IFERROR(_xlfn.IFS(INDEX(数据分类!E:E,MATCH(数据!H1170,数据分类!A:A,0))=3456,N1170&amp;M1170,INDEX(数据分类!E:E,MATCH(数据!H1170,数据分类!A:A,0))=34,M1170,INDEX(数据分类!E:E,MATCH(数据!H1170,数据分类!A:A,0))=56,N1170,INDEX(数据分类!E:E,MATCH(数据!H1170,数据分类!A:A,0))="-","-"),"Error")</f>
        <v>MSB:000</v>
      </c>
      <c r="K1170" s="34">
        <f t="shared" si="74"/>
        <v>2</v>
      </c>
      <c r="L1170" s="4" t="str">
        <f>IFERROR(INDEX(字典msg!B:B,MATCH(D1170,字典msg!A:A,0)),"Error")</f>
        <v>正常</v>
      </c>
      <c r="M1170" s="4" t="str">
        <f>IFERROR(_xlfn.IFS(H1170="9",INDEX(字典1_34!C:C,MATCH(MID(F1170,5,2),字典1_34!B:B,0)),H1170="B00",INDEX(字典1_34!D:D,MATCH(MID(F1170,5,2),字典1_34!B:B,0)),H1170="B20",INDEX(字典1_34!E:E,MATCH(MID(F1170,5,2),字典1_34!B:B,0)),H1170="B48",INDEX(字典1_34!G:G,MATCH(MID(F1170,5,2),字典1_34!B:B,0)),LEFT(H1170,1)="B",INDEX(字典1_34!F:F,MATCH(MID(F1170,5,2),字典1_34!B:B,0))),"-")</f>
        <v>MSB:000</v>
      </c>
      <c r="N1170" s="4" t="str">
        <f>IFERROR(_xlfn.IFS(H1170="9",INDEX(字典1_56!C:C,MATCH(MID(F1170,7,2),字典1_56!B:B,0)),LEFT(H1170,1)="B",INDEX(字典1_56!D:D,MATCH(MID(F1170,7,2),字典1_56!B:B,0)),H1170="C_B",INDEX(字典1_56!F:F,MATCH(MID(F1170,7,2),字典1_56!B:B,0)),H1170="C",INDEX(字典1_56!E:E,MATCH(MID(F1170,7,2),字典1_56!B:B,0))),"-")</f>
        <v>设定音色_MSB</v>
      </c>
      <c r="O1170" s="4" t="str">
        <f>IFERROR(INDEX(字典1_78!C:C,MATCH(RIGHT(F1170,2),字典1_78!B:B,0)),"Error")</f>
        <v>控制变更(#02)</v>
      </c>
      <c r="P1170" s="5">
        <f t="shared" si="72"/>
        <v>40.444000000000003</v>
      </c>
      <c r="Q1170" s="5">
        <f t="shared" si="73"/>
        <v>3.0000000000001137E-2</v>
      </c>
      <c r="R1170" s="5" t="str">
        <f>IF(H1172="C_B",INDEX(音色一览表!A:A,MATCH(MID(F1170,5,2)&amp;MID(F1171,5,2)&amp;MID(F1172,7,2),音色一览表!H:H,0))&amp;" "&amp;INDEX(音色一览表!G:G,MATCH(MID(F1170,5,2)&amp;MID(F1171,5,2)&amp;MID(F1172,7,2),音色一览表!H:H,0)),"")</f>
        <v>42 Cool!银河电钢琴</v>
      </c>
      <c r="S1170" s="17"/>
      <c r="T1170" s="17"/>
    </row>
    <row r="1171" spans="1:20" ht="18" hidden="1" customHeight="1" x14ac:dyDescent="0.2">
      <c r="A1171" s="16">
        <v>1169</v>
      </c>
      <c r="B1171" s="16">
        <v>7</v>
      </c>
      <c r="C1171" s="10"/>
      <c r="D1171" s="16" t="s">
        <v>49</v>
      </c>
      <c r="E1171" s="16" t="s">
        <v>50</v>
      </c>
      <c r="F1171" s="16" t="s">
        <v>1286</v>
      </c>
      <c r="G1171" s="16" t="s">
        <v>1321</v>
      </c>
      <c r="H1171" s="34" t="str">
        <f t="shared" si="75"/>
        <v>B20</v>
      </c>
      <c r="I1171" s="34" t="str">
        <f>IFERROR(INDEX(数据分类!B:B,MATCH(数据!H1171,数据分类!A:A,0)),"Error")</f>
        <v>设定音色_LSB</v>
      </c>
      <c r="J1171" s="34" t="str">
        <f>IFERROR(_xlfn.IFS(INDEX(数据分类!E:E,MATCH(数据!H1171,数据分类!A:A,0))=3456,N1171&amp;M1171,INDEX(数据分类!E:E,MATCH(数据!H1171,数据分类!A:A,0))=34,M1171,INDEX(数据分类!E:E,MATCH(数据!H1171,数据分类!A:A,0))=56,N1171,INDEX(数据分类!E:E,MATCH(数据!H1171,数据分类!A:A,0))="-","-"),"Error")</f>
        <v>LSB:114</v>
      </c>
      <c r="K1171" s="34">
        <f t="shared" si="74"/>
        <v>2</v>
      </c>
      <c r="L1171" s="4" t="str">
        <f>IFERROR(INDEX(字典msg!B:B,MATCH(D1171,字典msg!A:A,0)),"Error")</f>
        <v>正常</v>
      </c>
      <c r="M1171" s="4" t="str">
        <f>IFERROR(_xlfn.IFS(H1171="9",INDEX(字典1_34!C:C,MATCH(MID(F1171,5,2),字典1_34!B:B,0)),H1171="B00",INDEX(字典1_34!D:D,MATCH(MID(F1171,5,2),字典1_34!B:B,0)),H1171="B20",INDEX(字典1_34!E:E,MATCH(MID(F1171,5,2),字典1_34!B:B,0)),H1171="B48",INDEX(字典1_34!G:G,MATCH(MID(F1171,5,2),字典1_34!B:B,0)),LEFT(H1171,1)="B",INDEX(字典1_34!F:F,MATCH(MID(F1171,5,2),字典1_34!B:B,0))),"-")</f>
        <v>LSB:114</v>
      </c>
      <c r="N1171" s="4" t="str">
        <f>IFERROR(_xlfn.IFS(H1171="9",INDEX(字典1_56!C:C,MATCH(MID(F1171,7,2),字典1_56!B:B,0)),LEFT(H1171,1)="B",INDEX(字典1_56!D:D,MATCH(MID(F1171,7,2),字典1_56!B:B,0)),H1171="C_B",INDEX(字典1_56!F:F,MATCH(MID(F1171,7,2),字典1_56!B:B,0)),H1171="C",INDEX(字典1_56!E:E,MATCH(MID(F1171,7,2),字典1_56!B:B,0))),"-")</f>
        <v>设定音色_LSB</v>
      </c>
      <c r="O1171" s="4" t="str">
        <f>IFERROR(INDEX(字典1_78!C:C,MATCH(RIGHT(F1171,2),字典1_78!B:B,0)),"Error")</f>
        <v>控制变更(#02)</v>
      </c>
      <c r="P1171" s="5">
        <f t="shared" si="72"/>
        <v>40.463999999999999</v>
      </c>
      <c r="Q1171" s="5">
        <f t="shared" si="73"/>
        <v>1.9999999999996021E-2</v>
      </c>
      <c r="R1171" s="5" t="str">
        <f>IF(H1173="C_B",INDEX(音色一览表!A:A,MATCH(MID(F1171,5,2)&amp;MID(F1172,5,2)&amp;MID(F1173,7,2),音色一览表!H:H,0))&amp;" "&amp;INDEX(音色一览表!G:G,MATCH(MID(F1171,5,2)&amp;MID(F1172,5,2)&amp;MID(F1173,7,2),音色一览表!H:H,0)),"")</f>
        <v/>
      </c>
      <c r="S1171" s="17"/>
      <c r="T1171" s="17"/>
    </row>
    <row r="1172" spans="1:20" ht="18" hidden="1" customHeight="1" x14ac:dyDescent="0.2">
      <c r="A1172" s="16">
        <v>1170</v>
      </c>
      <c r="B1172" s="16">
        <v>7</v>
      </c>
      <c r="C1172" s="10"/>
      <c r="D1172" s="16" t="s">
        <v>49</v>
      </c>
      <c r="E1172" s="16" t="s">
        <v>50</v>
      </c>
      <c r="F1172" s="16" t="s">
        <v>1288</v>
      </c>
      <c r="G1172" s="16" t="s">
        <v>1322</v>
      </c>
      <c r="H1172" s="34" t="str">
        <f t="shared" si="75"/>
        <v>C_B</v>
      </c>
      <c r="I1172" s="34" t="str">
        <f>IFERROR(INDEX(数据分类!B:B,MATCH(数据!H1172,数据分类!A:A,0)),"Error")</f>
        <v>设定音色_NO</v>
      </c>
      <c r="J1172" s="34" t="str">
        <f>IFERROR(_xlfn.IFS(INDEX(数据分类!E:E,MATCH(数据!H1172,数据分类!A:A,0))=3456,N1172&amp;M1172,INDEX(数据分类!E:E,MATCH(数据!H1172,数据分类!A:A,0))=34,M1172,INDEX(数据分类!E:E,MATCH(数据!H1172,数据分类!A:A,0))=56,N1172,INDEX(数据分类!E:E,MATCH(数据!H1172,数据分类!A:A,0))="-","-"),"Error")</f>
        <v>NO:005</v>
      </c>
      <c r="K1172" s="34">
        <f t="shared" si="74"/>
        <v>2</v>
      </c>
      <c r="L1172" s="4" t="str">
        <f>IFERROR(INDEX(字典msg!B:B,MATCH(D1172,字典msg!A:A,0)),"Error")</f>
        <v>正常</v>
      </c>
      <c r="M1172" s="4" t="str">
        <f>IFERROR(_xlfn.IFS(H1172="9",INDEX(字典1_34!C:C,MATCH(MID(F1172,5,2),字典1_34!B:B,0)),H1172="B00",INDEX(字典1_34!D:D,MATCH(MID(F1172,5,2),字典1_34!B:B,0)),H1172="B20",INDEX(字典1_34!E:E,MATCH(MID(F1172,5,2),字典1_34!B:B,0)),H1172="B48",INDEX(字典1_34!G:G,MATCH(MID(F1172,5,2),字典1_34!B:B,0)),LEFT(H1172,1)="B",INDEX(字典1_34!F:F,MATCH(MID(F1172,5,2),字典1_34!B:B,0))),"-")</f>
        <v>-</v>
      </c>
      <c r="N1172" s="4" t="str">
        <f>IFERROR(_xlfn.IFS(H1172="9",INDEX(字典1_56!C:C,MATCH(MID(F1172,7,2),字典1_56!B:B,0)),LEFT(H1172,1)="B",INDEX(字典1_56!D:D,MATCH(MID(F1172,7,2),字典1_56!B:B,0)),H1172="C_B",INDEX(字典1_56!F:F,MATCH(MID(F1172,7,2),字典1_56!B:B,0)),H1172="C",INDEX(字典1_56!E:E,MATCH(MID(F1172,7,2),字典1_56!B:B,0))),"-")</f>
        <v>NO:005</v>
      </c>
      <c r="O1172" s="4" t="str">
        <f>IFERROR(INDEX(字典1_78!C:C,MATCH(RIGHT(F1172,2),字典1_78!B:B,0)),"Error")</f>
        <v>程序更改(#02)</v>
      </c>
      <c r="P1172" s="5">
        <f t="shared" si="72"/>
        <v>40.494</v>
      </c>
      <c r="Q1172" s="5">
        <f t="shared" si="73"/>
        <v>3.0000000000001137E-2</v>
      </c>
      <c r="R1172" s="5" t="str">
        <f>IF(H1174="C_B",INDEX(音色一览表!A:A,MATCH(MID(F1172,5,2)&amp;MID(F1173,5,2)&amp;MID(F1174,7,2),音色一览表!H:H,0))&amp;" "&amp;INDEX(音色一览表!G:G,MATCH(MID(F1172,5,2)&amp;MID(F1173,5,2)&amp;MID(F1174,7,2),音色一览表!H:H,0)),"")</f>
        <v/>
      </c>
      <c r="S1172" s="17"/>
      <c r="T1172" s="17"/>
    </row>
    <row r="1173" spans="1:20" ht="18" hidden="1" customHeight="1" x14ac:dyDescent="0.2">
      <c r="A1173" s="16">
        <v>1171</v>
      </c>
      <c r="B1173" s="16">
        <v>7</v>
      </c>
      <c r="C1173" s="10"/>
      <c r="D1173" s="16" t="s">
        <v>49</v>
      </c>
      <c r="E1173" s="16" t="s">
        <v>50</v>
      </c>
      <c r="F1173" s="16" t="s">
        <v>1290</v>
      </c>
      <c r="G1173" s="16" t="s">
        <v>1323</v>
      </c>
      <c r="H1173" s="34" t="str">
        <f t="shared" si="75"/>
        <v>B07</v>
      </c>
      <c r="I1173" s="34" t="str">
        <f>IFERROR(INDEX(数据分类!B:B,MATCH(数据!H1173,数据分类!A:A,0)),"Error")</f>
        <v>主音量_a</v>
      </c>
      <c r="J1173" s="34" t="str">
        <f>IFERROR(_xlfn.IFS(INDEX(数据分类!E:E,MATCH(数据!H1173,数据分类!A:A,0))=3456,N1173&amp;M1173,INDEX(数据分类!E:E,MATCH(数据!H1173,数据分类!A:A,0))=34,M1173,INDEX(数据分类!E:E,MATCH(数据!H1173,数据分类!A:A,0))=56,N1173,INDEX(数据分类!E:E,MATCH(数据!H1173,数据分类!A:A,0))="-","-"),"Error")</f>
        <v>Vol:112</v>
      </c>
      <c r="K1173" s="34">
        <f t="shared" si="74"/>
        <v>1</v>
      </c>
      <c r="L1173" s="4" t="str">
        <f>IFERROR(INDEX(字典msg!B:B,MATCH(D1173,字典msg!A:A,0)),"Error")</f>
        <v>正常</v>
      </c>
      <c r="M1173" s="4" t="str">
        <f>IFERROR(_xlfn.IFS(H1173="9",INDEX(字典1_34!C:C,MATCH(MID(F1173,5,2),字典1_34!B:B,0)),H1173="B00",INDEX(字典1_34!D:D,MATCH(MID(F1173,5,2),字典1_34!B:B,0)),H1173="B20",INDEX(字典1_34!E:E,MATCH(MID(F1173,5,2),字典1_34!B:B,0)),H1173="B48",INDEX(字典1_34!G:G,MATCH(MID(F1173,5,2),字典1_34!B:B,0)),LEFT(H1173,1)="B",INDEX(字典1_34!F:F,MATCH(MID(F1173,5,2),字典1_34!B:B,0))),"-")</f>
        <v>Vol:112</v>
      </c>
      <c r="N1173" s="4" t="str">
        <f>IFERROR(_xlfn.IFS(H1173="9",INDEX(字典1_56!C:C,MATCH(MID(F1173,7,2),字典1_56!B:B,0)),LEFT(H1173,1)="B",INDEX(字典1_56!D:D,MATCH(MID(F1173,7,2),字典1_56!B:B,0)),H1173="C_B",INDEX(字典1_56!F:F,MATCH(MID(F1173,7,2),字典1_56!B:B,0)),H1173="C",INDEX(字典1_56!E:E,MATCH(MID(F1173,7,2),字典1_56!B:B,0))),"-")</f>
        <v>主音量_a</v>
      </c>
      <c r="O1173" s="4" t="str">
        <f>IFERROR(INDEX(字典1_78!C:C,MATCH(RIGHT(F1173,2),字典1_78!B:B,0)),"Error")</f>
        <v>控制变更(#01)</v>
      </c>
      <c r="P1173" s="5">
        <f t="shared" si="72"/>
        <v>40.524000000000001</v>
      </c>
      <c r="Q1173" s="5">
        <f t="shared" si="73"/>
        <v>3.0000000000001137E-2</v>
      </c>
      <c r="R1173" s="5" t="str">
        <f>IF(H1175="C_B",INDEX(音色一览表!A:A,MATCH(MID(F1173,5,2)&amp;MID(F1174,5,2)&amp;MID(F1175,7,2),音色一览表!H:H,0))&amp;" "&amp;INDEX(音色一览表!G:G,MATCH(MID(F1173,5,2)&amp;MID(F1174,5,2)&amp;MID(F1175,7,2),音色一览表!H:H,0)),"")</f>
        <v/>
      </c>
      <c r="S1173" s="17"/>
      <c r="T1173" s="17"/>
    </row>
    <row r="1174" spans="1:20" ht="18" hidden="1" customHeight="1" x14ac:dyDescent="0.2">
      <c r="A1174" s="16">
        <v>1172</v>
      </c>
      <c r="B1174" s="16">
        <v>7</v>
      </c>
      <c r="C1174" s="10"/>
      <c r="D1174" s="16" t="s">
        <v>49</v>
      </c>
      <c r="E1174" s="16" t="s">
        <v>50</v>
      </c>
      <c r="F1174" s="16" t="s">
        <v>1293</v>
      </c>
      <c r="G1174" s="16" t="s">
        <v>1324</v>
      </c>
      <c r="H1174" s="34" t="str">
        <f t="shared" si="75"/>
        <v>B5D</v>
      </c>
      <c r="I1174" s="34" t="str">
        <f>IFERROR(INDEX(数据分类!B:B,MATCH(数据!H1174,数据分类!A:A,0)),"Error")</f>
        <v>混响深度_b</v>
      </c>
      <c r="J1174" s="34" t="str">
        <f>IFERROR(_xlfn.IFS(INDEX(数据分类!E:E,MATCH(数据!H1174,数据分类!A:A,0))=3456,N1174&amp;M1174,INDEX(数据分类!E:E,MATCH(数据!H1174,数据分类!A:A,0))=34,M1174,INDEX(数据分类!E:E,MATCH(数据!H1174,数据分类!A:A,0))=56,N1174,INDEX(数据分类!E:E,MATCH(数据!H1174,数据分类!A:A,0))="-","-"),"Error")</f>
        <v>Vol:030</v>
      </c>
      <c r="K1174" s="34">
        <f t="shared" si="74"/>
        <v>1</v>
      </c>
      <c r="L1174" s="4" t="str">
        <f>IFERROR(INDEX(字典msg!B:B,MATCH(D1174,字典msg!A:A,0)),"Error")</f>
        <v>正常</v>
      </c>
      <c r="M1174" s="4" t="str">
        <f>IFERROR(_xlfn.IFS(H1174="9",INDEX(字典1_34!C:C,MATCH(MID(F1174,5,2),字典1_34!B:B,0)),H1174="B00",INDEX(字典1_34!D:D,MATCH(MID(F1174,5,2),字典1_34!B:B,0)),H1174="B20",INDEX(字典1_34!E:E,MATCH(MID(F1174,5,2),字典1_34!B:B,0)),H1174="B48",INDEX(字典1_34!G:G,MATCH(MID(F1174,5,2),字典1_34!B:B,0)),LEFT(H1174,1)="B",INDEX(字典1_34!F:F,MATCH(MID(F1174,5,2),字典1_34!B:B,0))),"-")</f>
        <v>Vol:030</v>
      </c>
      <c r="N1174" s="4" t="str">
        <f>IFERROR(_xlfn.IFS(H1174="9",INDEX(字典1_56!C:C,MATCH(MID(F1174,7,2),字典1_56!B:B,0)),LEFT(H1174,1)="B",INDEX(字典1_56!D:D,MATCH(MID(F1174,7,2),字典1_56!B:B,0)),H1174="C_B",INDEX(字典1_56!F:F,MATCH(MID(F1174,7,2),字典1_56!B:B,0)),H1174="C",INDEX(字典1_56!E:E,MATCH(MID(F1174,7,2),字典1_56!B:B,0))),"-")</f>
        <v>混响深度_b</v>
      </c>
      <c r="O1174" s="4" t="str">
        <f>IFERROR(INDEX(字典1_78!C:C,MATCH(RIGHT(F1174,2),字典1_78!B:B,0)),"Error")</f>
        <v>控制变更(#01)</v>
      </c>
      <c r="P1174" s="5">
        <f t="shared" si="72"/>
        <v>40.554000000000002</v>
      </c>
      <c r="Q1174" s="5">
        <f t="shared" si="73"/>
        <v>3.0000000000001137E-2</v>
      </c>
      <c r="R1174" s="5" t="str">
        <f>IF(H1176="C_B",INDEX(音色一览表!A:A,MATCH(MID(F1174,5,2)&amp;MID(F1175,5,2)&amp;MID(F1176,7,2),音色一览表!H:H,0))&amp;" "&amp;INDEX(音色一览表!G:G,MATCH(MID(F1174,5,2)&amp;MID(F1175,5,2)&amp;MID(F1176,7,2),音色一览表!H:H,0)),"")</f>
        <v/>
      </c>
      <c r="S1174" s="17"/>
      <c r="T1174" s="17"/>
    </row>
    <row r="1175" spans="1:20" ht="18" hidden="1" customHeight="1" x14ac:dyDescent="0.2">
      <c r="A1175" s="16">
        <v>1173</v>
      </c>
      <c r="B1175" s="16">
        <v>7</v>
      </c>
      <c r="C1175" s="10"/>
      <c r="D1175" s="16" t="s">
        <v>49</v>
      </c>
      <c r="E1175" s="16" t="s">
        <v>50</v>
      </c>
      <c r="F1175" s="16" t="s">
        <v>1295</v>
      </c>
      <c r="G1175" s="16" t="s">
        <v>1325</v>
      </c>
      <c r="H1175" s="34" t="str">
        <f t="shared" si="75"/>
        <v>B07</v>
      </c>
      <c r="I1175" s="34" t="str">
        <f>IFERROR(INDEX(数据分类!B:B,MATCH(数据!H1175,数据分类!A:A,0)),"Error")</f>
        <v>主音量_a</v>
      </c>
      <c r="J1175" s="34" t="str">
        <f>IFERROR(_xlfn.IFS(INDEX(数据分类!E:E,MATCH(数据!H1175,数据分类!A:A,0))=3456,N1175&amp;M1175,INDEX(数据分类!E:E,MATCH(数据!H1175,数据分类!A:A,0))=34,M1175,INDEX(数据分类!E:E,MATCH(数据!H1175,数据分类!A:A,0))=56,N1175,INDEX(数据分类!E:E,MATCH(数据!H1175,数据分类!A:A,0))="-","-"),"Error")</f>
        <v>Vol:090</v>
      </c>
      <c r="K1175" s="34">
        <f t="shared" si="74"/>
        <v>2</v>
      </c>
      <c r="L1175" s="4" t="str">
        <f>IFERROR(INDEX(字典msg!B:B,MATCH(D1175,字典msg!A:A,0)),"Error")</f>
        <v>正常</v>
      </c>
      <c r="M1175" s="4" t="str">
        <f>IFERROR(_xlfn.IFS(H1175="9",INDEX(字典1_34!C:C,MATCH(MID(F1175,5,2),字典1_34!B:B,0)),H1175="B00",INDEX(字典1_34!D:D,MATCH(MID(F1175,5,2),字典1_34!B:B,0)),H1175="B20",INDEX(字典1_34!E:E,MATCH(MID(F1175,5,2),字典1_34!B:B,0)),H1175="B48",INDEX(字典1_34!G:G,MATCH(MID(F1175,5,2),字典1_34!B:B,0)),LEFT(H1175,1)="B",INDEX(字典1_34!F:F,MATCH(MID(F1175,5,2),字典1_34!B:B,0))),"-")</f>
        <v>Vol:090</v>
      </c>
      <c r="N1175" s="4" t="str">
        <f>IFERROR(_xlfn.IFS(H1175="9",INDEX(字典1_56!C:C,MATCH(MID(F1175,7,2),字典1_56!B:B,0)),LEFT(H1175,1)="B",INDEX(字典1_56!D:D,MATCH(MID(F1175,7,2),字典1_56!B:B,0)),H1175="C_B",INDEX(字典1_56!F:F,MATCH(MID(F1175,7,2),字典1_56!B:B,0)),H1175="C",INDEX(字典1_56!E:E,MATCH(MID(F1175,7,2),字典1_56!B:B,0))),"-")</f>
        <v>主音量_a</v>
      </c>
      <c r="O1175" s="4" t="str">
        <f>IFERROR(INDEX(字典1_78!C:C,MATCH(RIGHT(F1175,2),字典1_78!B:B,0)),"Error")</f>
        <v>控制变更(#02)</v>
      </c>
      <c r="P1175" s="5">
        <f t="shared" si="72"/>
        <v>40.584000000000003</v>
      </c>
      <c r="Q1175" s="5">
        <f t="shared" si="73"/>
        <v>3.0000000000001137E-2</v>
      </c>
      <c r="R1175" s="5" t="str">
        <f>IF(H1177="C_B",INDEX(音色一览表!A:A,MATCH(MID(F1175,5,2)&amp;MID(F1176,5,2)&amp;MID(F1177,7,2),音色一览表!H:H,0))&amp;" "&amp;INDEX(音色一览表!G:G,MATCH(MID(F1175,5,2)&amp;MID(F1176,5,2)&amp;MID(F1177,7,2),音色一览表!H:H,0)),"")</f>
        <v/>
      </c>
      <c r="S1175" s="17"/>
      <c r="T1175" s="17"/>
    </row>
    <row r="1176" spans="1:20" ht="18" hidden="1" customHeight="1" x14ac:dyDescent="0.2">
      <c r="A1176" s="16">
        <v>1174</v>
      </c>
      <c r="B1176" s="16">
        <v>7</v>
      </c>
      <c r="C1176" s="10"/>
      <c r="D1176" s="16" t="s">
        <v>49</v>
      </c>
      <c r="E1176" s="16" t="s">
        <v>50</v>
      </c>
      <c r="F1176" s="16" t="s">
        <v>1299</v>
      </c>
      <c r="G1176" s="16" t="s">
        <v>1326</v>
      </c>
      <c r="H1176" s="34" t="str">
        <f t="shared" si="75"/>
        <v>B5D</v>
      </c>
      <c r="I1176" s="34" t="str">
        <f>IFERROR(INDEX(数据分类!B:B,MATCH(数据!H1176,数据分类!A:A,0)),"Error")</f>
        <v>混响深度_b</v>
      </c>
      <c r="J1176" s="34" t="str">
        <f>IFERROR(_xlfn.IFS(INDEX(数据分类!E:E,MATCH(数据!H1176,数据分类!A:A,0))=3456,N1176&amp;M1176,INDEX(数据分类!E:E,MATCH(数据!H1176,数据分类!A:A,0))=34,M1176,INDEX(数据分类!E:E,MATCH(数据!H1176,数据分类!A:A,0))=56,N1176,INDEX(数据分类!E:E,MATCH(数据!H1176,数据分类!A:A,0))="-","-"),"Error")</f>
        <v>Vol:050</v>
      </c>
      <c r="K1176" s="34">
        <f t="shared" si="74"/>
        <v>2</v>
      </c>
      <c r="L1176" s="4" t="str">
        <f>IFERROR(INDEX(字典msg!B:B,MATCH(D1176,字典msg!A:A,0)),"Error")</f>
        <v>正常</v>
      </c>
      <c r="M1176" s="4" t="str">
        <f>IFERROR(_xlfn.IFS(H1176="9",INDEX(字典1_34!C:C,MATCH(MID(F1176,5,2),字典1_34!B:B,0)),H1176="B00",INDEX(字典1_34!D:D,MATCH(MID(F1176,5,2),字典1_34!B:B,0)),H1176="B20",INDEX(字典1_34!E:E,MATCH(MID(F1176,5,2),字典1_34!B:B,0)),H1176="B48",INDEX(字典1_34!G:G,MATCH(MID(F1176,5,2),字典1_34!B:B,0)),LEFT(H1176,1)="B",INDEX(字典1_34!F:F,MATCH(MID(F1176,5,2),字典1_34!B:B,0))),"-")</f>
        <v>Vol:050</v>
      </c>
      <c r="N1176" s="4" t="str">
        <f>IFERROR(_xlfn.IFS(H1176="9",INDEX(字典1_56!C:C,MATCH(MID(F1176,7,2),字典1_56!B:B,0)),LEFT(H1176,1)="B",INDEX(字典1_56!D:D,MATCH(MID(F1176,7,2),字典1_56!B:B,0)),H1176="C_B",INDEX(字典1_56!F:F,MATCH(MID(F1176,7,2),字典1_56!B:B,0)),H1176="C",INDEX(字典1_56!E:E,MATCH(MID(F1176,7,2),字典1_56!B:B,0))),"-")</f>
        <v>混响深度_b</v>
      </c>
      <c r="O1176" s="4" t="str">
        <f>IFERROR(INDEX(字典1_78!C:C,MATCH(RIGHT(F1176,2),字典1_78!B:B,0)),"Error")</f>
        <v>控制变更(#02)</v>
      </c>
      <c r="P1176" s="5">
        <f t="shared" si="72"/>
        <v>40.603999999999999</v>
      </c>
      <c r="Q1176" s="5">
        <f t="shared" si="73"/>
        <v>1.9999999999996021E-2</v>
      </c>
      <c r="R1176" s="5" t="str">
        <f>IF(H1178="C_B",INDEX(音色一览表!A:A,MATCH(MID(F1176,5,2)&amp;MID(F1177,5,2)&amp;MID(F1178,7,2),音色一览表!H:H,0))&amp;" "&amp;INDEX(音色一览表!G:G,MATCH(MID(F1176,5,2)&amp;MID(F1177,5,2)&amp;MID(F1178,7,2),音色一览表!H:H,0)),"")</f>
        <v/>
      </c>
      <c r="S1176" s="17"/>
      <c r="T1176" s="17"/>
    </row>
    <row r="1177" spans="1:20" ht="18" hidden="1" customHeight="1" x14ac:dyDescent="0.2">
      <c r="A1177" s="16">
        <v>1175</v>
      </c>
      <c r="B1177" s="16">
        <v>7</v>
      </c>
      <c r="C1177" s="10"/>
      <c r="D1177" s="16" t="s">
        <v>49</v>
      </c>
      <c r="E1177" s="16" t="s">
        <v>50</v>
      </c>
      <c r="F1177" s="16" t="s">
        <v>1021</v>
      </c>
      <c r="G1177" s="16" t="s">
        <v>1327</v>
      </c>
      <c r="H1177" s="34" t="str">
        <f t="shared" si="75"/>
        <v>B00</v>
      </c>
      <c r="I1177" s="34" t="str">
        <f>IFERROR(INDEX(数据分类!B:B,MATCH(数据!H1177,数据分类!A:A,0)),"Error")</f>
        <v>设定音色_MSB</v>
      </c>
      <c r="J1177" s="34" t="str">
        <f>IFERROR(_xlfn.IFS(INDEX(数据分类!E:E,MATCH(数据!H1177,数据分类!A:A,0))=3456,N1177&amp;M1177,INDEX(数据分类!E:E,MATCH(数据!H1177,数据分类!A:A,0))=34,M1177,INDEX(数据分类!E:E,MATCH(数据!H1177,数据分类!A:A,0))=56,N1177,INDEX(数据分类!E:E,MATCH(数据!H1177,数据分类!A:A,0))="-","-"),"Error")</f>
        <v>MSB:000</v>
      </c>
      <c r="K1177" s="34">
        <f t="shared" si="74"/>
        <v>1</v>
      </c>
      <c r="L1177" s="4" t="str">
        <f>IFERROR(INDEX(字典msg!B:B,MATCH(D1177,字典msg!A:A,0)),"Error")</f>
        <v>正常</v>
      </c>
      <c r="M1177" s="4" t="str">
        <f>IFERROR(_xlfn.IFS(H1177="9",INDEX(字典1_34!C:C,MATCH(MID(F1177,5,2),字典1_34!B:B,0)),H1177="B00",INDEX(字典1_34!D:D,MATCH(MID(F1177,5,2),字典1_34!B:B,0)),H1177="B20",INDEX(字典1_34!E:E,MATCH(MID(F1177,5,2),字典1_34!B:B,0)),H1177="B48",INDEX(字典1_34!G:G,MATCH(MID(F1177,5,2),字典1_34!B:B,0)),LEFT(H1177,1)="B",INDEX(字典1_34!F:F,MATCH(MID(F1177,5,2),字典1_34!B:B,0))),"-")</f>
        <v>MSB:000</v>
      </c>
      <c r="N1177" s="4" t="str">
        <f>IFERROR(_xlfn.IFS(H1177="9",INDEX(字典1_56!C:C,MATCH(MID(F1177,7,2),字典1_56!B:B,0)),LEFT(H1177,1)="B",INDEX(字典1_56!D:D,MATCH(MID(F1177,7,2),字典1_56!B:B,0)),H1177="C_B",INDEX(字典1_56!F:F,MATCH(MID(F1177,7,2),字典1_56!B:B,0)),H1177="C",INDEX(字典1_56!E:E,MATCH(MID(F1177,7,2),字典1_56!B:B,0))),"-")</f>
        <v>设定音色_MSB</v>
      </c>
      <c r="O1177" s="4" t="str">
        <f>IFERROR(INDEX(字典1_78!C:C,MATCH(RIGHT(F1177,2),字典1_78!B:B,0)),"Error")</f>
        <v>控制变更(#01)</v>
      </c>
      <c r="P1177" s="5">
        <f t="shared" si="72"/>
        <v>41.302999999999997</v>
      </c>
      <c r="Q1177" s="5">
        <f t="shared" si="73"/>
        <v>0.69899999999999807</v>
      </c>
      <c r="R1177" s="5" t="str">
        <f>IF(H1179="C_B",INDEX(音色一览表!A:A,MATCH(MID(F1177,5,2)&amp;MID(F1178,5,2)&amp;MID(F1179,7,2),音色一览表!H:H,0))&amp;" "&amp;INDEX(音色一览表!G:G,MATCH(MID(F1177,5,2)&amp;MID(F1178,5,2)&amp;MID(F1179,7,2),音色一览表!H:H,0)),"")</f>
        <v>32 三角钢琴</v>
      </c>
      <c r="S1177" s="17"/>
      <c r="T1177" s="17"/>
    </row>
    <row r="1178" spans="1:20" ht="18" hidden="1" customHeight="1" x14ac:dyDescent="0.2">
      <c r="A1178" s="16">
        <v>1176</v>
      </c>
      <c r="B1178" s="16">
        <v>7</v>
      </c>
      <c r="C1178" s="10"/>
      <c r="D1178" s="16" t="s">
        <v>49</v>
      </c>
      <c r="E1178" s="16" t="s">
        <v>50</v>
      </c>
      <c r="F1178" s="16" t="s">
        <v>1023</v>
      </c>
      <c r="G1178" s="16" t="s">
        <v>1328</v>
      </c>
      <c r="H1178" s="34" t="str">
        <f t="shared" si="75"/>
        <v>B20</v>
      </c>
      <c r="I1178" s="34" t="str">
        <f>IFERROR(INDEX(数据分类!B:B,MATCH(数据!H1178,数据分类!A:A,0)),"Error")</f>
        <v>设定音色_LSB</v>
      </c>
      <c r="J1178" s="34" t="str">
        <f>IFERROR(_xlfn.IFS(INDEX(数据分类!E:E,MATCH(数据!H1178,数据分类!A:A,0))=3456,N1178&amp;M1178,INDEX(数据分类!E:E,MATCH(数据!H1178,数据分类!A:A,0))=34,M1178,INDEX(数据分类!E:E,MATCH(数据!H1178,数据分类!A:A,0))=56,N1178,INDEX(数据分类!E:E,MATCH(数据!H1178,数据分类!A:A,0))="-","-"),"Error")</f>
        <v>LSB:112</v>
      </c>
      <c r="K1178" s="34">
        <f t="shared" si="74"/>
        <v>1</v>
      </c>
      <c r="L1178" s="4" t="str">
        <f>IFERROR(INDEX(字典msg!B:B,MATCH(D1178,字典msg!A:A,0)),"Error")</f>
        <v>正常</v>
      </c>
      <c r="M1178" s="4" t="str">
        <f>IFERROR(_xlfn.IFS(H1178="9",INDEX(字典1_34!C:C,MATCH(MID(F1178,5,2),字典1_34!B:B,0)),H1178="B00",INDEX(字典1_34!D:D,MATCH(MID(F1178,5,2),字典1_34!B:B,0)),H1178="B20",INDEX(字典1_34!E:E,MATCH(MID(F1178,5,2),字典1_34!B:B,0)),H1178="B48",INDEX(字典1_34!G:G,MATCH(MID(F1178,5,2),字典1_34!B:B,0)),LEFT(H1178,1)="B",INDEX(字典1_34!F:F,MATCH(MID(F1178,5,2),字典1_34!B:B,0))),"-")</f>
        <v>LSB:112</v>
      </c>
      <c r="N1178" s="4" t="str">
        <f>IFERROR(_xlfn.IFS(H1178="9",INDEX(字典1_56!C:C,MATCH(MID(F1178,7,2),字典1_56!B:B,0)),LEFT(H1178,1)="B",INDEX(字典1_56!D:D,MATCH(MID(F1178,7,2),字典1_56!B:B,0)),H1178="C_B",INDEX(字典1_56!F:F,MATCH(MID(F1178,7,2),字典1_56!B:B,0)),H1178="C",INDEX(字典1_56!E:E,MATCH(MID(F1178,7,2),字典1_56!B:B,0))),"-")</f>
        <v>设定音色_LSB</v>
      </c>
      <c r="O1178" s="4" t="str">
        <f>IFERROR(INDEX(字典1_78!C:C,MATCH(RIGHT(F1178,2),字典1_78!B:B,0)),"Error")</f>
        <v>控制变更(#01)</v>
      </c>
      <c r="P1178" s="5">
        <f t="shared" si="72"/>
        <v>41.323</v>
      </c>
      <c r="Q1178" s="5">
        <f t="shared" si="73"/>
        <v>2.0000000000003126E-2</v>
      </c>
      <c r="R1178" s="5" t="str">
        <f>IF(H1180="C_B",INDEX(音色一览表!A:A,MATCH(MID(F1178,5,2)&amp;MID(F1179,5,2)&amp;MID(F1180,7,2),音色一览表!H:H,0))&amp;" "&amp;INDEX(音色一览表!G:G,MATCH(MID(F1178,5,2)&amp;MID(F1179,5,2)&amp;MID(F1180,7,2),音色一览表!H:H,0)),"")</f>
        <v/>
      </c>
      <c r="S1178" s="17"/>
      <c r="T1178" s="17"/>
    </row>
    <row r="1179" spans="1:20" ht="18" hidden="1" customHeight="1" x14ac:dyDescent="0.2">
      <c r="A1179" s="16">
        <v>1177</v>
      </c>
      <c r="B1179" s="16">
        <v>7</v>
      </c>
      <c r="C1179" s="10"/>
      <c r="D1179" s="16" t="s">
        <v>49</v>
      </c>
      <c r="E1179" s="16" t="s">
        <v>50</v>
      </c>
      <c r="F1179" s="16" t="s">
        <v>1024</v>
      </c>
      <c r="G1179" s="16" t="s">
        <v>1329</v>
      </c>
      <c r="H1179" s="34" t="str">
        <f t="shared" si="75"/>
        <v>C_B</v>
      </c>
      <c r="I1179" s="34" t="str">
        <f>IFERROR(INDEX(数据分类!B:B,MATCH(数据!H1179,数据分类!A:A,0)),"Error")</f>
        <v>设定音色_NO</v>
      </c>
      <c r="J1179" s="34" t="str">
        <f>IFERROR(_xlfn.IFS(INDEX(数据分类!E:E,MATCH(数据!H1179,数据分类!A:A,0))=3456,N1179&amp;M1179,INDEX(数据分类!E:E,MATCH(数据!H1179,数据分类!A:A,0))=34,M1179,INDEX(数据分类!E:E,MATCH(数据!H1179,数据分类!A:A,0))=56,N1179,INDEX(数据分类!E:E,MATCH(数据!H1179,数据分类!A:A,0))="-","-"),"Error")</f>
        <v>NO:001</v>
      </c>
      <c r="K1179" s="34">
        <f t="shared" si="74"/>
        <v>1</v>
      </c>
      <c r="L1179" s="4" t="str">
        <f>IFERROR(INDEX(字典msg!B:B,MATCH(D1179,字典msg!A:A,0)),"Error")</f>
        <v>正常</v>
      </c>
      <c r="M1179" s="4" t="str">
        <f>IFERROR(_xlfn.IFS(H1179="9",INDEX(字典1_34!C:C,MATCH(MID(F1179,5,2),字典1_34!B:B,0)),H1179="B00",INDEX(字典1_34!D:D,MATCH(MID(F1179,5,2),字典1_34!B:B,0)),H1179="B20",INDEX(字典1_34!E:E,MATCH(MID(F1179,5,2),字典1_34!B:B,0)),H1179="B48",INDEX(字典1_34!G:G,MATCH(MID(F1179,5,2),字典1_34!B:B,0)),LEFT(H1179,1)="B",INDEX(字典1_34!F:F,MATCH(MID(F1179,5,2),字典1_34!B:B,0))),"-")</f>
        <v>-</v>
      </c>
      <c r="N1179" s="4" t="str">
        <f>IFERROR(_xlfn.IFS(H1179="9",INDEX(字典1_56!C:C,MATCH(MID(F1179,7,2),字典1_56!B:B,0)),LEFT(H1179,1)="B",INDEX(字典1_56!D:D,MATCH(MID(F1179,7,2),字典1_56!B:B,0)),H1179="C_B",INDEX(字典1_56!F:F,MATCH(MID(F1179,7,2),字典1_56!B:B,0)),H1179="C",INDEX(字典1_56!E:E,MATCH(MID(F1179,7,2),字典1_56!B:B,0))),"-")</f>
        <v>NO:001</v>
      </c>
      <c r="O1179" s="4" t="str">
        <f>IFERROR(INDEX(字典1_78!C:C,MATCH(RIGHT(F1179,2),字典1_78!B:B,0)),"Error")</f>
        <v>程序更改(#01)</v>
      </c>
      <c r="P1179" s="5">
        <f t="shared" si="72"/>
        <v>41.353000000000002</v>
      </c>
      <c r="Q1179" s="5">
        <f t="shared" si="73"/>
        <v>3.0000000000001137E-2</v>
      </c>
      <c r="R1179" s="5" t="str">
        <f>IF(H1181="C_B",INDEX(音色一览表!A:A,MATCH(MID(F1179,5,2)&amp;MID(F1180,5,2)&amp;MID(F1181,7,2),音色一览表!H:H,0))&amp;" "&amp;INDEX(音色一览表!G:G,MATCH(MID(F1179,5,2)&amp;MID(F1180,5,2)&amp;MID(F1181,7,2),音色一览表!H:H,0)),"")</f>
        <v/>
      </c>
      <c r="S1179" s="17"/>
      <c r="T1179" s="17"/>
    </row>
    <row r="1180" spans="1:20" ht="18" hidden="1" customHeight="1" x14ac:dyDescent="0.2">
      <c r="A1180" s="16">
        <v>1178</v>
      </c>
      <c r="B1180" s="16">
        <v>7</v>
      </c>
      <c r="C1180" s="10"/>
      <c r="D1180" s="16" t="s">
        <v>49</v>
      </c>
      <c r="E1180" s="16" t="s">
        <v>50</v>
      </c>
      <c r="F1180" s="16" t="s">
        <v>1026</v>
      </c>
      <c r="G1180" s="16" t="s">
        <v>1330</v>
      </c>
      <c r="H1180" s="34" t="str">
        <f t="shared" si="75"/>
        <v>B00</v>
      </c>
      <c r="I1180" s="34" t="str">
        <f>IFERROR(INDEX(数据分类!B:B,MATCH(数据!H1180,数据分类!A:A,0)),"Error")</f>
        <v>设定音色_MSB</v>
      </c>
      <c r="J1180" s="34" t="str">
        <f>IFERROR(_xlfn.IFS(INDEX(数据分类!E:E,MATCH(数据!H1180,数据分类!A:A,0))=3456,N1180&amp;M1180,INDEX(数据分类!E:E,MATCH(数据!H1180,数据分类!A:A,0))=34,M1180,INDEX(数据分类!E:E,MATCH(数据!H1180,数据分类!A:A,0))=56,N1180,INDEX(数据分类!E:E,MATCH(数据!H1180,数据分类!A:A,0))="-","-"),"Error")</f>
        <v>MSB:000</v>
      </c>
      <c r="K1180" s="34">
        <f t="shared" si="74"/>
        <v>2</v>
      </c>
      <c r="L1180" s="4" t="str">
        <f>IFERROR(INDEX(字典msg!B:B,MATCH(D1180,字典msg!A:A,0)),"Error")</f>
        <v>正常</v>
      </c>
      <c r="M1180" s="4" t="str">
        <f>IFERROR(_xlfn.IFS(H1180="9",INDEX(字典1_34!C:C,MATCH(MID(F1180,5,2),字典1_34!B:B,0)),H1180="B00",INDEX(字典1_34!D:D,MATCH(MID(F1180,5,2),字典1_34!B:B,0)),H1180="B20",INDEX(字典1_34!E:E,MATCH(MID(F1180,5,2),字典1_34!B:B,0)),H1180="B48",INDEX(字典1_34!G:G,MATCH(MID(F1180,5,2),字典1_34!B:B,0)),LEFT(H1180,1)="B",INDEX(字典1_34!F:F,MATCH(MID(F1180,5,2),字典1_34!B:B,0))),"-")</f>
        <v>MSB:000</v>
      </c>
      <c r="N1180" s="4" t="str">
        <f>IFERROR(_xlfn.IFS(H1180="9",INDEX(字典1_56!C:C,MATCH(MID(F1180,7,2),字典1_56!B:B,0)),LEFT(H1180,1)="B",INDEX(字典1_56!D:D,MATCH(MID(F1180,7,2),字典1_56!B:B,0)),H1180="C_B",INDEX(字典1_56!F:F,MATCH(MID(F1180,7,2),字典1_56!B:B,0)),H1180="C",INDEX(字典1_56!E:E,MATCH(MID(F1180,7,2),字典1_56!B:B,0))),"-")</f>
        <v>设定音色_MSB</v>
      </c>
      <c r="O1180" s="4" t="str">
        <f>IFERROR(INDEX(字典1_78!C:C,MATCH(RIGHT(F1180,2),字典1_78!B:B,0)),"Error")</f>
        <v>控制变更(#02)</v>
      </c>
      <c r="P1180" s="5">
        <f t="shared" si="72"/>
        <v>41.393000000000001</v>
      </c>
      <c r="Q1180" s="5">
        <f t="shared" si="73"/>
        <v>3.9999999999999147E-2</v>
      </c>
      <c r="R1180" s="5" t="str">
        <f>IF(H1182="C_B",INDEX(音色一览表!A:A,MATCH(MID(F1180,5,2)&amp;MID(F1181,5,2)&amp;MID(F1182,7,2),音色一览表!H:H,0))&amp;" "&amp;INDEX(音色一览表!G:G,MATCH(MID(F1180,5,2)&amp;MID(F1181,5,2)&amp;MID(F1182,7,2),音色一览表!H:H,0)),"")</f>
        <v>32 三角钢琴</v>
      </c>
      <c r="S1180" s="17"/>
      <c r="T1180" s="17"/>
    </row>
    <row r="1181" spans="1:20" ht="18" hidden="1" customHeight="1" x14ac:dyDescent="0.2">
      <c r="A1181" s="16">
        <v>1179</v>
      </c>
      <c r="B1181" s="16">
        <v>7</v>
      </c>
      <c r="C1181" s="10"/>
      <c r="D1181" s="16" t="s">
        <v>49</v>
      </c>
      <c r="E1181" s="16" t="s">
        <v>50</v>
      </c>
      <c r="F1181" s="16" t="s">
        <v>1027</v>
      </c>
      <c r="G1181" s="16" t="s">
        <v>1331</v>
      </c>
      <c r="H1181" s="34" t="str">
        <f t="shared" si="75"/>
        <v>B20</v>
      </c>
      <c r="I1181" s="34" t="str">
        <f>IFERROR(INDEX(数据分类!B:B,MATCH(数据!H1181,数据分类!A:A,0)),"Error")</f>
        <v>设定音色_LSB</v>
      </c>
      <c r="J1181" s="34" t="str">
        <f>IFERROR(_xlfn.IFS(INDEX(数据分类!E:E,MATCH(数据!H1181,数据分类!A:A,0))=3456,N1181&amp;M1181,INDEX(数据分类!E:E,MATCH(数据!H1181,数据分类!A:A,0))=34,M1181,INDEX(数据分类!E:E,MATCH(数据!H1181,数据分类!A:A,0))=56,N1181,INDEX(数据分类!E:E,MATCH(数据!H1181,数据分类!A:A,0))="-","-"),"Error")</f>
        <v>LSB:112</v>
      </c>
      <c r="K1181" s="34">
        <f t="shared" si="74"/>
        <v>2</v>
      </c>
      <c r="L1181" s="4" t="str">
        <f>IFERROR(INDEX(字典msg!B:B,MATCH(D1181,字典msg!A:A,0)),"Error")</f>
        <v>正常</v>
      </c>
      <c r="M1181" s="4" t="str">
        <f>IFERROR(_xlfn.IFS(H1181="9",INDEX(字典1_34!C:C,MATCH(MID(F1181,5,2),字典1_34!B:B,0)),H1181="B00",INDEX(字典1_34!D:D,MATCH(MID(F1181,5,2),字典1_34!B:B,0)),H1181="B20",INDEX(字典1_34!E:E,MATCH(MID(F1181,5,2),字典1_34!B:B,0)),H1181="B48",INDEX(字典1_34!G:G,MATCH(MID(F1181,5,2),字典1_34!B:B,0)),LEFT(H1181,1)="B",INDEX(字典1_34!F:F,MATCH(MID(F1181,5,2),字典1_34!B:B,0))),"-")</f>
        <v>LSB:112</v>
      </c>
      <c r="N1181" s="4" t="str">
        <f>IFERROR(_xlfn.IFS(H1181="9",INDEX(字典1_56!C:C,MATCH(MID(F1181,7,2),字典1_56!B:B,0)),LEFT(H1181,1)="B",INDEX(字典1_56!D:D,MATCH(MID(F1181,7,2),字典1_56!B:B,0)),H1181="C_B",INDEX(字典1_56!F:F,MATCH(MID(F1181,7,2),字典1_56!B:B,0)),H1181="C",INDEX(字典1_56!E:E,MATCH(MID(F1181,7,2),字典1_56!B:B,0))),"-")</f>
        <v>设定音色_LSB</v>
      </c>
      <c r="O1181" s="4" t="str">
        <f>IFERROR(INDEX(字典1_78!C:C,MATCH(RIGHT(F1181,2),字典1_78!B:B,0)),"Error")</f>
        <v>控制变更(#02)</v>
      </c>
      <c r="P1181" s="5">
        <f t="shared" si="72"/>
        <v>41.412999999999997</v>
      </c>
      <c r="Q1181" s="5">
        <f t="shared" si="73"/>
        <v>1.9999999999996021E-2</v>
      </c>
      <c r="R1181" s="5" t="str">
        <f>IF(H1183="C_B",INDEX(音色一览表!A:A,MATCH(MID(F1181,5,2)&amp;MID(F1182,5,2)&amp;MID(F1183,7,2),音色一览表!H:H,0))&amp;" "&amp;INDEX(音色一览表!G:G,MATCH(MID(F1181,5,2)&amp;MID(F1182,5,2)&amp;MID(F1183,7,2),音色一览表!H:H,0)),"")</f>
        <v/>
      </c>
      <c r="S1181" s="17"/>
      <c r="T1181" s="17"/>
    </row>
    <row r="1182" spans="1:20" ht="18" hidden="1" customHeight="1" x14ac:dyDescent="0.2">
      <c r="A1182" s="16">
        <v>1180</v>
      </c>
      <c r="B1182" s="16">
        <v>7</v>
      </c>
      <c r="C1182" s="10"/>
      <c r="D1182" s="16" t="s">
        <v>49</v>
      </c>
      <c r="E1182" s="16" t="s">
        <v>50</v>
      </c>
      <c r="F1182" s="16" t="s">
        <v>901</v>
      </c>
      <c r="G1182" s="16" t="s">
        <v>1332</v>
      </c>
      <c r="H1182" s="34" t="str">
        <f t="shared" si="75"/>
        <v>C_B</v>
      </c>
      <c r="I1182" s="34" t="str">
        <f>IFERROR(INDEX(数据分类!B:B,MATCH(数据!H1182,数据分类!A:A,0)),"Error")</f>
        <v>设定音色_NO</v>
      </c>
      <c r="J1182" s="34" t="str">
        <f>IFERROR(_xlfn.IFS(INDEX(数据分类!E:E,MATCH(数据!H1182,数据分类!A:A,0))=3456,N1182&amp;M1182,INDEX(数据分类!E:E,MATCH(数据!H1182,数据分类!A:A,0))=34,M1182,INDEX(数据分类!E:E,MATCH(数据!H1182,数据分类!A:A,0))=56,N1182,INDEX(数据分类!E:E,MATCH(数据!H1182,数据分类!A:A,0))="-","-"),"Error")</f>
        <v>NO:001</v>
      </c>
      <c r="K1182" s="34">
        <f t="shared" si="74"/>
        <v>2</v>
      </c>
      <c r="L1182" s="4" t="str">
        <f>IFERROR(INDEX(字典msg!B:B,MATCH(D1182,字典msg!A:A,0)),"Error")</f>
        <v>正常</v>
      </c>
      <c r="M1182" s="4" t="str">
        <f>IFERROR(_xlfn.IFS(H1182="9",INDEX(字典1_34!C:C,MATCH(MID(F1182,5,2),字典1_34!B:B,0)),H1182="B00",INDEX(字典1_34!D:D,MATCH(MID(F1182,5,2),字典1_34!B:B,0)),H1182="B20",INDEX(字典1_34!E:E,MATCH(MID(F1182,5,2),字典1_34!B:B,0)),H1182="B48",INDEX(字典1_34!G:G,MATCH(MID(F1182,5,2),字典1_34!B:B,0)),LEFT(H1182,1)="B",INDEX(字典1_34!F:F,MATCH(MID(F1182,5,2),字典1_34!B:B,0))),"-")</f>
        <v>-</v>
      </c>
      <c r="N1182" s="4" t="str">
        <f>IFERROR(_xlfn.IFS(H1182="9",INDEX(字典1_56!C:C,MATCH(MID(F1182,7,2),字典1_56!B:B,0)),LEFT(H1182,1)="B",INDEX(字典1_56!D:D,MATCH(MID(F1182,7,2),字典1_56!B:B,0)),H1182="C_B",INDEX(字典1_56!F:F,MATCH(MID(F1182,7,2),字典1_56!B:B,0)),H1182="C",INDEX(字典1_56!E:E,MATCH(MID(F1182,7,2),字典1_56!B:B,0))),"-")</f>
        <v>NO:001</v>
      </c>
      <c r="O1182" s="4" t="str">
        <f>IFERROR(INDEX(字典1_78!C:C,MATCH(RIGHT(F1182,2),字典1_78!B:B,0)),"Error")</f>
        <v>程序更改(#02)</v>
      </c>
      <c r="P1182" s="5">
        <f t="shared" si="72"/>
        <v>41.442999999999998</v>
      </c>
      <c r="Q1182" s="5">
        <f t="shared" si="73"/>
        <v>3.0000000000001137E-2</v>
      </c>
      <c r="R1182" s="5" t="str">
        <f>IF(H1184="C_B",INDEX(音色一览表!A:A,MATCH(MID(F1182,5,2)&amp;MID(F1183,5,2)&amp;MID(F1184,7,2),音色一览表!H:H,0))&amp;" "&amp;INDEX(音色一览表!G:G,MATCH(MID(F1182,5,2)&amp;MID(F1183,5,2)&amp;MID(F1184,7,2),音色一览表!H:H,0)),"")</f>
        <v/>
      </c>
      <c r="S1182" s="17"/>
      <c r="T1182" s="17"/>
    </row>
    <row r="1183" spans="1:20" ht="18" hidden="1" customHeight="1" x14ac:dyDescent="0.2">
      <c r="A1183" s="16">
        <v>1181</v>
      </c>
      <c r="B1183" s="16">
        <v>7</v>
      </c>
      <c r="C1183" s="10"/>
      <c r="D1183" s="16" t="s">
        <v>49</v>
      </c>
      <c r="E1183" s="16" t="s">
        <v>50</v>
      </c>
      <c r="F1183" s="16" t="s">
        <v>1030</v>
      </c>
      <c r="G1183" s="16" t="s">
        <v>1333</v>
      </c>
      <c r="H1183" s="34" t="str">
        <f t="shared" si="75"/>
        <v>B07</v>
      </c>
      <c r="I1183" s="34" t="str">
        <f>IFERROR(INDEX(数据分类!B:B,MATCH(数据!H1183,数据分类!A:A,0)),"Error")</f>
        <v>主音量_a</v>
      </c>
      <c r="J1183" s="34" t="str">
        <f>IFERROR(_xlfn.IFS(INDEX(数据分类!E:E,MATCH(数据!H1183,数据分类!A:A,0))=3456,N1183&amp;M1183,INDEX(数据分类!E:E,MATCH(数据!H1183,数据分类!A:A,0))=34,M1183,INDEX(数据分类!E:E,MATCH(数据!H1183,数据分类!A:A,0))=56,N1183,INDEX(数据分类!E:E,MATCH(数据!H1183,数据分类!A:A,0))="-","-"),"Error")</f>
        <v>Vol:114</v>
      </c>
      <c r="K1183" s="34">
        <f t="shared" si="74"/>
        <v>1</v>
      </c>
      <c r="L1183" s="4" t="str">
        <f>IFERROR(INDEX(字典msg!B:B,MATCH(D1183,字典msg!A:A,0)),"Error")</f>
        <v>正常</v>
      </c>
      <c r="M1183" s="4" t="str">
        <f>IFERROR(_xlfn.IFS(H1183="9",INDEX(字典1_34!C:C,MATCH(MID(F1183,5,2),字典1_34!B:B,0)),H1183="B00",INDEX(字典1_34!D:D,MATCH(MID(F1183,5,2),字典1_34!B:B,0)),H1183="B20",INDEX(字典1_34!E:E,MATCH(MID(F1183,5,2),字典1_34!B:B,0)),H1183="B48",INDEX(字典1_34!G:G,MATCH(MID(F1183,5,2),字典1_34!B:B,0)),LEFT(H1183,1)="B",INDEX(字典1_34!F:F,MATCH(MID(F1183,5,2),字典1_34!B:B,0))),"-")</f>
        <v>Vol:114</v>
      </c>
      <c r="N1183" s="4" t="str">
        <f>IFERROR(_xlfn.IFS(H1183="9",INDEX(字典1_56!C:C,MATCH(MID(F1183,7,2),字典1_56!B:B,0)),LEFT(H1183,1)="B",INDEX(字典1_56!D:D,MATCH(MID(F1183,7,2),字典1_56!B:B,0)),H1183="C_B",INDEX(字典1_56!F:F,MATCH(MID(F1183,7,2),字典1_56!B:B,0)),H1183="C",INDEX(字典1_56!E:E,MATCH(MID(F1183,7,2),字典1_56!B:B,0))),"-")</f>
        <v>主音量_a</v>
      </c>
      <c r="O1183" s="4" t="str">
        <f>IFERROR(INDEX(字典1_78!C:C,MATCH(RIGHT(F1183,2),字典1_78!B:B,0)),"Error")</f>
        <v>控制变更(#01)</v>
      </c>
      <c r="P1183" s="5">
        <f t="shared" si="72"/>
        <v>41.472999999999999</v>
      </c>
      <c r="Q1183" s="5">
        <f t="shared" si="73"/>
        <v>3.0000000000001137E-2</v>
      </c>
      <c r="R1183" s="5" t="str">
        <f>IF(H1185="C_B",INDEX(音色一览表!A:A,MATCH(MID(F1183,5,2)&amp;MID(F1184,5,2)&amp;MID(F1185,7,2),音色一览表!H:H,0))&amp;" "&amp;INDEX(音色一览表!G:G,MATCH(MID(F1183,5,2)&amp;MID(F1184,5,2)&amp;MID(F1185,7,2),音色一览表!H:H,0)),"")</f>
        <v/>
      </c>
      <c r="S1183" s="17"/>
      <c r="T1183" s="17"/>
    </row>
    <row r="1184" spans="1:20" ht="18" hidden="1" customHeight="1" x14ac:dyDescent="0.2">
      <c r="A1184" s="16">
        <v>1182</v>
      </c>
      <c r="B1184" s="16">
        <v>7</v>
      </c>
      <c r="C1184" s="10"/>
      <c r="D1184" s="16" t="s">
        <v>49</v>
      </c>
      <c r="E1184" s="16" t="s">
        <v>50</v>
      </c>
      <c r="F1184" s="16" t="s">
        <v>1276</v>
      </c>
      <c r="G1184" s="16" t="s">
        <v>1334</v>
      </c>
      <c r="H1184" s="34" t="str">
        <f t="shared" si="75"/>
        <v>B5B</v>
      </c>
      <c r="I1184" s="34" t="str">
        <f>IFERROR(INDEX(数据分类!B:B,MATCH(数据!H1184,数据分类!A:A,0)),"Error")</f>
        <v>混响深度_a</v>
      </c>
      <c r="J1184" s="34" t="str">
        <f>IFERROR(_xlfn.IFS(INDEX(数据分类!E:E,MATCH(数据!H1184,数据分类!A:A,0))=3456,N1184&amp;M1184,INDEX(数据分类!E:E,MATCH(数据!H1184,数据分类!A:A,0))=34,M1184,INDEX(数据分类!E:E,MATCH(数据!H1184,数据分类!A:A,0))=56,N1184,INDEX(数据分类!E:E,MATCH(数据!H1184,数据分类!A:A,0))="-","-"),"Error")</f>
        <v>Vol:024</v>
      </c>
      <c r="K1184" s="34">
        <f t="shared" si="74"/>
        <v>1</v>
      </c>
      <c r="L1184" s="4" t="str">
        <f>IFERROR(INDEX(字典msg!B:B,MATCH(D1184,字典msg!A:A,0)),"Error")</f>
        <v>正常</v>
      </c>
      <c r="M1184" s="4" t="str">
        <f>IFERROR(_xlfn.IFS(H1184="9",INDEX(字典1_34!C:C,MATCH(MID(F1184,5,2),字典1_34!B:B,0)),H1184="B00",INDEX(字典1_34!D:D,MATCH(MID(F1184,5,2),字典1_34!B:B,0)),H1184="B20",INDEX(字典1_34!E:E,MATCH(MID(F1184,5,2),字典1_34!B:B,0)),H1184="B48",INDEX(字典1_34!G:G,MATCH(MID(F1184,5,2),字典1_34!B:B,0)),LEFT(H1184,1)="B",INDEX(字典1_34!F:F,MATCH(MID(F1184,5,2),字典1_34!B:B,0))),"-")</f>
        <v>Vol:024</v>
      </c>
      <c r="N1184" s="4" t="str">
        <f>IFERROR(_xlfn.IFS(H1184="9",INDEX(字典1_56!C:C,MATCH(MID(F1184,7,2),字典1_56!B:B,0)),LEFT(H1184,1)="B",INDEX(字典1_56!D:D,MATCH(MID(F1184,7,2),字典1_56!B:B,0)),H1184="C_B",INDEX(字典1_56!F:F,MATCH(MID(F1184,7,2),字典1_56!B:B,0)),H1184="C",INDEX(字典1_56!E:E,MATCH(MID(F1184,7,2),字典1_56!B:B,0))),"-")</f>
        <v>混响深度_a</v>
      </c>
      <c r="O1184" s="4" t="str">
        <f>IFERROR(INDEX(字典1_78!C:C,MATCH(RIGHT(F1184,2),字典1_78!B:B,0)),"Error")</f>
        <v>控制变更(#01)</v>
      </c>
      <c r="P1184" s="5">
        <f t="shared" si="72"/>
        <v>41.503</v>
      </c>
      <c r="Q1184" s="5">
        <f t="shared" si="73"/>
        <v>3.0000000000001137E-2</v>
      </c>
      <c r="R1184" s="5" t="str">
        <f>IF(H1186="C_B",INDEX(音色一览表!A:A,MATCH(MID(F1184,5,2)&amp;MID(F1185,5,2)&amp;MID(F1186,7,2),音色一览表!H:H,0))&amp;" "&amp;INDEX(音色一览表!G:G,MATCH(MID(F1184,5,2)&amp;MID(F1185,5,2)&amp;MID(F1186,7,2),音色一览表!H:H,0)),"")</f>
        <v/>
      </c>
      <c r="S1184" s="17"/>
      <c r="T1184" s="17"/>
    </row>
    <row r="1185" spans="1:20" ht="18" hidden="1" customHeight="1" x14ac:dyDescent="0.2">
      <c r="A1185" s="16">
        <v>1183</v>
      </c>
      <c r="B1185" s="16">
        <v>7</v>
      </c>
      <c r="C1185" s="10"/>
      <c r="D1185" s="16" t="s">
        <v>49</v>
      </c>
      <c r="E1185" s="16" t="s">
        <v>50</v>
      </c>
      <c r="F1185" s="16" t="s">
        <v>1033</v>
      </c>
      <c r="G1185" s="16" t="s">
        <v>1335</v>
      </c>
      <c r="H1185" s="34" t="str">
        <f t="shared" si="75"/>
        <v>B5D</v>
      </c>
      <c r="I1185" s="34" t="str">
        <f>IFERROR(INDEX(数据分类!B:B,MATCH(数据!H1185,数据分类!A:A,0)),"Error")</f>
        <v>混响深度_b</v>
      </c>
      <c r="J1185" s="34" t="str">
        <f>IFERROR(_xlfn.IFS(INDEX(数据分类!E:E,MATCH(数据!H1185,数据分类!A:A,0))=3456,N1185&amp;M1185,INDEX(数据分类!E:E,MATCH(数据!H1185,数据分类!A:A,0))=34,M1185,INDEX(数据分类!E:E,MATCH(数据!H1185,数据分类!A:A,0))=56,N1185,INDEX(数据分类!E:E,MATCH(数据!H1185,数据分类!A:A,0))="-","-"),"Error")</f>
        <v>Vol:000</v>
      </c>
      <c r="K1185" s="34">
        <f t="shared" si="74"/>
        <v>1</v>
      </c>
      <c r="L1185" s="4" t="str">
        <f>IFERROR(INDEX(字典msg!B:B,MATCH(D1185,字典msg!A:A,0)),"Error")</f>
        <v>正常</v>
      </c>
      <c r="M1185" s="4" t="str">
        <f>IFERROR(_xlfn.IFS(H1185="9",INDEX(字典1_34!C:C,MATCH(MID(F1185,5,2),字典1_34!B:B,0)),H1185="B00",INDEX(字典1_34!D:D,MATCH(MID(F1185,5,2),字典1_34!B:B,0)),H1185="B20",INDEX(字典1_34!E:E,MATCH(MID(F1185,5,2),字典1_34!B:B,0)),H1185="B48",INDEX(字典1_34!G:G,MATCH(MID(F1185,5,2),字典1_34!B:B,0)),LEFT(H1185,1)="B",INDEX(字典1_34!F:F,MATCH(MID(F1185,5,2),字典1_34!B:B,0))),"-")</f>
        <v>Vol:000</v>
      </c>
      <c r="N1185" s="4" t="str">
        <f>IFERROR(_xlfn.IFS(H1185="9",INDEX(字典1_56!C:C,MATCH(MID(F1185,7,2),字典1_56!B:B,0)),LEFT(H1185,1)="B",INDEX(字典1_56!D:D,MATCH(MID(F1185,7,2),字典1_56!B:B,0)),H1185="C_B",INDEX(字典1_56!F:F,MATCH(MID(F1185,7,2),字典1_56!B:B,0)),H1185="C",INDEX(字典1_56!E:E,MATCH(MID(F1185,7,2),字典1_56!B:B,0))),"-")</f>
        <v>混响深度_b</v>
      </c>
      <c r="O1185" s="4" t="str">
        <f>IFERROR(INDEX(字典1_78!C:C,MATCH(RIGHT(F1185,2),字典1_78!B:B,0)),"Error")</f>
        <v>控制变更(#01)</v>
      </c>
      <c r="P1185" s="5">
        <f t="shared" si="72"/>
        <v>41.533000000000001</v>
      </c>
      <c r="Q1185" s="5">
        <f t="shared" si="73"/>
        <v>3.0000000000001137E-2</v>
      </c>
      <c r="R1185" s="5" t="str">
        <f>IF(H1187="C_B",INDEX(音色一览表!A:A,MATCH(MID(F1185,5,2)&amp;MID(F1186,5,2)&amp;MID(F1187,7,2),音色一览表!H:H,0))&amp;" "&amp;INDEX(音色一览表!G:G,MATCH(MID(F1185,5,2)&amp;MID(F1186,5,2)&amp;MID(F1187,7,2),音色一览表!H:H,0)),"")</f>
        <v/>
      </c>
      <c r="S1185" s="17"/>
      <c r="T1185" s="17"/>
    </row>
    <row r="1186" spans="1:20" ht="18" hidden="1" customHeight="1" x14ac:dyDescent="0.2">
      <c r="A1186" s="16">
        <v>1184</v>
      </c>
      <c r="B1186" s="16">
        <v>7</v>
      </c>
      <c r="C1186" s="10"/>
      <c r="D1186" s="16" t="s">
        <v>49</v>
      </c>
      <c r="E1186" s="16" t="s">
        <v>50</v>
      </c>
      <c r="F1186" s="16" t="s">
        <v>1278</v>
      </c>
      <c r="G1186" s="16" t="s">
        <v>1336</v>
      </c>
      <c r="H1186" s="34" t="str">
        <f t="shared" si="75"/>
        <v>B07</v>
      </c>
      <c r="I1186" s="34" t="str">
        <f>IFERROR(INDEX(数据分类!B:B,MATCH(数据!H1186,数据分类!A:A,0)),"Error")</f>
        <v>主音量_a</v>
      </c>
      <c r="J1186" s="34" t="str">
        <f>IFERROR(_xlfn.IFS(INDEX(数据分类!E:E,MATCH(数据!H1186,数据分类!A:A,0))=3456,N1186&amp;M1186,INDEX(数据分类!E:E,MATCH(数据!H1186,数据分类!A:A,0))=34,M1186,INDEX(数据分类!E:E,MATCH(数据!H1186,数据分类!A:A,0))=56,N1186,INDEX(数据分类!E:E,MATCH(数据!H1186,数据分类!A:A,0))="-","-"),"Error")</f>
        <v>Vol:104</v>
      </c>
      <c r="K1186" s="34">
        <f t="shared" si="74"/>
        <v>2</v>
      </c>
      <c r="L1186" s="4" t="str">
        <f>IFERROR(INDEX(字典msg!B:B,MATCH(D1186,字典msg!A:A,0)),"Error")</f>
        <v>正常</v>
      </c>
      <c r="M1186" s="4" t="str">
        <f>IFERROR(_xlfn.IFS(H1186="9",INDEX(字典1_34!C:C,MATCH(MID(F1186,5,2),字典1_34!B:B,0)),H1186="B00",INDEX(字典1_34!D:D,MATCH(MID(F1186,5,2),字典1_34!B:B,0)),H1186="B20",INDEX(字典1_34!E:E,MATCH(MID(F1186,5,2),字典1_34!B:B,0)),H1186="B48",INDEX(字典1_34!G:G,MATCH(MID(F1186,5,2),字典1_34!B:B,0)),LEFT(H1186,1)="B",INDEX(字典1_34!F:F,MATCH(MID(F1186,5,2),字典1_34!B:B,0))),"-")</f>
        <v>Vol:104</v>
      </c>
      <c r="N1186" s="4" t="str">
        <f>IFERROR(_xlfn.IFS(H1186="9",INDEX(字典1_56!C:C,MATCH(MID(F1186,7,2),字典1_56!B:B,0)),LEFT(H1186,1)="B",INDEX(字典1_56!D:D,MATCH(MID(F1186,7,2),字典1_56!B:B,0)),H1186="C_B",INDEX(字典1_56!F:F,MATCH(MID(F1186,7,2),字典1_56!B:B,0)),H1186="C",INDEX(字典1_56!E:E,MATCH(MID(F1186,7,2),字典1_56!B:B,0))),"-")</f>
        <v>主音量_a</v>
      </c>
      <c r="O1186" s="4" t="str">
        <f>IFERROR(INDEX(字典1_78!C:C,MATCH(RIGHT(F1186,2),字典1_78!B:B,0)),"Error")</f>
        <v>控制变更(#02)</v>
      </c>
      <c r="P1186" s="5">
        <f t="shared" si="72"/>
        <v>41.573</v>
      </c>
      <c r="Q1186" s="5">
        <f t="shared" si="73"/>
        <v>3.9999999999999147E-2</v>
      </c>
      <c r="R1186" s="5" t="str">
        <f>IF(H1188="C_B",INDEX(音色一览表!A:A,MATCH(MID(F1186,5,2)&amp;MID(F1187,5,2)&amp;MID(F1188,7,2),音色一览表!H:H,0))&amp;" "&amp;INDEX(音色一览表!G:G,MATCH(MID(F1186,5,2)&amp;MID(F1187,5,2)&amp;MID(F1188,7,2),音色一览表!H:H,0)),"")</f>
        <v/>
      </c>
      <c r="S1186" s="17"/>
      <c r="T1186" s="17"/>
    </row>
    <row r="1187" spans="1:20" ht="18" hidden="1" customHeight="1" x14ac:dyDescent="0.2">
      <c r="A1187" s="16">
        <v>1185</v>
      </c>
      <c r="B1187" s="16">
        <v>7</v>
      </c>
      <c r="C1187" s="10"/>
      <c r="D1187" s="16" t="s">
        <v>49</v>
      </c>
      <c r="E1187" s="16" t="s">
        <v>50</v>
      </c>
      <c r="F1187" s="16" t="s">
        <v>1280</v>
      </c>
      <c r="G1187" s="16" t="s">
        <v>1337</v>
      </c>
      <c r="H1187" s="34" t="str">
        <f t="shared" si="75"/>
        <v>B5B</v>
      </c>
      <c r="I1187" s="34" t="str">
        <f>IFERROR(INDEX(数据分类!B:B,MATCH(数据!H1187,数据分类!A:A,0)),"Error")</f>
        <v>混响深度_a</v>
      </c>
      <c r="J1187" s="34" t="str">
        <f>IFERROR(_xlfn.IFS(INDEX(数据分类!E:E,MATCH(数据!H1187,数据分类!A:A,0))=3456,N1187&amp;M1187,INDEX(数据分类!E:E,MATCH(数据!H1187,数据分类!A:A,0))=34,M1187,INDEX(数据分类!E:E,MATCH(数据!H1187,数据分类!A:A,0))=56,N1187,INDEX(数据分类!E:E,MATCH(数据!H1187,数据分类!A:A,0))="-","-"),"Error")</f>
        <v>Vol:024</v>
      </c>
      <c r="K1187" s="34">
        <f t="shared" si="74"/>
        <v>2</v>
      </c>
      <c r="L1187" s="4" t="str">
        <f>IFERROR(INDEX(字典msg!B:B,MATCH(D1187,字典msg!A:A,0)),"Error")</f>
        <v>正常</v>
      </c>
      <c r="M1187" s="4" t="str">
        <f>IFERROR(_xlfn.IFS(H1187="9",INDEX(字典1_34!C:C,MATCH(MID(F1187,5,2),字典1_34!B:B,0)),H1187="B00",INDEX(字典1_34!D:D,MATCH(MID(F1187,5,2),字典1_34!B:B,0)),H1187="B20",INDEX(字典1_34!E:E,MATCH(MID(F1187,5,2),字典1_34!B:B,0)),H1187="B48",INDEX(字典1_34!G:G,MATCH(MID(F1187,5,2),字典1_34!B:B,0)),LEFT(H1187,1)="B",INDEX(字典1_34!F:F,MATCH(MID(F1187,5,2),字典1_34!B:B,0))),"-")</f>
        <v>Vol:024</v>
      </c>
      <c r="N1187" s="4" t="str">
        <f>IFERROR(_xlfn.IFS(H1187="9",INDEX(字典1_56!C:C,MATCH(MID(F1187,7,2),字典1_56!B:B,0)),LEFT(H1187,1)="B",INDEX(字典1_56!D:D,MATCH(MID(F1187,7,2),字典1_56!B:B,0)),H1187="C_B",INDEX(字典1_56!F:F,MATCH(MID(F1187,7,2),字典1_56!B:B,0)),H1187="C",INDEX(字典1_56!E:E,MATCH(MID(F1187,7,2),字典1_56!B:B,0))),"-")</f>
        <v>混响深度_a</v>
      </c>
      <c r="O1187" s="4" t="str">
        <f>IFERROR(INDEX(字典1_78!C:C,MATCH(RIGHT(F1187,2),字典1_78!B:B,0)),"Error")</f>
        <v>控制变更(#02)</v>
      </c>
      <c r="P1187" s="5">
        <f t="shared" si="72"/>
        <v>41.603000000000002</v>
      </c>
      <c r="Q1187" s="5">
        <f t="shared" si="73"/>
        <v>3.0000000000001137E-2</v>
      </c>
      <c r="R1187" s="5" t="str">
        <f>IF(H1189="C_B",INDEX(音色一览表!A:A,MATCH(MID(F1187,5,2)&amp;MID(F1188,5,2)&amp;MID(F1189,7,2),音色一览表!H:H,0))&amp;" "&amp;INDEX(音色一览表!G:G,MATCH(MID(F1187,5,2)&amp;MID(F1188,5,2)&amp;MID(F1189,7,2),音色一览表!H:H,0)),"")</f>
        <v/>
      </c>
      <c r="S1187" s="17"/>
      <c r="T1187" s="17"/>
    </row>
    <row r="1188" spans="1:20" ht="18" hidden="1" customHeight="1" x14ac:dyDescent="0.2">
      <c r="A1188" s="16">
        <v>1186</v>
      </c>
      <c r="B1188" s="16">
        <v>7</v>
      </c>
      <c r="C1188" s="10"/>
      <c r="D1188" s="16" t="s">
        <v>49</v>
      </c>
      <c r="E1188" s="16" t="s">
        <v>50</v>
      </c>
      <c r="F1188" s="16" t="s">
        <v>1338</v>
      </c>
      <c r="G1188" s="16" t="s">
        <v>1339</v>
      </c>
      <c r="H1188" s="34" t="str">
        <f t="shared" si="75"/>
        <v>B5D</v>
      </c>
      <c r="I1188" s="34" t="str">
        <f>IFERROR(INDEX(数据分类!B:B,MATCH(数据!H1188,数据分类!A:A,0)),"Error")</f>
        <v>混响深度_b</v>
      </c>
      <c r="J1188" s="34" t="str">
        <f>IFERROR(_xlfn.IFS(INDEX(数据分类!E:E,MATCH(数据!H1188,数据分类!A:A,0))=3456,N1188&amp;M1188,INDEX(数据分类!E:E,MATCH(数据!H1188,数据分类!A:A,0))=34,M1188,INDEX(数据分类!E:E,MATCH(数据!H1188,数据分类!A:A,0))=56,N1188,INDEX(数据分类!E:E,MATCH(数据!H1188,数据分类!A:A,0))="-","-"),"Error")</f>
        <v>Vol:000</v>
      </c>
      <c r="K1188" s="34">
        <f t="shared" si="74"/>
        <v>2</v>
      </c>
      <c r="L1188" s="4" t="str">
        <f>IFERROR(INDEX(字典msg!B:B,MATCH(D1188,字典msg!A:A,0)),"Error")</f>
        <v>正常</v>
      </c>
      <c r="M1188" s="4" t="str">
        <f>IFERROR(_xlfn.IFS(H1188="9",INDEX(字典1_34!C:C,MATCH(MID(F1188,5,2),字典1_34!B:B,0)),H1188="B00",INDEX(字典1_34!D:D,MATCH(MID(F1188,5,2),字典1_34!B:B,0)),H1188="B20",INDEX(字典1_34!E:E,MATCH(MID(F1188,5,2),字典1_34!B:B,0)),H1188="B48",INDEX(字典1_34!G:G,MATCH(MID(F1188,5,2),字典1_34!B:B,0)),LEFT(H1188,1)="B",INDEX(字典1_34!F:F,MATCH(MID(F1188,5,2),字典1_34!B:B,0))),"-")</f>
        <v>Vol:000</v>
      </c>
      <c r="N1188" s="4" t="str">
        <f>IFERROR(_xlfn.IFS(H1188="9",INDEX(字典1_56!C:C,MATCH(MID(F1188,7,2),字典1_56!B:B,0)),LEFT(H1188,1)="B",INDEX(字典1_56!D:D,MATCH(MID(F1188,7,2),字典1_56!B:B,0)),H1188="C_B",INDEX(字典1_56!F:F,MATCH(MID(F1188,7,2),字典1_56!B:B,0)),H1188="C",INDEX(字典1_56!E:E,MATCH(MID(F1188,7,2),字典1_56!B:B,0))),"-")</f>
        <v>混响深度_b</v>
      </c>
      <c r="O1188" s="4" t="str">
        <f>IFERROR(INDEX(字典1_78!C:C,MATCH(RIGHT(F1188,2),字典1_78!B:B,0)),"Error")</f>
        <v>控制变更(#02)</v>
      </c>
      <c r="P1188" s="5">
        <f t="shared" si="72"/>
        <v>41.633000000000003</v>
      </c>
      <c r="Q1188" s="5">
        <f t="shared" si="73"/>
        <v>3.0000000000001137E-2</v>
      </c>
      <c r="R1188" s="5" t="str">
        <f>IF(H1190="C_B",INDEX(音色一览表!A:A,MATCH(MID(F1188,5,2)&amp;MID(F1189,5,2)&amp;MID(F1190,7,2),音色一览表!H:H,0))&amp;" "&amp;INDEX(音色一览表!G:G,MATCH(MID(F1188,5,2)&amp;MID(F1189,5,2)&amp;MID(F1190,7,2),音色一览表!H:H,0)),"")</f>
        <v/>
      </c>
      <c r="S1188" s="17"/>
      <c r="T1188" s="17"/>
    </row>
    <row r="1189" spans="1:20" ht="18" hidden="1" customHeight="1" x14ac:dyDescent="0.2">
      <c r="A1189" s="16">
        <v>1187</v>
      </c>
      <c r="B1189" s="16">
        <v>7</v>
      </c>
      <c r="C1189" s="10"/>
      <c r="D1189" s="16" t="s">
        <v>49</v>
      </c>
      <c r="E1189" s="16" t="s">
        <v>50</v>
      </c>
      <c r="F1189" s="16" t="s">
        <v>1021</v>
      </c>
      <c r="G1189" s="16" t="s">
        <v>1340</v>
      </c>
      <c r="H1189" s="34" t="str">
        <f t="shared" si="75"/>
        <v>B00</v>
      </c>
      <c r="I1189" s="34" t="str">
        <f>IFERROR(INDEX(数据分类!B:B,MATCH(数据!H1189,数据分类!A:A,0)),"Error")</f>
        <v>设定音色_MSB</v>
      </c>
      <c r="J1189" s="34" t="str">
        <f>IFERROR(_xlfn.IFS(INDEX(数据分类!E:E,MATCH(数据!H1189,数据分类!A:A,0))=3456,N1189&amp;M1189,INDEX(数据分类!E:E,MATCH(数据!H1189,数据分类!A:A,0))=34,M1189,INDEX(数据分类!E:E,MATCH(数据!H1189,数据分类!A:A,0))=56,N1189,INDEX(数据分类!E:E,MATCH(数据!H1189,数据分类!A:A,0))="-","-"),"Error")</f>
        <v>MSB:000</v>
      </c>
      <c r="K1189" s="34">
        <f t="shared" si="74"/>
        <v>1</v>
      </c>
      <c r="L1189" s="4" t="str">
        <f>IFERROR(INDEX(字典msg!B:B,MATCH(D1189,字典msg!A:A,0)),"Error")</f>
        <v>正常</v>
      </c>
      <c r="M1189" s="4" t="str">
        <f>IFERROR(_xlfn.IFS(H1189="9",INDEX(字典1_34!C:C,MATCH(MID(F1189,5,2),字典1_34!B:B,0)),H1189="B00",INDEX(字典1_34!D:D,MATCH(MID(F1189,5,2),字典1_34!B:B,0)),H1189="B20",INDEX(字典1_34!E:E,MATCH(MID(F1189,5,2),字典1_34!B:B,0)),H1189="B48",INDEX(字典1_34!G:G,MATCH(MID(F1189,5,2),字典1_34!B:B,0)),LEFT(H1189,1)="B",INDEX(字典1_34!F:F,MATCH(MID(F1189,5,2),字典1_34!B:B,0))),"-")</f>
        <v>MSB:000</v>
      </c>
      <c r="N1189" s="4" t="str">
        <f>IFERROR(_xlfn.IFS(H1189="9",INDEX(字典1_56!C:C,MATCH(MID(F1189,7,2),字典1_56!B:B,0)),LEFT(H1189,1)="B",INDEX(字典1_56!D:D,MATCH(MID(F1189,7,2),字典1_56!B:B,0)),H1189="C_B",INDEX(字典1_56!F:F,MATCH(MID(F1189,7,2),字典1_56!B:B,0)),H1189="C",INDEX(字典1_56!E:E,MATCH(MID(F1189,7,2),字典1_56!B:B,0))),"-")</f>
        <v>设定音色_MSB</v>
      </c>
      <c r="O1189" s="4" t="str">
        <f>IFERROR(INDEX(字典1_78!C:C,MATCH(RIGHT(F1189,2),字典1_78!B:B,0)),"Error")</f>
        <v>控制变更(#01)</v>
      </c>
      <c r="P1189" s="5">
        <f t="shared" si="72"/>
        <v>41.884</v>
      </c>
      <c r="Q1189" s="5">
        <f t="shared" si="73"/>
        <v>0.25099999999999767</v>
      </c>
      <c r="R1189" s="5" t="str">
        <f>IF(H1191="C_B",INDEX(音色一览表!A:A,MATCH(MID(F1189,5,2)&amp;MID(F1190,5,2)&amp;MID(F1191,7,2),音色一览表!H:H,0))&amp;" "&amp;INDEX(音色一览表!G:G,MATCH(MID(F1189,5,2)&amp;MID(F1190,5,2)&amp;MID(F1191,7,2),音色一览表!H:H,0)),"")</f>
        <v>33 亮音钢琴</v>
      </c>
      <c r="S1189" s="17"/>
      <c r="T1189" s="17"/>
    </row>
    <row r="1190" spans="1:20" ht="18" hidden="1" customHeight="1" x14ac:dyDescent="0.2">
      <c r="A1190" s="16">
        <v>1188</v>
      </c>
      <c r="B1190" s="16">
        <v>7</v>
      </c>
      <c r="C1190" s="10"/>
      <c r="D1190" s="16" t="s">
        <v>49</v>
      </c>
      <c r="E1190" s="16" t="s">
        <v>50</v>
      </c>
      <c r="F1190" s="16" t="s">
        <v>1023</v>
      </c>
      <c r="G1190" s="16" t="s">
        <v>1341</v>
      </c>
      <c r="H1190" s="34" t="str">
        <f t="shared" si="75"/>
        <v>B20</v>
      </c>
      <c r="I1190" s="34" t="str">
        <f>IFERROR(INDEX(数据分类!B:B,MATCH(数据!H1190,数据分类!A:A,0)),"Error")</f>
        <v>设定音色_LSB</v>
      </c>
      <c r="J1190" s="34" t="str">
        <f>IFERROR(_xlfn.IFS(INDEX(数据分类!E:E,MATCH(数据!H1190,数据分类!A:A,0))=3456,N1190&amp;M1190,INDEX(数据分类!E:E,MATCH(数据!H1190,数据分类!A:A,0))=34,M1190,INDEX(数据分类!E:E,MATCH(数据!H1190,数据分类!A:A,0))=56,N1190,INDEX(数据分类!E:E,MATCH(数据!H1190,数据分类!A:A,0))="-","-"),"Error")</f>
        <v>LSB:112</v>
      </c>
      <c r="K1190" s="34">
        <f t="shared" si="74"/>
        <v>1</v>
      </c>
      <c r="L1190" s="4" t="str">
        <f>IFERROR(INDEX(字典msg!B:B,MATCH(D1190,字典msg!A:A,0)),"Error")</f>
        <v>正常</v>
      </c>
      <c r="M1190" s="4" t="str">
        <f>IFERROR(_xlfn.IFS(H1190="9",INDEX(字典1_34!C:C,MATCH(MID(F1190,5,2),字典1_34!B:B,0)),H1190="B00",INDEX(字典1_34!D:D,MATCH(MID(F1190,5,2),字典1_34!B:B,0)),H1190="B20",INDEX(字典1_34!E:E,MATCH(MID(F1190,5,2),字典1_34!B:B,0)),H1190="B48",INDEX(字典1_34!G:G,MATCH(MID(F1190,5,2),字典1_34!B:B,0)),LEFT(H1190,1)="B",INDEX(字典1_34!F:F,MATCH(MID(F1190,5,2),字典1_34!B:B,0))),"-")</f>
        <v>LSB:112</v>
      </c>
      <c r="N1190" s="4" t="str">
        <f>IFERROR(_xlfn.IFS(H1190="9",INDEX(字典1_56!C:C,MATCH(MID(F1190,7,2),字典1_56!B:B,0)),LEFT(H1190,1)="B",INDEX(字典1_56!D:D,MATCH(MID(F1190,7,2),字典1_56!B:B,0)),H1190="C_B",INDEX(字典1_56!F:F,MATCH(MID(F1190,7,2),字典1_56!B:B,0)),H1190="C",INDEX(字典1_56!E:E,MATCH(MID(F1190,7,2),字典1_56!B:B,0))),"-")</f>
        <v>设定音色_LSB</v>
      </c>
      <c r="O1190" s="4" t="str">
        <f>IFERROR(INDEX(字典1_78!C:C,MATCH(RIGHT(F1190,2),字典1_78!B:B,0)),"Error")</f>
        <v>控制变更(#01)</v>
      </c>
      <c r="P1190" s="5">
        <f t="shared" si="72"/>
        <v>41.914000000000001</v>
      </c>
      <c r="Q1190" s="5">
        <f t="shared" si="73"/>
        <v>3.0000000000001137E-2</v>
      </c>
      <c r="R1190" s="5" t="str">
        <f>IF(H1192="C_B",INDEX(音色一览表!A:A,MATCH(MID(F1190,5,2)&amp;MID(F1191,5,2)&amp;MID(F1192,7,2),音色一览表!H:H,0))&amp;" "&amp;INDEX(音色一览表!G:G,MATCH(MID(F1190,5,2)&amp;MID(F1191,5,2)&amp;MID(F1192,7,2),音色一览表!H:H,0)),"")</f>
        <v/>
      </c>
      <c r="S1190" s="17"/>
      <c r="T1190" s="17"/>
    </row>
    <row r="1191" spans="1:20" ht="18" hidden="1" customHeight="1" x14ac:dyDescent="0.2">
      <c r="A1191" s="16">
        <v>1189</v>
      </c>
      <c r="B1191" s="16">
        <v>7</v>
      </c>
      <c r="C1191" s="10"/>
      <c r="D1191" s="16" t="s">
        <v>49</v>
      </c>
      <c r="E1191" s="16" t="s">
        <v>50</v>
      </c>
      <c r="F1191" s="16" t="s">
        <v>1256</v>
      </c>
      <c r="G1191" s="16" t="s">
        <v>587</v>
      </c>
      <c r="H1191" s="34" t="str">
        <f t="shared" si="75"/>
        <v>C_B</v>
      </c>
      <c r="I1191" s="34" t="str">
        <f>IFERROR(INDEX(数据分类!B:B,MATCH(数据!H1191,数据分类!A:A,0)),"Error")</f>
        <v>设定音色_NO</v>
      </c>
      <c r="J1191" s="34" t="str">
        <f>IFERROR(_xlfn.IFS(INDEX(数据分类!E:E,MATCH(数据!H1191,数据分类!A:A,0))=3456,N1191&amp;M1191,INDEX(数据分类!E:E,MATCH(数据!H1191,数据分类!A:A,0))=34,M1191,INDEX(数据分类!E:E,MATCH(数据!H1191,数据分类!A:A,0))=56,N1191,INDEX(数据分类!E:E,MATCH(数据!H1191,数据分类!A:A,0))="-","-"),"Error")</f>
        <v>NO:002</v>
      </c>
      <c r="K1191" s="34">
        <f t="shared" si="74"/>
        <v>1</v>
      </c>
      <c r="L1191" s="4" t="str">
        <f>IFERROR(INDEX(字典msg!B:B,MATCH(D1191,字典msg!A:A,0)),"Error")</f>
        <v>正常</v>
      </c>
      <c r="M1191" s="4" t="str">
        <f>IFERROR(_xlfn.IFS(H1191="9",INDEX(字典1_34!C:C,MATCH(MID(F1191,5,2),字典1_34!B:B,0)),H1191="B00",INDEX(字典1_34!D:D,MATCH(MID(F1191,5,2),字典1_34!B:B,0)),H1191="B20",INDEX(字典1_34!E:E,MATCH(MID(F1191,5,2),字典1_34!B:B,0)),H1191="B48",INDEX(字典1_34!G:G,MATCH(MID(F1191,5,2),字典1_34!B:B,0)),LEFT(H1191,1)="B",INDEX(字典1_34!F:F,MATCH(MID(F1191,5,2),字典1_34!B:B,0))),"-")</f>
        <v>-</v>
      </c>
      <c r="N1191" s="4" t="str">
        <f>IFERROR(_xlfn.IFS(H1191="9",INDEX(字典1_56!C:C,MATCH(MID(F1191,7,2),字典1_56!B:B,0)),LEFT(H1191,1)="B",INDEX(字典1_56!D:D,MATCH(MID(F1191,7,2),字典1_56!B:B,0)),H1191="C_B",INDEX(字典1_56!F:F,MATCH(MID(F1191,7,2),字典1_56!B:B,0)),H1191="C",INDEX(字典1_56!E:E,MATCH(MID(F1191,7,2),字典1_56!B:B,0))),"-")</f>
        <v>NO:002</v>
      </c>
      <c r="O1191" s="4" t="str">
        <f>IFERROR(INDEX(字典1_78!C:C,MATCH(RIGHT(F1191,2),字典1_78!B:B,0)),"Error")</f>
        <v>程序更改(#01)</v>
      </c>
      <c r="P1191" s="5">
        <f t="shared" si="72"/>
        <v>41.944000000000003</v>
      </c>
      <c r="Q1191" s="5">
        <f t="shared" si="73"/>
        <v>3.0000000000001137E-2</v>
      </c>
      <c r="R1191" s="5" t="str">
        <f>IF(H1193="C_B",INDEX(音色一览表!A:A,MATCH(MID(F1191,5,2)&amp;MID(F1192,5,2)&amp;MID(F1193,7,2),音色一览表!H:H,0))&amp;" "&amp;INDEX(音色一览表!G:G,MATCH(MID(F1191,5,2)&amp;MID(F1192,5,2)&amp;MID(F1193,7,2),音色一览表!H:H,0)),"")</f>
        <v/>
      </c>
      <c r="S1191" s="17"/>
      <c r="T1191" s="17"/>
    </row>
    <row r="1192" spans="1:20" ht="18" hidden="1" customHeight="1" x14ac:dyDescent="0.2">
      <c r="A1192" s="16">
        <v>1190</v>
      </c>
      <c r="B1192" s="16">
        <v>7</v>
      </c>
      <c r="C1192" s="10"/>
      <c r="D1192" s="16" t="s">
        <v>49</v>
      </c>
      <c r="E1192" s="16" t="s">
        <v>50</v>
      </c>
      <c r="F1192" s="16" t="s">
        <v>1026</v>
      </c>
      <c r="G1192" s="16" t="s">
        <v>1342</v>
      </c>
      <c r="H1192" s="34" t="str">
        <f t="shared" si="75"/>
        <v>B00</v>
      </c>
      <c r="I1192" s="34" t="str">
        <f>IFERROR(INDEX(数据分类!B:B,MATCH(数据!H1192,数据分类!A:A,0)),"Error")</f>
        <v>设定音色_MSB</v>
      </c>
      <c r="J1192" s="34" t="str">
        <f>IFERROR(_xlfn.IFS(INDEX(数据分类!E:E,MATCH(数据!H1192,数据分类!A:A,0))=3456,N1192&amp;M1192,INDEX(数据分类!E:E,MATCH(数据!H1192,数据分类!A:A,0))=34,M1192,INDEX(数据分类!E:E,MATCH(数据!H1192,数据分类!A:A,0))=56,N1192,INDEX(数据分类!E:E,MATCH(数据!H1192,数据分类!A:A,0))="-","-"),"Error")</f>
        <v>MSB:000</v>
      </c>
      <c r="K1192" s="34">
        <f t="shared" si="74"/>
        <v>2</v>
      </c>
      <c r="L1192" s="4" t="str">
        <f>IFERROR(INDEX(字典msg!B:B,MATCH(D1192,字典msg!A:A,0)),"Error")</f>
        <v>正常</v>
      </c>
      <c r="M1192" s="4" t="str">
        <f>IFERROR(_xlfn.IFS(H1192="9",INDEX(字典1_34!C:C,MATCH(MID(F1192,5,2),字典1_34!B:B,0)),H1192="B00",INDEX(字典1_34!D:D,MATCH(MID(F1192,5,2),字典1_34!B:B,0)),H1192="B20",INDEX(字典1_34!E:E,MATCH(MID(F1192,5,2),字典1_34!B:B,0)),H1192="B48",INDEX(字典1_34!G:G,MATCH(MID(F1192,5,2),字典1_34!B:B,0)),LEFT(H1192,1)="B",INDEX(字典1_34!F:F,MATCH(MID(F1192,5,2),字典1_34!B:B,0))),"-")</f>
        <v>MSB:000</v>
      </c>
      <c r="N1192" s="4" t="str">
        <f>IFERROR(_xlfn.IFS(H1192="9",INDEX(字典1_56!C:C,MATCH(MID(F1192,7,2),字典1_56!B:B,0)),LEFT(H1192,1)="B",INDEX(字典1_56!D:D,MATCH(MID(F1192,7,2),字典1_56!B:B,0)),H1192="C_B",INDEX(字典1_56!F:F,MATCH(MID(F1192,7,2),字典1_56!B:B,0)),H1192="C",INDEX(字典1_56!E:E,MATCH(MID(F1192,7,2),字典1_56!B:B,0))),"-")</f>
        <v>设定音色_MSB</v>
      </c>
      <c r="O1192" s="4" t="str">
        <f>IFERROR(INDEX(字典1_78!C:C,MATCH(RIGHT(F1192,2),字典1_78!B:B,0)),"Error")</f>
        <v>控制变更(#02)</v>
      </c>
      <c r="P1192" s="5">
        <f t="shared" si="72"/>
        <v>41.984000000000002</v>
      </c>
      <c r="Q1192" s="5">
        <f t="shared" si="73"/>
        <v>3.9999999999999147E-2</v>
      </c>
      <c r="R1192" s="5" t="str">
        <f>IF(H1194="C_B",INDEX(音色一览表!A:A,MATCH(MID(F1192,5,2)&amp;MID(F1193,5,2)&amp;MID(F1194,7,2),音色一览表!H:H,0))&amp;" "&amp;INDEX(音色一览表!G:G,MATCH(MID(F1192,5,2)&amp;MID(F1193,5,2)&amp;MID(F1194,7,2),音色一览表!H:H,0)),"")</f>
        <v>74 弦乐合奏2</v>
      </c>
      <c r="S1192" s="17"/>
      <c r="T1192" s="17"/>
    </row>
    <row r="1193" spans="1:20" ht="18" hidden="1" customHeight="1" x14ac:dyDescent="0.2">
      <c r="A1193" s="16">
        <v>1191</v>
      </c>
      <c r="B1193" s="16">
        <v>7</v>
      </c>
      <c r="C1193" s="10"/>
      <c r="D1193" s="16" t="s">
        <v>49</v>
      </c>
      <c r="E1193" s="16" t="s">
        <v>50</v>
      </c>
      <c r="F1193" s="16" t="s">
        <v>1027</v>
      </c>
      <c r="G1193" s="16" t="s">
        <v>1343</v>
      </c>
      <c r="H1193" s="34" t="str">
        <f t="shared" si="75"/>
        <v>B20</v>
      </c>
      <c r="I1193" s="34" t="str">
        <f>IFERROR(INDEX(数据分类!B:B,MATCH(数据!H1193,数据分类!A:A,0)),"Error")</f>
        <v>设定音色_LSB</v>
      </c>
      <c r="J1193" s="34" t="str">
        <f>IFERROR(_xlfn.IFS(INDEX(数据分类!E:E,MATCH(数据!H1193,数据分类!A:A,0))=3456,N1193&amp;M1193,INDEX(数据分类!E:E,MATCH(数据!H1193,数据分类!A:A,0))=34,M1193,INDEX(数据分类!E:E,MATCH(数据!H1193,数据分类!A:A,0))=56,N1193,INDEX(数据分类!E:E,MATCH(数据!H1193,数据分类!A:A,0))="-","-"),"Error")</f>
        <v>LSB:112</v>
      </c>
      <c r="K1193" s="34">
        <f t="shared" si="74"/>
        <v>2</v>
      </c>
      <c r="L1193" s="4" t="str">
        <f>IFERROR(INDEX(字典msg!B:B,MATCH(D1193,字典msg!A:A,0)),"Error")</f>
        <v>正常</v>
      </c>
      <c r="M1193" s="4" t="str">
        <f>IFERROR(_xlfn.IFS(H1193="9",INDEX(字典1_34!C:C,MATCH(MID(F1193,5,2),字典1_34!B:B,0)),H1193="B00",INDEX(字典1_34!D:D,MATCH(MID(F1193,5,2),字典1_34!B:B,0)),H1193="B20",INDEX(字典1_34!E:E,MATCH(MID(F1193,5,2),字典1_34!B:B,0)),H1193="B48",INDEX(字典1_34!G:G,MATCH(MID(F1193,5,2),字典1_34!B:B,0)),LEFT(H1193,1)="B",INDEX(字典1_34!F:F,MATCH(MID(F1193,5,2),字典1_34!B:B,0))),"-")</f>
        <v>LSB:112</v>
      </c>
      <c r="N1193" s="4" t="str">
        <f>IFERROR(_xlfn.IFS(H1193="9",INDEX(字典1_56!C:C,MATCH(MID(F1193,7,2),字典1_56!B:B,0)),LEFT(H1193,1)="B",INDEX(字典1_56!D:D,MATCH(MID(F1193,7,2),字典1_56!B:B,0)),H1193="C_B",INDEX(字典1_56!F:F,MATCH(MID(F1193,7,2),字典1_56!B:B,0)),H1193="C",INDEX(字典1_56!E:E,MATCH(MID(F1193,7,2),字典1_56!B:B,0))),"-")</f>
        <v>设定音色_LSB</v>
      </c>
      <c r="O1193" s="4" t="str">
        <f>IFERROR(INDEX(字典1_78!C:C,MATCH(RIGHT(F1193,2),字典1_78!B:B,0)),"Error")</f>
        <v>控制变更(#02)</v>
      </c>
      <c r="P1193" s="5">
        <f t="shared" si="72"/>
        <v>42.024000000000001</v>
      </c>
      <c r="Q1193" s="5">
        <f t="shared" si="73"/>
        <v>3.9999999999999147E-2</v>
      </c>
      <c r="R1193" s="5" t="str">
        <f>IF(H1195="C_B",INDEX(音色一览表!A:A,MATCH(MID(F1193,5,2)&amp;MID(F1194,5,2)&amp;MID(F1195,7,2),音色一览表!H:H,0))&amp;" "&amp;INDEX(音色一览表!G:G,MATCH(MID(F1193,5,2)&amp;MID(F1194,5,2)&amp;MID(F1195,7,2),音色一览表!H:H,0)),"")</f>
        <v/>
      </c>
      <c r="S1193" s="17"/>
      <c r="T1193" s="17"/>
    </row>
    <row r="1194" spans="1:20" ht="18" hidden="1" customHeight="1" x14ac:dyDescent="0.2">
      <c r="A1194" s="16">
        <v>1192</v>
      </c>
      <c r="B1194" s="16">
        <v>7</v>
      </c>
      <c r="C1194" s="10"/>
      <c r="D1194" s="16" t="s">
        <v>49</v>
      </c>
      <c r="E1194" s="16" t="s">
        <v>50</v>
      </c>
      <c r="F1194" s="16" t="s">
        <v>1074</v>
      </c>
      <c r="G1194" s="16" t="s">
        <v>1344</v>
      </c>
      <c r="H1194" s="34" t="str">
        <f t="shared" si="75"/>
        <v>C_B</v>
      </c>
      <c r="I1194" s="34" t="str">
        <f>IFERROR(INDEX(数据分类!B:B,MATCH(数据!H1194,数据分类!A:A,0)),"Error")</f>
        <v>设定音色_NO</v>
      </c>
      <c r="J1194" s="34" t="str">
        <f>IFERROR(_xlfn.IFS(INDEX(数据分类!E:E,MATCH(数据!H1194,数据分类!A:A,0))=3456,N1194&amp;M1194,INDEX(数据分类!E:E,MATCH(数据!H1194,数据分类!A:A,0))=34,M1194,INDEX(数据分类!E:E,MATCH(数据!H1194,数据分类!A:A,0))=56,N1194,INDEX(数据分类!E:E,MATCH(数据!H1194,数据分类!A:A,0))="-","-"),"Error")</f>
        <v>NO:049</v>
      </c>
      <c r="K1194" s="34">
        <f t="shared" si="74"/>
        <v>2</v>
      </c>
      <c r="L1194" s="4" t="str">
        <f>IFERROR(INDEX(字典msg!B:B,MATCH(D1194,字典msg!A:A,0)),"Error")</f>
        <v>正常</v>
      </c>
      <c r="M1194" s="4" t="str">
        <f>IFERROR(_xlfn.IFS(H1194="9",INDEX(字典1_34!C:C,MATCH(MID(F1194,5,2),字典1_34!B:B,0)),H1194="B00",INDEX(字典1_34!D:D,MATCH(MID(F1194,5,2),字典1_34!B:B,0)),H1194="B20",INDEX(字典1_34!E:E,MATCH(MID(F1194,5,2),字典1_34!B:B,0)),H1194="B48",INDEX(字典1_34!G:G,MATCH(MID(F1194,5,2),字典1_34!B:B,0)),LEFT(H1194,1)="B",INDEX(字典1_34!F:F,MATCH(MID(F1194,5,2),字典1_34!B:B,0))),"-")</f>
        <v>-</v>
      </c>
      <c r="N1194" s="4" t="str">
        <f>IFERROR(_xlfn.IFS(H1194="9",INDEX(字典1_56!C:C,MATCH(MID(F1194,7,2),字典1_56!B:B,0)),LEFT(H1194,1)="B",INDEX(字典1_56!D:D,MATCH(MID(F1194,7,2),字典1_56!B:B,0)),H1194="C_B",INDEX(字典1_56!F:F,MATCH(MID(F1194,7,2),字典1_56!B:B,0)),H1194="C",INDEX(字典1_56!E:E,MATCH(MID(F1194,7,2),字典1_56!B:B,0))),"-")</f>
        <v>NO:049</v>
      </c>
      <c r="O1194" s="4" t="str">
        <f>IFERROR(INDEX(字典1_78!C:C,MATCH(RIGHT(F1194,2),字典1_78!B:B,0)),"Error")</f>
        <v>程序更改(#02)</v>
      </c>
      <c r="P1194" s="5">
        <f t="shared" si="72"/>
        <v>42.064</v>
      </c>
      <c r="Q1194" s="5">
        <f t="shared" si="73"/>
        <v>3.9999999999999147E-2</v>
      </c>
      <c r="R1194" s="5" t="str">
        <f>IF(H1196="C_B",INDEX(音色一览表!A:A,MATCH(MID(F1194,5,2)&amp;MID(F1195,5,2)&amp;MID(F1196,7,2),音色一览表!H:H,0))&amp;" "&amp;INDEX(音色一览表!G:G,MATCH(MID(F1194,5,2)&amp;MID(F1195,5,2)&amp;MID(F1196,7,2),音色一览表!H:H,0)),"")</f>
        <v/>
      </c>
      <c r="S1194" s="17"/>
      <c r="T1194" s="17"/>
    </row>
    <row r="1195" spans="1:20" ht="18" hidden="1" customHeight="1" x14ac:dyDescent="0.2">
      <c r="A1195" s="16">
        <v>1193</v>
      </c>
      <c r="B1195" s="16">
        <v>7</v>
      </c>
      <c r="C1195" s="10"/>
      <c r="D1195" s="16" t="s">
        <v>49</v>
      </c>
      <c r="E1195" s="16" t="s">
        <v>50</v>
      </c>
      <c r="F1195" s="16" t="s">
        <v>1261</v>
      </c>
      <c r="G1195" s="16" t="s">
        <v>1345</v>
      </c>
      <c r="H1195" s="34" t="str">
        <f t="shared" si="75"/>
        <v>B07</v>
      </c>
      <c r="I1195" s="34" t="str">
        <f>IFERROR(INDEX(数据分类!B:B,MATCH(数据!H1195,数据分类!A:A,0)),"Error")</f>
        <v>主音量_a</v>
      </c>
      <c r="J1195" s="34" t="str">
        <f>IFERROR(_xlfn.IFS(INDEX(数据分类!E:E,MATCH(数据!H1195,数据分类!A:A,0))=3456,N1195&amp;M1195,INDEX(数据分类!E:E,MATCH(数据!H1195,数据分类!A:A,0))=34,M1195,INDEX(数据分类!E:E,MATCH(数据!H1195,数据分类!A:A,0))=56,N1195,INDEX(数据分类!E:E,MATCH(数据!H1195,数据分类!A:A,0))="-","-"),"Error")</f>
        <v>Vol:110</v>
      </c>
      <c r="K1195" s="34">
        <f t="shared" si="74"/>
        <v>1</v>
      </c>
      <c r="L1195" s="4" t="str">
        <f>IFERROR(INDEX(字典msg!B:B,MATCH(D1195,字典msg!A:A,0)),"Error")</f>
        <v>正常</v>
      </c>
      <c r="M1195" s="4" t="str">
        <f>IFERROR(_xlfn.IFS(H1195="9",INDEX(字典1_34!C:C,MATCH(MID(F1195,5,2),字典1_34!B:B,0)),H1195="B00",INDEX(字典1_34!D:D,MATCH(MID(F1195,5,2),字典1_34!B:B,0)),H1195="B20",INDEX(字典1_34!E:E,MATCH(MID(F1195,5,2),字典1_34!B:B,0)),H1195="B48",INDEX(字典1_34!G:G,MATCH(MID(F1195,5,2),字典1_34!B:B,0)),LEFT(H1195,1)="B",INDEX(字典1_34!F:F,MATCH(MID(F1195,5,2),字典1_34!B:B,0))),"-")</f>
        <v>Vol:110</v>
      </c>
      <c r="N1195" s="4" t="str">
        <f>IFERROR(_xlfn.IFS(H1195="9",INDEX(字典1_56!C:C,MATCH(MID(F1195,7,2),字典1_56!B:B,0)),LEFT(H1195,1)="B",INDEX(字典1_56!D:D,MATCH(MID(F1195,7,2),字典1_56!B:B,0)),H1195="C_B",INDEX(字典1_56!F:F,MATCH(MID(F1195,7,2),字典1_56!B:B,0)),H1195="C",INDEX(字典1_56!E:E,MATCH(MID(F1195,7,2),字典1_56!B:B,0))),"-")</f>
        <v>主音量_a</v>
      </c>
      <c r="O1195" s="4" t="str">
        <f>IFERROR(INDEX(字典1_78!C:C,MATCH(RIGHT(F1195,2),字典1_78!B:B,0)),"Error")</f>
        <v>控制变更(#01)</v>
      </c>
      <c r="P1195" s="5">
        <f t="shared" si="72"/>
        <v>42.094000000000001</v>
      </c>
      <c r="Q1195" s="5">
        <f t="shared" si="73"/>
        <v>3.0000000000001137E-2</v>
      </c>
      <c r="R1195" s="5" t="str">
        <f>IF(H1197="C_B",INDEX(音色一览表!A:A,MATCH(MID(F1195,5,2)&amp;MID(F1196,5,2)&amp;MID(F1197,7,2),音色一览表!H:H,0))&amp;" "&amp;INDEX(音色一览表!G:G,MATCH(MID(F1195,5,2)&amp;MID(F1196,5,2)&amp;MID(F1197,7,2),音色一览表!H:H,0)),"")</f>
        <v/>
      </c>
      <c r="S1195" s="17"/>
      <c r="T1195" s="17"/>
    </row>
    <row r="1196" spans="1:20" ht="18" hidden="1" customHeight="1" x14ac:dyDescent="0.2">
      <c r="A1196" s="16">
        <v>1194</v>
      </c>
      <c r="B1196" s="16">
        <v>7</v>
      </c>
      <c r="C1196" s="10"/>
      <c r="D1196" s="16" t="s">
        <v>49</v>
      </c>
      <c r="E1196" s="16" t="s">
        <v>50</v>
      </c>
      <c r="F1196" s="16" t="s">
        <v>1263</v>
      </c>
      <c r="G1196" s="16" t="s">
        <v>1346</v>
      </c>
      <c r="H1196" s="34" t="str">
        <f t="shared" si="75"/>
        <v>B5B</v>
      </c>
      <c r="I1196" s="34" t="str">
        <f>IFERROR(INDEX(数据分类!B:B,MATCH(数据!H1196,数据分类!A:A,0)),"Error")</f>
        <v>混响深度_a</v>
      </c>
      <c r="J1196" s="34" t="str">
        <f>IFERROR(_xlfn.IFS(INDEX(数据分类!E:E,MATCH(数据!H1196,数据分类!A:A,0))=3456,N1196&amp;M1196,INDEX(数据分类!E:E,MATCH(数据!H1196,数据分类!A:A,0))=34,M1196,INDEX(数据分类!E:E,MATCH(数据!H1196,数据分类!A:A,0))=56,N1196,INDEX(数据分类!E:E,MATCH(数据!H1196,数据分类!A:A,0))="-","-"),"Error")</f>
        <v>Vol:018</v>
      </c>
      <c r="K1196" s="34">
        <f t="shared" si="74"/>
        <v>1</v>
      </c>
      <c r="L1196" s="4" t="str">
        <f>IFERROR(INDEX(字典msg!B:B,MATCH(D1196,字典msg!A:A,0)),"Error")</f>
        <v>正常</v>
      </c>
      <c r="M1196" s="4" t="str">
        <f>IFERROR(_xlfn.IFS(H1196="9",INDEX(字典1_34!C:C,MATCH(MID(F1196,5,2),字典1_34!B:B,0)),H1196="B00",INDEX(字典1_34!D:D,MATCH(MID(F1196,5,2),字典1_34!B:B,0)),H1196="B20",INDEX(字典1_34!E:E,MATCH(MID(F1196,5,2),字典1_34!B:B,0)),H1196="B48",INDEX(字典1_34!G:G,MATCH(MID(F1196,5,2),字典1_34!B:B,0)),LEFT(H1196,1)="B",INDEX(字典1_34!F:F,MATCH(MID(F1196,5,2),字典1_34!B:B,0))),"-")</f>
        <v>Vol:018</v>
      </c>
      <c r="N1196" s="4" t="str">
        <f>IFERROR(_xlfn.IFS(H1196="9",INDEX(字典1_56!C:C,MATCH(MID(F1196,7,2),字典1_56!B:B,0)),LEFT(H1196,1)="B",INDEX(字典1_56!D:D,MATCH(MID(F1196,7,2),字典1_56!B:B,0)),H1196="C_B",INDEX(字典1_56!F:F,MATCH(MID(F1196,7,2),字典1_56!B:B,0)),H1196="C",INDEX(字典1_56!E:E,MATCH(MID(F1196,7,2),字典1_56!B:B,0))),"-")</f>
        <v>混响深度_a</v>
      </c>
      <c r="O1196" s="4" t="str">
        <f>IFERROR(INDEX(字典1_78!C:C,MATCH(RIGHT(F1196,2),字典1_78!B:B,0)),"Error")</f>
        <v>控制变更(#01)</v>
      </c>
      <c r="P1196" s="5">
        <f t="shared" si="72"/>
        <v>42.124000000000002</v>
      </c>
      <c r="Q1196" s="5">
        <f t="shared" si="73"/>
        <v>3.0000000000001137E-2</v>
      </c>
      <c r="R1196" s="5" t="str">
        <f>IF(H1198="C_B",INDEX(音色一览表!A:A,MATCH(MID(F1196,5,2)&amp;MID(F1197,5,2)&amp;MID(F1198,7,2),音色一览表!H:H,0))&amp;" "&amp;INDEX(音色一览表!G:G,MATCH(MID(F1196,5,2)&amp;MID(F1197,5,2)&amp;MID(F1198,7,2),音色一览表!H:H,0)),"")</f>
        <v/>
      </c>
      <c r="S1196" s="17"/>
      <c r="T1196" s="17"/>
    </row>
    <row r="1197" spans="1:20" ht="18" hidden="1" customHeight="1" x14ac:dyDescent="0.2">
      <c r="A1197" s="16">
        <v>1195</v>
      </c>
      <c r="B1197" s="16">
        <v>7</v>
      </c>
      <c r="C1197" s="10"/>
      <c r="D1197" s="16" t="s">
        <v>49</v>
      </c>
      <c r="E1197" s="16" t="s">
        <v>50</v>
      </c>
      <c r="F1197" s="16" t="s">
        <v>1265</v>
      </c>
      <c r="G1197" s="16" t="s">
        <v>589</v>
      </c>
      <c r="H1197" s="34" t="str">
        <f t="shared" si="75"/>
        <v>B07</v>
      </c>
      <c r="I1197" s="34" t="str">
        <f>IFERROR(INDEX(数据分类!B:B,MATCH(数据!H1197,数据分类!A:A,0)),"Error")</f>
        <v>主音量_a</v>
      </c>
      <c r="J1197" s="34" t="str">
        <f>IFERROR(_xlfn.IFS(INDEX(数据分类!E:E,MATCH(数据!H1197,数据分类!A:A,0))=3456,N1197&amp;M1197,INDEX(数据分类!E:E,MATCH(数据!H1197,数据分类!A:A,0))=34,M1197,INDEX(数据分类!E:E,MATCH(数据!H1197,数据分类!A:A,0))=56,N1197,INDEX(数据分类!E:E,MATCH(数据!H1197,数据分类!A:A,0))="-","-"),"Error")</f>
        <v>Vol:048</v>
      </c>
      <c r="K1197" s="34">
        <f t="shared" si="74"/>
        <v>2</v>
      </c>
      <c r="L1197" s="4" t="str">
        <f>IFERROR(INDEX(字典msg!B:B,MATCH(D1197,字典msg!A:A,0)),"Error")</f>
        <v>正常</v>
      </c>
      <c r="M1197" s="4" t="str">
        <f>IFERROR(_xlfn.IFS(H1197="9",INDEX(字典1_34!C:C,MATCH(MID(F1197,5,2),字典1_34!B:B,0)),H1197="B00",INDEX(字典1_34!D:D,MATCH(MID(F1197,5,2),字典1_34!B:B,0)),H1197="B20",INDEX(字典1_34!E:E,MATCH(MID(F1197,5,2),字典1_34!B:B,0)),H1197="B48",INDEX(字典1_34!G:G,MATCH(MID(F1197,5,2),字典1_34!B:B,0)),LEFT(H1197,1)="B",INDEX(字典1_34!F:F,MATCH(MID(F1197,5,2),字典1_34!B:B,0))),"-")</f>
        <v>Vol:048</v>
      </c>
      <c r="N1197" s="4" t="str">
        <f>IFERROR(_xlfn.IFS(H1197="9",INDEX(字典1_56!C:C,MATCH(MID(F1197,7,2),字典1_56!B:B,0)),LEFT(H1197,1)="B",INDEX(字典1_56!D:D,MATCH(MID(F1197,7,2),字典1_56!B:B,0)),H1197="C_B",INDEX(字典1_56!F:F,MATCH(MID(F1197,7,2),字典1_56!B:B,0)),H1197="C",INDEX(字典1_56!E:E,MATCH(MID(F1197,7,2),字典1_56!B:B,0))),"-")</f>
        <v>主音量_a</v>
      </c>
      <c r="O1197" s="4" t="str">
        <f>IFERROR(INDEX(字典1_78!C:C,MATCH(RIGHT(F1197,2),字典1_78!B:B,0)),"Error")</f>
        <v>控制变更(#02)</v>
      </c>
      <c r="P1197" s="5">
        <f t="shared" si="72"/>
        <v>42.164000000000001</v>
      </c>
      <c r="Q1197" s="5">
        <f t="shared" si="73"/>
        <v>3.9999999999999147E-2</v>
      </c>
      <c r="R1197" s="5" t="str">
        <f>IF(H1199="C_B",INDEX(音色一览表!A:A,MATCH(MID(F1197,5,2)&amp;MID(F1198,5,2)&amp;MID(F1199,7,2),音色一览表!H:H,0))&amp;" "&amp;INDEX(音色一览表!G:G,MATCH(MID(F1197,5,2)&amp;MID(F1198,5,2)&amp;MID(F1199,7,2),音色一览表!H:H,0)),"")</f>
        <v/>
      </c>
      <c r="S1197" s="17"/>
      <c r="T1197" s="17"/>
    </row>
    <row r="1198" spans="1:20" ht="18" hidden="1" customHeight="1" x14ac:dyDescent="0.2">
      <c r="A1198" s="16">
        <v>1196</v>
      </c>
      <c r="B1198" s="16">
        <v>7</v>
      </c>
      <c r="C1198" s="10"/>
      <c r="D1198" s="16" t="s">
        <v>49</v>
      </c>
      <c r="E1198" s="16" t="s">
        <v>50</v>
      </c>
      <c r="F1198" s="16" t="s">
        <v>1267</v>
      </c>
      <c r="G1198" s="16" t="s">
        <v>1347</v>
      </c>
      <c r="H1198" s="34" t="str">
        <f t="shared" si="75"/>
        <v>B5B</v>
      </c>
      <c r="I1198" s="34" t="str">
        <f>IFERROR(INDEX(数据分类!B:B,MATCH(数据!H1198,数据分类!A:A,0)),"Error")</f>
        <v>混响深度_a</v>
      </c>
      <c r="J1198" s="34" t="str">
        <f>IFERROR(_xlfn.IFS(INDEX(数据分类!E:E,MATCH(数据!H1198,数据分类!A:A,0))=3456,N1198&amp;M1198,INDEX(数据分类!E:E,MATCH(数据!H1198,数据分类!A:A,0))=34,M1198,INDEX(数据分类!E:E,MATCH(数据!H1198,数据分类!A:A,0))=56,N1198,INDEX(数据分类!E:E,MATCH(数据!H1198,数据分类!A:A,0))="-","-"),"Error")</f>
        <v>Vol:035</v>
      </c>
      <c r="K1198" s="34">
        <f t="shared" si="74"/>
        <v>2</v>
      </c>
      <c r="L1198" s="4" t="str">
        <f>IFERROR(INDEX(字典msg!B:B,MATCH(D1198,字典msg!A:A,0)),"Error")</f>
        <v>正常</v>
      </c>
      <c r="M1198" s="4" t="str">
        <f>IFERROR(_xlfn.IFS(H1198="9",INDEX(字典1_34!C:C,MATCH(MID(F1198,5,2),字典1_34!B:B,0)),H1198="B00",INDEX(字典1_34!D:D,MATCH(MID(F1198,5,2),字典1_34!B:B,0)),H1198="B20",INDEX(字典1_34!E:E,MATCH(MID(F1198,5,2),字典1_34!B:B,0)),H1198="B48",INDEX(字典1_34!G:G,MATCH(MID(F1198,5,2),字典1_34!B:B,0)),LEFT(H1198,1)="B",INDEX(字典1_34!F:F,MATCH(MID(F1198,5,2),字典1_34!B:B,0))),"-")</f>
        <v>Vol:035</v>
      </c>
      <c r="N1198" s="4" t="str">
        <f>IFERROR(_xlfn.IFS(H1198="9",INDEX(字典1_56!C:C,MATCH(MID(F1198,7,2),字典1_56!B:B,0)),LEFT(H1198,1)="B",INDEX(字典1_56!D:D,MATCH(MID(F1198,7,2),字典1_56!B:B,0)),H1198="C_B",INDEX(字典1_56!F:F,MATCH(MID(F1198,7,2),字典1_56!B:B,0)),H1198="C",INDEX(字典1_56!E:E,MATCH(MID(F1198,7,2),字典1_56!B:B,0))),"-")</f>
        <v>混响深度_a</v>
      </c>
      <c r="O1198" s="4" t="str">
        <f>IFERROR(INDEX(字典1_78!C:C,MATCH(RIGHT(F1198,2),字典1_78!B:B,0)),"Error")</f>
        <v>控制变更(#02)</v>
      </c>
      <c r="P1198" s="5">
        <f t="shared" si="72"/>
        <v>42.207999999999998</v>
      </c>
      <c r="Q1198" s="5">
        <f t="shared" si="73"/>
        <v>4.399999999999693E-2</v>
      </c>
      <c r="R1198" s="5" t="str">
        <f>IF(H1200="C_B",INDEX(音色一览表!A:A,MATCH(MID(F1198,5,2)&amp;MID(F1199,5,2)&amp;MID(F1200,7,2),音色一览表!H:H,0))&amp;" "&amp;INDEX(音色一览表!G:G,MATCH(MID(F1198,5,2)&amp;MID(F1199,5,2)&amp;MID(F1200,7,2),音色一览表!H:H,0)),"")</f>
        <v/>
      </c>
      <c r="S1198" s="17"/>
      <c r="T1198" s="17"/>
    </row>
    <row r="1199" spans="1:20" ht="18" hidden="1" customHeight="1" x14ac:dyDescent="0.2">
      <c r="A1199" s="16">
        <v>1197</v>
      </c>
      <c r="B1199" s="16">
        <v>7</v>
      </c>
      <c r="C1199" s="10"/>
      <c r="D1199" s="16" t="s">
        <v>49</v>
      </c>
      <c r="E1199" s="16" t="s">
        <v>50</v>
      </c>
      <c r="F1199" s="16" t="s">
        <v>1021</v>
      </c>
      <c r="G1199" s="16" t="s">
        <v>1348</v>
      </c>
      <c r="H1199" s="34" t="str">
        <f t="shared" si="75"/>
        <v>B00</v>
      </c>
      <c r="I1199" s="34" t="str">
        <f>IFERROR(INDEX(数据分类!B:B,MATCH(数据!H1199,数据分类!A:A,0)),"Error")</f>
        <v>设定音色_MSB</v>
      </c>
      <c r="J1199" s="34" t="str">
        <f>IFERROR(_xlfn.IFS(INDEX(数据分类!E:E,MATCH(数据!H1199,数据分类!A:A,0))=3456,N1199&amp;M1199,INDEX(数据分类!E:E,MATCH(数据!H1199,数据分类!A:A,0))=34,M1199,INDEX(数据分类!E:E,MATCH(数据!H1199,数据分类!A:A,0))=56,N1199,INDEX(数据分类!E:E,MATCH(数据!H1199,数据分类!A:A,0))="-","-"),"Error")</f>
        <v>MSB:000</v>
      </c>
      <c r="K1199" s="34">
        <f t="shared" si="74"/>
        <v>1</v>
      </c>
      <c r="L1199" s="4" t="str">
        <f>IFERROR(INDEX(字典msg!B:B,MATCH(D1199,字典msg!A:A,0)),"Error")</f>
        <v>正常</v>
      </c>
      <c r="M1199" s="4" t="str">
        <f>IFERROR(_xlfn.IFS(H1199="9",INDEX(字典1_34!C:C,MATCH(MID(F1199,5,2),字典1_34!B:B,0)),H1199="B00",INDEX(字典1_34!D:D,MATCH(MID(F1199,5,2),字典1_34!B:B,0)),H1199="B20",INDEX(字典1_34!E:E,MATCH(MID(F1199,5,2),字典1_34!B:B,0)),H1199="B48",INDEX(字典1_34!G:G,MATCH(MID(F1199,5,2),字典1_34!B:B,0)),LEFT(H1199,1)="B",INDEX(字典1_34!F:F,MATCH(MID(F1199,5,2),字典1_34!B:B,0))),"-")</f>
        <v>MSB:000</v>
      </c>
      <c r="N1199" s="4" t="str">
        <f>IFERROR(_xlfn.IFS(H1199="9",INDEX(字典1_56!C:C,MATCH(MID(F1199,7,2),字典1_56!B:B,0)),LEFT(H1199,1)="B",INDEX(字典1_56!D:D,MATCH(MID(F1199,7,2),字典1_56!B:B,0)),H1199="C_B",INDEX(字典1_56!F:F,MATCH(MID(F1199,7,2),字典1_56!B:B,0)),H1199="C",INDEX(字典1_56!E:E,MATCH(MID(F1199,7,2),字典1_56!B:B,0))),"-")</f>
        <v>设定音色_MSB</v>
      </c>
      <c r="O1199" s="4" t="str">
        <f>IFERROR(INDEX(字典1_78!C:C,MATCH(RIGHT(F1199,2),字典1_78!B:B,0)),"Error")</f>
        <v>控制变更(#01)</v>
      </c>
      <c r="P1199" s="5">
        <f t="shared" si="72"/>
        <v>42.715000000000003</v>
      </c>
      <c r="Q1199" s="5">
        <f t="shared" si="73"/>
        <v>0.507000000000005</v>
      </c>
      <c r="R1199" s="5" t="str">
        <f>IF(H1201="C_B",INDEX(音色一览表!A:A,MATCH(MID(F1199,5,2)&amp;MID(F1200,5,2)&amp;MID(F1201,7,2),音色一览表!H:H,0))&amp;" "&amp;INDEX(音色一览表!G:G,MATCH(MID(F1199,5,2)&amp;MID(F1200,5,2)&amp;MID(F1201,7,2),音色一览表!H:H,0)),"")</f>
        <v>32 三角钢琴</v>
      </c>
      <c r="S1199" s="17"/>
      <c r="T1199" s="17"/>
    </row>
    <row r="1200" spans="1:20" ht="18" hidden="1" customHeight="1" x14ac:dyDescent="0.2">
      <c r="A1200" s="16">
        <v>1198</v>
      </c>
      <c r="B1200" s="16">
        <v>7</v>
      </c>
      <c r="C1200" s="10"/>
      <c r="D1200" s="16" t="s">
        <v>49</v>
      </c>
      <c r="E1200" s="16" t="s">
        <v>50</v>
      </c>
      <c r="F1200" s="16" t="s">
        <v>1023</v>
      </c>
      <c r="G1200" s="16" t="s">
        <v>1349</v>
      </c>
      <c r="H1200" s="34" t="str">
        <f t="shared" si="75"/>
        <v>B20</v>
      </c>
      <c r="I1200" s="34" t="str">
        <f>IFERROR(INDEX(数据分类!B:B,MATCH(数据!H1200,数据分类!A:A,0)),"Error")</f>
        <v>设定音色_LSB</v>
      </c>
      <c r="J1200" s="34" t="str">
        <f>IFERROR(_xlfn.IFS(INDEX(数据分类!E:E,MATCH(数据!H1200,数据分类!A:A,0))=3456,N1200&amp;M1200,INDEX(数据分类!E:E,MATCH(数据!H1200,数据分类!A:A,0))=34,M1200,INDEX(数据分类!E:E,MATCH(数据!H1200,数据分类!A:A,0))=56,N1200,INDEX(数据分类!E:E,MATCH(数据!H1200,数据分类!A:A,0))="-","-"),"Error")</f>
        <v>LSB:112</v>
      </c>
      <c r="K1200" s="34">
        <f t="shared" si="74"/>
        <v>1</v>
      </c>
      <c r="L1200" s="4" t="str">
        <f>IFERROR(INDEX(字典msg!B:B,MATCH(D1200,字典msg!A:A,0)),"Error")</f>
        <v>正常</v>
      </c>
      <c r="M1200" s="4" t="str">
        <f>IFERROR(_xlfn.IFS(H1200="9",INDEX(字典1_34!C:C,MATCH(MID(F1200,5,2),字典1_34!B:B,0)),H1200="B00",INDEX(字典1_34!D:D,MATCH(MID(F1200,5,2),字典1_34!B:B,0)),H1200="B20",INDEX(字典1_34!E:E,MATCH(MID(F1200,5,2),字典1_34!B:B,0)),H1200="B48",INDEX(字典1_34!G:G,MATCH(MID(F1200,5,2),字典1_34!B:B,0)),LEFT(H1200,1)="B",INDEX(字典1_34!F:F,MATCH(MID(F1200,5,2),字典1_34!B:B,0))),"-")</f>
        <v>LSB:112</v>
      </c>
      <c r="N1200" s="4" t="str">
        <f>IFERROR(_xlfn.IFS(H1200="9",INDEX(字典1_56!C:C,MATCH(MID(F1200,7,2),字典1_56!B:B,0)),LEFT(H1200,1)="B",INDEX(字典1_56!D:D,MATCH(MID(F1200,7,2),字典1_56!B:B,0)),H1200="C_B",INDEX(字典1_56!F:F,MATCH(MID(F1200,7,2),字典1_56!B:B,0)),H1200="C",INDEX(字典1_56!E:E,MATCH(MID(F1200,7,2),字典1_56!B:B,0))),"-")</f>
        <v>设定音色_LSB</v>
      </c>
      <c r="O1200" s="4" t="str">
        <f>IFERROR(INDEX(字典1_78!C:C,MATCH(RIGHT(F1200,2),字典1_78!B:B,0)),"Error")</f>
        <v>控制变更(#01)</v>
      </c>
      <c r="P1200" s="5">
        <f t="shared" si="72"/>
        <v>42.738999999999997</v>
      </c>
      <c r="Q1200" s="5">
        <f t="shared" si="73"/>
        <v>2.3999999999993804E-2</v>
      </c>
      <c r="R1200" s="5" t="str">
        <f>IF(H1202="C_B",INDEX(音色一览表!A:A,MATCH(MID(F1200,5,2)&amp;MID(F1201,5,2)&amp;MID(F1202,7,2),音色一览表!H:H,0))&amp;" "&amp;INDEX(音色一览表!G:G,MATCH(MID(F1200,5,2)&amp;MID(F1201,5,2)&amp;MID(F1202,7,2),音色一览表!H:H,0)),"")</f>
        <v/>
      </c>
      <c r="S1200" s="17"/>
      <c r="T1200" s="17"/>
    </row>
    <row r="1201" spans="1:20" ht="18" hidden="1" customHeight="1" x14ac:dyDescent="0.2">
      <c r="A1201" s="16">
        <v>1199</v>
      </c>
      <c r="B1201" s="16">
        <v>7</v>
      </c>
      <c r="C1201" s="10"/>
      <c r="D1201" s="16" t="s">
        <v>49</v>
      </c>
      <c r="E1201" s="16" t="s">
        <v>50</v>
      </c>
      <c r="F1201" s="16" t="s">
        <v>1024</v>
      </c>
      <c r="G1201" s="16" t="s">
        <v>1350</v>
      </c>
      <c r="H1201" s="34" t="str">
        <f t="shared" si="75"/>
        <v>C_B</v>
      </c>
      <c r="I1201" s="34" t="str">
        <f>IFERROR(INDEX(数据分类!B:B,MATCH(数据!H1201,数据分类!A:A,0)),"Error")</f>
        <v>设定音色_NO</v>
      </c>
      <c r="J1201" s="34" t="str">
        <f>IFERROR(_xlfn.IFS(INDEX(数据分类!E:E,MATCH(数据!H1201,数据分类!A:A,0))=3456,N1201&amp;M1201,INDEX(数据分类!E:E,MATCH(数据!H1201,数据分类!A:A,0))=34,M1201,INDEX(数据分类!E:E,MATCH(数据!H1201,数据分类!A:A,0))=56,N1201,INDEX(数据分类!E:E,MATCH(数据!H1201,数据分类!A:A,0))="-","-"),"Error")</f>
        <v>NO:001</v>
      </c>
      <c r="K1201" s="34">
        <f t="shared" si="74"/>
        <v>1</v>
      </c>
      <c r="L1201" s="4" t="str">
        <f>IFERROR(INDEX(字典msg!B:B,MATCH(D1201,字典msg!A:A,0)),"Error")</f>
        <v>正常</v>
      </c>
      <c r="M1201" s="4" t="str">
        <f>IFERROR(_xlfn.IFS(H1201="9",INDEX(字典1_34!C:C,MATCH(MID(F1201,5,2),字典1_34!B:B,0)),H1201="B00",INDEX(字典1_34!D:D,MATCH(MID(F1201,5,2),字典1_34!B:B,0)),H1201="B20",INDEX(字典1_34!E:E,MATCH(MID(F1201,5,2),字典1_34!B:B,0)),H1201="B48",INDEX(字典1_34!G:G,MATCH(MID(F1201,5,2),字典1_34!B:B,0)),LEFT(H1201,1)="B",INDEX(字典1_34!F:F,MATCH(MID(F1201,5,2),字典1_34!B:B,0))),"-")</f>
        <v>-</v>
      </c>
      <c r="N1201" s="4" t="str">
        <f>IFERROR(_xlfn.IFS(H1201="9",INDEX(字典1_56!C:C,MATCH(MID(F1201,7,2),字典1_56!B:B,0)),LEFT(H1201,1)="B",INDEX(字典1_56!D:D,MATCH(MID(F1201,7,2),字典1_56!B:B,0)),H1201="C_B",INDEX(字典1_56!F:F,MATCH(MID(F1201,7,2),字典1_56!B:B,0)),H1201="C",INDEX(字典1_56!E:E,MATCH(MID(F1201,7,2),字典1_56!B:B,0))),"-")</f>
        <v>NO:001</v>
      </c>
      <c r="O1201" s="4" t="str">
        <f>IFERROR(INDEX(字典1_78!C:C,MATCH(RIGHT(F1201,2),字典1_78!B:B,0)),"Error")</f>
        <v>程序更改(#01)</v>
      </c>
      <c r="P1201" s="5">
        <f t="shared" si="72"/>
        <v>42.768999999999998</v>
      </c>
      <c r="Q1201" s="5">
        <f t="shared" si="73"/>
        <v>3.0000000000001137E-2</v>
      </c>
      <c r="R1201" s="5" t="str">
        <f>IF(H1203="C_B",INDEX(音色一览表!A:A,MATCH(MID(F1201,5,2)&amp;MID(F1202,5,2)&amp;MID(F1203,7,2),音色一览表!H:H,0))&amp;" "&amp;INDEX(音色一览表!G:G,MATCH(MID(F1201,5,2)&amp;MID(F1202,5,2)&amp;MID(F1203,7,2),音色一览表!H:H,0)),"")</f>
        <v/>
      </c>
      <c r="S1201" s="17"/>
      <c r="T1201" s="17"/>
    </row>
    <row r="1202" spans="1:20" ht="18" hidden="1" customHeight="1" x14ac:dyDescent="0.2">
      <c r="A1202" s="16">
        <v>1200</v>
      </c>
      <c r="B1202" s="16">
        <v>7</v>
      </c>
      <c r="C1202" s="10"/>
      <c r="D1202" s="16" t="s">
        <v>49</v>
      </c>
      <c r="E1202" s="16" t="s">
        <v>50</v>
      </c>
      <c r="F1202" s="16" t="s">
        <v>1026</v>
      </c>
      <c r="G1202" s="16" t="s">
        <v>1351</v>
      </c>
      <c r="H1202" s="34" t="str">
        <f t="shared" si="75"/>
        <v>B00</v>
      </c>
      <c r="I1202" s="34" t="str">
        <f>IFERROR(INDEX(数据分类!B:B,MATCH(数据!H1202,数据分类!A:A,0)),"Error")</f>
        <v>设定音色_MSB</v>
      </c>
      <c r="J1202" s="34" t="str">
        <f>IFERROR(_xlfn.IFS(INDEX(数据分类!E:E,MATCH(数据!H1202,数据分类!A:A,0))=3456,N1202&amp;M1202,INDEX(数据分类!E:E,MATCH(数据!H1202,数据分类!A:A,0))=34,M1202,INDEX(数据分类!E:E,MATCH(数据!H1202,数据分类!A:A,0))=56,N1202,INDEX(数据分类!E:E,MATCH(数据!H1202,数据分类!A:A,0))="-","-"),"Error")</f>
        <v>MSB:000</v>
      </c>
      <c r="K1202" s="34">
        <f t="shared" si="74"/>
        <v>2</v>
      </c>
      <c r="L1202" s="4" t="str">
        <f>IFERROR(INDEX(字典msg!B:B,MATCH(D1202,字典msg!A:A,0)),"Error")</f>
        <v>正常</v>
      </c>
      <c r="M1202" s="4" t="str">
        <f>IFERROR(_xlfn.IFS(H1202="9",INDEX(字典1_34!C:C,MATCH(MID(F1202,5,2),字典1_34!B:B,0)),H1202="B00",INDEX(字典1_34!D:D,MATCH(MID(F1202,5,2),字典1_34!B:B,0)),H1202="B20",INDEX(字典1_34!E:E,MATCH(MID(F1202,5,2),字典1_34!B:B,0)),H1202="B48",INDEX(字典1_34!G:G,MATCH(MID(F1202,5,2),字典1_34!B:B,0)),LEFT(H1202,1)="B",INDEX(字典1_34!F:F,MATCH(MID(F1202,5,2),字典1_34!B:B,0))),"-")</f>
        <v>MSB:000</v>
      </c>
      <c r="N1202" s="4" t="str">
        <f>IFERROR(_xlfn.IFS(H1202="9",INDEX(字典1_56!C:C,MATCH(MID(F1202,7,2),字典1_56!B:B,0)),LEFT(H1202,1)="B",INDEX(字典1_56!D:D,MATCH(MID(F1202,7,2),字典1_56!B:B,0)),H1202="C_B",INDEX(字典1_56!F:F,MATCH(MID(F1202,7,2),字典1_56!B:B,0)),H1202="C",INDEX(字典1_56!E:E,MATCH(MID(F1202,7,2),字典1_56!B:B,0))),"-")</f>
        <v>设定音色_MSB</v>
      </c>
      <c r="O1202" s="4" t="str">
        <f>IFERROR(INDEX(字典1_78!C:C,MATCH(RIGHT(F1202,2),字典1_78!B:B,0)),"Error")</f>
        <v>控制变更(#02)</v>
      </c>
      <c r="P1202" s="5">
        <f t="shared" si="72"/>
        <v>42.808999999999997</v>
      </c>
      <c r="Q1202" s="5">
        <f t="shared" si="73"/>
        <v>3.9999999999999147E-2</v>
      </c>
      <c r="R1202" s="5" t="str">
        <f>IF(H1204="C_B",INDEX(音色一览表!A:A,MATCH(MID(F1202,5,2)&amp;MID(F1203,5,2)&amp;MID(F1204,7,2),音色一览表!H:H,0))&amp;" "&amp;INDEX(音色一览表!G:G,MATCH(MID(F1202,5,2)&amp;MID(F1203,5,2)&amp;MID(F1204,7,2),音色一览表!H:H,0)),"")</f>
        <v>75 室内弦乐</v>
      </c>
      <c r="S1202" s="17"/>
      <c r="T1202" s="17"/>
    </row>
    <row r="1203" spans="1:20" ht="18" hidden="1" customHeight="1" x14ac:dyDescent="0.2">
      <c r="A1203" s="16">
        <v>1201</v>
      </c>
      <c r="B1203" s="16">
        <v>7</v>
      </c>
      <c r="C1203" s="10"/>
      <c r="D1203" s="16" t="s">
        <v>49</v>
      </c>
      <c r="E1203" s="16" t="s">
        <v>50</v>
      </c>
      <c r="F1203" s="16" t="s">
        <v>1027</v>
      </c>
      <c r="G1203" s="16" t="s">
        <v>1352</v>
      </c>
      <c r="H1203" s="34" t="str">
        <f t="shared" si="75"/>
        <v>B20</v>
      </c>
      <c r="I1203" s="34" t="str">
        <f>IFERROR(INDEX(数据分类!B:B,MATCH(数据!H1203,数据分类!A:A,0)),"Error")</f>
        <v>设定音色_LSB</v>
      </c>
      <c r="J1203" s="34" t="str">
        <f>IFERROR(_xlfn.IFS(INDEX(数据分类!E:E,MATCH(数据!H1203,数据分类!A:A,0))=3456,N1203&amp;M1203,INDEX(数据分类!E:E,MATCH(数据!H1203,数据分类!A:A,0))=34,M1203,INDEX(数据分类!E:E,MATCH(数据!H1203,数据分类!A:A,0))=56,N1203,INDEX(数据分类!E:E,MATCH(数据!H1203,数据分类!A:A,0))="-","-"),"Error")</f>
        <v>LSB:112</v>
      </c>
      <c r="K1203" s="34">
        <f t="shared" si="74"/>
        <v>2</v>
      </c>
      <c r="L1203" s="4" t="str">
        <f>IFERROR(INDEX(字典msg!B:B,MATCH(D1203,字典msg!A:A,0)),"Error")</f>
        <v>正常</v>
      </c>
      <c r="M1203" s="4" t="str">
        <f>IFERROR(_xlfn.IFS(H1203="9",INDEX(字典1_34!C:C,MATCH(MID(F1203,5,2),字典1_34!B:B,0)),H1203="B00",INDEX(字典1_34!D:D,MATCH(MID(F1203,5,2),字典1_34!B:B,0)),H1203="B20",INDEX(字典1_34!E:E,MATCH(MID(F1203,5,2),字典1_34!B:B,0)),H1203="B48",INDEX(字典1_34!G:G,MATCH(MID(F1203,5,2),字典1_34!B:B,0)),LEFT(H1203,1)="B",INDEX(字典1_34!F:F,MATCH(MID(F1203,5,2),字典1_34!B:B,0))),"-")</f>
        <v>LSB:112</v>
      </c>
      <c r="N1203" s="4" t="str">
        <f>IFERROR(_xlfn.IFS(H1203="9",INDEX(字典1_56!C:C,MATCH(MID(F1203,7,2),字典1_56!B:B,0)),LEFT(H1203,1)="B",INDEX(字典1_56!D:D,MATCH(MID(F1203,7,2),字典1_56!B:B,0)),H1203="C_B",INDEX(字典1_56!F:F,MATCH(MID(F1203,7,2),字典1_56!B:B,0)),H1203="C",INDEX(字典1_56!E:E,MATCH(MID(F1203,7,2),字典1_56!B:B,0))),"-")</f>
        <v>设定音色_LSB</v>
      </c>
      <c r="O1203" s="4" t="str">
        <f>IFERROR(INDEX(字典1_78!C:C,MATCH(RIGHT(F1203,2),字典1_78!B:B,0)),"Error")</f>
        <v>控制变更(#02)</v>
      </c>
      <c r="P1203" s="5">
        <f t="shared" si="72"/>
        <v>42.848999999999997</v>
      </c>
      <c r="Q1203" s="5">
        <f t="shared" si="73"/>
        <v>3.9999999999999147E-2</v>
      </c>
      <c r="R1203" s="5" t="str">
        <f>IF(H1205="C_B",INDEX(音色一览表!A:A,MATCH(MID(F1203,5,2)&amp;MID(F1204,5,2)&amp;MID(F1205,7,2),音色一览表!H:H,0))&amp;" "&amp;INDEX(音色一览表!G:G,MATCH(MID(F1203,5,2)&amp;MID(F1204,5,2)&amp;MID(F1205,7,2),音色一览表!H:H,0)),"")</f>
        <v/>
      </c>
      <c r="S1203" s="17"/>
      <c r="T1203" s="17"/>
    </row>
    <row r="1204" spans="1:20" ht="18" hidden="1" customHeight="1" x14ac:dyDescent="0.2">
      <c r="A1204" s="16">
        <v>1202</v>
      </c>
      <c r="B1204" s="16">
        <v>7</v>
      </c>
      <c r="C1204" s="10"/>
      <c r="D1204" s="16" t="s">
        <v>49</v>
      </c>
      <c r="E1204" s="16" t="s">
        <v>50</v>
      </c>
      <c r="F1204" s="16" t="s">
        <v>1028</v>
      </c>
      <c r="G1204" s="16" t="s">
        <v>1353</v>
      </c>
      <c r="H1204" s="34" t="str">
        <f t="shared" si="75"/>
        <v>C_B</v>
      </c>
      <c r="I1204" s="34" t="str">
        <f>IFERROR(INDEX(数据分类!B:B,MATCH(数据!H1204,数据分类!A:A,0)),"Error")</f>
        <v>设定音色_NO</v>
      </c>
      <c r="J1204" s="34" t="str">
        <f>IFERROR(_xlfn.IFS(INDEX(数据分类!E:E,MATCH(数据!H1204,数据分类!A:A,0))=3456,N1204&amp;M1204,INDEX(数据分类!E:E,MATCH(数据!H1204,数据分类!A:A,0))=34,M1204,INDEX(数据分类!E:E,MATCH(数据!H1204,数据分类!A:A,0))=56,N1204,INDEX(数据分类!E:E,MATCH(数据!H1204,数据分类!A:A,0))="-","-"),"Error")</f>
        <v>NO:050</v>
      </c>
      <c r="K1204" s="34">
        <f t="shared" si="74"/>
        <v>2</v>
      </c>
      <c r="L1204" s="4" t="str">
        <f>IFERROR(INDEX(字典msg!B:B,MATCH(D1204,字典msg!A:A,0)),"Error")</f>
        <v>正常</v>
      </c>
      <c r="M1204" s="4" t="str">
        <f>IFERROR(_xlfn.IFS(H1204="9",INDEX(字典1_34!C:C,MATCH(MID(F1204,5,2),字典1_34!B:B,0)),H1204="B00",INDEX(字典1_34!D:D,MATCH(MID(F1204,5,2),字典1_34!B:B,0)),H1204="B20",INDEX(字典1_34!E:E,MATCH(MID(F1204,5,2),字典1_34!B:B,0)),H1204="B48",INDEX(字典1_34!G:G,MATCH(MID(F1204,5,2),字典1_34!B:B,0)),LEFT(H1204,1)="B",INDEX(字典1_34!F:F,MATCH(MID(F1204,5,2),字典1_34!B:B,0))),"-")</f>
        <v>-</v>
      </c>
      <c r="N1204" s="4" t="str">
        <f>IFERROR(_xlfn.IFS(H1204="9",INDEX(字典1_56!C:C,MATCH(MID(F1204,7,2),字典1_56!B:B,0)),LEFT(H1204,1)="B",INDEX(字典1_56!D:D,MATCH(MID(F1204,7,2),字典1_56!B:B,0)),H1204="C_B",INDEX(字典1_56!F:F,MATCH(MID(F1204,7,2),字典1_56!B:B,0)),H1204="C",INDEX(字典1_56!E:E,MATCH(MID(F1204,7,2),字典1_56!B:B,0))),"-")</f>
        <v>NO:050</v>
      </c>
      <c r="O1204" s="4" t="str">
        <f>IFERROR(INDEX(字典1_78!C:C,MATCH(RIGHT(F1204,2),字典1_78!B:B,0)),"Error")</f>
        <v>程序更改(#02)</v>
      </c>
      <c r="P1204" s="5">
        <f t="shared" si="72"/>
        <v>42.889000000000003</v>
      </c>
      <c r="Q1204" s="5">
        <f t="shared" si="73"/>
        <v>4.0000000000006253E-2</v>
      </c>
      <c r="R1204" s="5" t="str">
        <f>IF(H1206="C_B",INDEX(音色一览表!A:A,MATCH(MID(F1204,5,2)&amp;MID(F1205,5,2)&amp;MID(F1206,7,2),音色一览表!H:H,0))&amp;" "&amp;INDEX(音色一览表!G:G,MATCH(MID(F1204,5,2)&amp;MID(F1205,5,2)&amp;MID(F1206,7,2),音色一览表!H:H,0)),"")</f>
        <v/>
      </c>
      <c r="S1204" s="17"/>
      <c r="T1204" s="17"/>
    </row>
    <row r="1205" spans="1:20" ht="18" hidden="1" customHeight="1" x14ac:dyDescent="0.2">
      <c r="A1205" s="16">
        <v>1203</v>
      </c>
      <c r="B1205" s="16">
        <v>7</v>
      </c>
      <c r="C1205" s="10"/>
      <c r="D1205" s="16" t="s">
        <v>49</v>
      </c>
      <c r="E1205" s="16" t="s">
        <v>50</v>
      </c>
      <c r="F1205" s="16" t="s">
        <v>1030</v>
      </c>
      <c r="G1205" s="16" t="s">
        <v>1354</v>
      </c>
      <c r="H1205" s="34" t="str">
        <f t="shared" si="75"/>
        <v>B07</v>
      </c>
      <c r="I1205" s="34" t="str">
        <f>IFERROR(INDEX(数据分类!B:B,MATCH(数据!H1205,数据分类!A:A,0)),"Error")</f>
        <v>主音量_a</v>
      </c>
      <c r="J1205" s="34" t="str">
        <f>IFERROR(_xlfn.IFS(INDEX(数据分类!E:E,MATCH(数据!H1205,数据分类!A:A,0))=3456,N1205&amp;M1205,INDEX(数据分类!E:E,MATCH(数据!H1205,数据分类!A:A,0))=34,M1205,INDEX(数据分类!E:E,MATCH(数据!H1205,数据分类!A:A,0))=56,N1205,INDEX(数据分类!E:E,MATCH(数据!H1205,数据分类!A:A,0))="-","-"),"Error")</f>
        <v>Vol:114</v>
      </c>
      <c r="K1205" s="34">
        <f t="shared" si="74"/>
        <v>1</v>
      </c>
      <c r="L1205" s="4" t="str">
        <f>IFERROR(INDEX(字典msg!B:B,MATCH(D1205,字典msg!A:A,0)),"Error")</f>
        <v>正常</v>
      </c>
      <c r="M1205" s="4" t="str">
        <f>IFERROR(_xlfn.IFS(H1205="9",INDEX(字典1_34!C:C,MATCH(MID(F1205,5,2),字典1_34!B:B,0)),H1205="B00",INDEX(字典1_34!D:D,MATCH(MID(F1205,5,2),字典1_34!B:B,0)),H1205="B20",INDEX(字典1_34!E:E,MATCH(MID(F1205,5,2),字典1_34!B:B,0)),H1205="B48",INDEX(字典1_34!G:G,MATCH(MID(F1205,5,2),字典1_34!B:B,0)),LEFT(H1205,1)="B",INDEX(字典1_34!F:F,MATCH(MID(F1205,5,2),字典1_34!B:B,0))),"-")</f>
        <v>Vol:114</v>
      </c>
      <c r="N1205" s="4" t="str">
        <f>IFERROR(_xlfn.IFS(H1205="9",INDEX(字典1_56!C:C,MATCH(MID(F1205,7,2),字典1_56!B:B,0)),LEFT(H1205,1)="B",INDEX(字典1_56!D:D,MATCH(MID(F1205,7,2),字典1_56!B:B,0)),H1205="C_B",INDEX(字典1_56!F:F,MATCH(MID(F1205,7,2),字典1_56!B:B,0)),H1205="C",INDEX(字典1_56!E:E,MATCH(MID(F1205,7,2),字典1_56!B:B,0))),"-")</f>
        <v>主音量_a</v>
      </c>
      <c r="O1205" s="4" t="str">
        <f>IFERROR(INDEX(字典1_78!C:C,MATCH(RIGHT(F1205,2),字典1_78!B:B,0)),"Error")</f>
        <v>控制变更(#01)</v>
      </c>
      <c r="P1205" s="5">
        <f t="shared" si="72"/>
        <v>42.918999999999997</v>
      </c>
      <c r="Q1205" s="5">
        <f t="shared" si="73"/>
        <v>2.9999999999994031E-2</v>
      </c>
      <c r="R1205" s="5" t="str">
        <f>IF(H1207="C_B",INDEX(音色一览表!A:A,MATCH(MID(F1205,5,2)&amp;MID(F1206,5,2)&amp;MID(F1207,7,2),音色一览表!H:H,0))&amp;" "&amp;INDEX(音色一览表!G:G,MATCH(MID(F1205,5,2)&amp;MID(F1206,5,2)&amp;MID(F1207,7,2),音色一览表!H:H,0)),"")</f>
        <v/>
      </c>
      <c r="S1205" s="17"/>
      <c r="T1205" s="17"/>
    </row>
    <row r="1206" spans="1:20" ht="18" hidden="1" customHeight="1" x14ac:dyDescent="0.2">
      <c r="A1206" s="16">
        <v>1204</v>
      </c>
      <c r="B1206" s="16">
        <v>7</v>
      </c>
      <c r="C1206" s="10"/>
      <c r="D1206" s="16" t="s">
        <v>49</v>
      </c>
      <c r="E1206" s="16" t="s">
        <v>50</v>
      </c>
      <c r="F1206" s="16" t="s">
        <v>1032</v>
      </c>
      <c r="G1206" s="16" t="s">
        <v>1355</v>
      </c>
      <c r="H1206" s="34" t="str">
        <f t="shared" si="75"/>
        <v>B5B</v>
      </c>
      <c r="I1206" s="34" t="str">
        <f>IFERROR(INDEX(数据分类!B:B,MATCH(数据!H1206,数据分类!A:A,0)),"Error")</f>
        <v>混响深度_a</v>
      </c>
      <c r="J1206" s="34" t="str">
        <f>IFERROR(_xlfn.IFS(INDEX(数据分类!E:E,MATCH(数据!H1206,数据分类!A:A,0))=3456,N1206&amp;M1206,INDEX(数据分类!E:E,MATCH(数据!H1206,数据分类!A:A,0))=34,M1206,INDEX(数据分类!E:E,MATCH(数据!H1206,数据分类!A:A,0))=56,N1206,INDEX(数据分类!E:E,MATCH(数据!H1206,数据分类!A:A,0))="-","-"),"Error")</f>
        <v>Vol:020</v>
      </c>
      <c r="K1206" s="34">
        <f t="shared" si="74"/>
        <v>1</v>
      </c>
      <c r="L1206" s="4" t="str">
        <f>IFERROR(INDEX(字典msg!B:B,MATCH(D1206,字典msg!A:A,0)),"Error")</f>
        <v>正常</v>
      </c>
      <c r="M1206" s="4" t="str">
        <f>IFERROR(_xlfn.IFS(H1206="9",INDEX(字典1_34!C:C,MATCH(MID(F1206,5,2),字典1_34!B:B,0)),H1206="B00",INDEX(字典1_34!D:D,MATCH(MID(F1206,5,2),字典1_34!B:B,0)),H1206="B20",INDEX(字典1_34!E:E,MATCH(MID(F1206,5,2),字典1_34!B:B,0)),H1206="B48",INDEX(字典1_34!G:G,MATCH(MID(F1206,5,2),字典1_34!B:B,0)),LEFT(H1206,1)="B",INDEX(字典1_34!F:F,MATCH(MID(F1206,5,2),字典1_34!B:B,0))),"-")</f>
        <v>Vol:020</v>
      </c>
      <c r="N1206" s="4" t="str">
        <f>IFERROR(_xlfn.IFS(H1206="9",INDEX(字典1_56!C:C,MATCH(MID(F1206,7,2),字典1_56!B:B,0)),LEFT(H1206,1)="B",INDEX(字典1_56!D:D,MATCH(MID(F1206,7,2),字典1_56!B:B,0)),H1206="C_B",INDEX(字典1_56!F:F,MATCH(MID(F1206,7,2),字典1_56!B:B,0)),H1206="C",INDEX(字典1_56!E:E,MATCH(MID(F1206,7,2),字典1_56!B:B,0))),"-")</f>
        <v>混响深度_a</v>
      </c>
      <c r="O1206" s="4" t="str">
        <f>IFERROR(INDEX(字典1_78!C:C,MATCH(RIGHT(F1206,2),字典1_78!B:B,0)),"Error")</f>
        <v>控制变更(#01)</v>
      </c>
      <c r="P1206" s="5">
        <f t="shared" si="72"/>
        <v>42.959000000000003</v>
      </c>
      <c r="Q1206" s="5">
        <f t="shared" si="73"/>
        <v>4.0000000000006253E-2</v>
      </c>
      <c r="R1206" s="5" t="str">
        <f>IF(H1208="C_B",INDEX(音色一览表!A:A,MATCH(MID(F1206,5,2)&amp;MID(F1207,5,2)&amp;MID(F1208,7,2),音色一览表!H:H,0))&amp;" "&amp;INDEX(音色一览表!G:G,MATCH(MID(F1206,5,2)&amp;MID(F1207,5,2)&amp;MID(F1208,7,2),音色一览表!H:H,0)),"")</f>
        <v/>
      </c>
      <c r="S1206" s="17"/>
      <c r="T1206" s="17"/>
    </row>
    <row r="1207" spans="1:20" ht="18" hidden="1" customHeight="1" x14ac:dyDescent="0.2">
      <c r="A1207" s="16">
        <v>1205</v>
      </c>
      <c r="B1207" s="16">
        <v>7</v>
      </c>
      <c r="C1207" s="10"/>
      <c r="D1207" s="16" t="s">
        <v>49</v>
      </c>
      <c r="E1207" s="16" t="s">
        <v>50</v>
      </c>
      <c r="F1207" s="16" t="s">
        <v>1035</v>
      </c>
      <c r="G1207" s="16" t="s">
        <v>1356</v>
      </c>
      <c r="H1207" s="34" t="str">
        <f t="shared" si="75"/>
        <v>B07</v>
      </c>
      <c r="I1207" s="34" t="str">
        <f>IFERROR(INDEX(数据分类!B:B,MATCH(数据!H1207,数据分类!A:A,0)),"Error")</f>
        <v>主音量_a</v>
      </c>
      <c r="J1207" s="34" t="str">
        <f>IFERROR(_xlfn.IFS(INDEX(数据分类!E:E,MATCH(数据!H1207,数据分类!A:A,0))=3456,N1207&amp;M1207,INDEX(数据分类!E:E,MATCH(数据!H1207,数据分类!A:A,0))=34,M1207,INDEX(数据分类!E:E,MATCH(数据!H1207,数据分类!A:A,0))=56,N1207,INDEX(数据分类!E:E,MATCH(数据!H1207,数据分类!A:A,0))="-","-"),"Error")</f>
        <v>Vol:050</v>
      </c>
      <c r="K1207" s="34">
        <f t="shared" si="74"/>
        <v>2</v>
      </c>
      <c r="L1207" s="4" t="str">
        <f>IFERROR(INDEX(字典msg!B:B,MATCH(D1207,字典msg!A:A,0)),"Error")</f>
        <v>正常</v>
      </c>
      <c r="M1207" s="4" t="str">
        <f>IFERROR(_xlfn.IFS(H1207="9",INDEX(字典1_34!C:C,MATCH(MID(F1207,5,2),字典1_34!B:B,0)),H1207="B00",INDEX(字典1_34!D:D,MATCH(MID(F1207,5,2),字典1_34!B:B,0)),H1207="B20",INDEX(字典1_34!E:E,MATCH(MID(F1207,5,2),字典1_34!B:B,0)),H1207="B48",INDEX(字典1_34!G:G,MATCH(MID(F1207,5,2),字典1_34!B:B,0)),LEFT(H1207,1)="B",INDEX(字典1_34!F:F,MATCH(MID(F1207,5,2),字典1_34!B:B,0))),"-")</f>
        <v>Vol:050</v>
      </c>
      <c r="N1207" s="4" t="str">
        <f>IFERROR(_xlfn.IFS(H1207="9",INDEX(字典1_56!C:C,MATCH(MID(F1207,7,2),字典1_56!B:B,0)),LEFT(H1207,1)="B",INDEX(字典1_56!D:D,MATCH(MID(F1207,7,2),字典1_56!B:B,0)),H1207="C_B",INDEX(字典1_56!F:F,MATCH(MID(F1207,7,2),字典1_56!B:B,0)),H1207="C",INDEX(字典1_56!E:E,MATCH(MID(F1207,7,2),字典1_56!B:B,0))),"-")</f>
        <v>主音量_a</v>
      </c>
      <c r="O1207" s="4" t="str">
        <f>IFERROR(INDEX(字典1_78!C:C,MATCH(RIGHT(F1207,2),字典1_78!B:B,0)),"Error")</f>
        <v>控制变更(#02)</v>
      </c>
      <c r="P1207" s="5">
        <f t="shared" si="72"/>
        <v>42.988999999999997</v>
      </c>
      <c r="Q1207" s="5">
        <f t="shared" si="73"/>
        <v>2.9999999999994031E-2</v>
      </c>
      <c r="R1207" s="5" t="str">
        <f>IF(H1209="C_B",INDEX(音色一览表!A:A,MATCH(MID(F1207,5,2)&amp;MID(F1208,5,2)&amp;MID(F1209,7,2),音色一览表!H:H,0))&amp;" "&amp;INDEX(音色一览表!G:G,MATCH(MID(F1207,5,2)&amp;MID(F1208,5,2)&amp;MID(F1209,7,2),音色一览表!H:H,0)),"")</f>
        <v/>
      </c>
      <c r="S1207" s="17"/>
      <c r="T1207" s="17"/>
    </row>
    <row r="1208" spans="1:20" ht="18" hidden="1" customHeight="1" x14ac:dyDescent="0.2">
      <c r="A1208" s="16">
        <v>1206</v>
      </c>
      <c r="B1208" s="16">
        <v>7</v>
      </c>
      <c r="C1208" s="10"/>
      <c r="D1208" s="16" t="s">
        <v>49</v>
      </c>
      <c r="E1208" s="16" t="s">
        <v>50</v>
      </c>
      <c r="F1208" s="16" t="s">
        <v>1357</v>
      </c>
      <c r="G1208" s="16" t="s">
        <v>1358</v>
      </c>
      <c r="H1208" s="34" t="str">
        <f t="shared" si="75"/>
        <v>B5B</v>
      </c>
      <c r="I1208" s="34" t="str">
        <f>IFERROR(INDEX(数据分类!B:B,MATCH(数据!H1208,数据分类!A:A,0)),"Error")</f>
        <v>混响深度_a</v>
      </c>
      <c r="J1208" s="34" t="str">
        <f>IFERROR(_xlfn.IFS(INDEX(数据分类!E:E,MATCH(数据!H1208,数据分类!A:A,0))=3456,N1208&amp;M1208,INDEX(数据分类!E:E,MATCH(数据!H1208,数据分类!A:A,0))=34,M1208,INDEX(数据分类!E:E,MATCH(数据!H1208,数据分类!A:A,0))=56,N1208,INDEX(数据分类!E:E,MATCH(数据!H1208,数据分类!A:A,0))="-","-"),"Error")</f>
        <v>Vol:050</v>
      </c>
      <c r="K1208" s="34">
        <f t="shared" si="74"/>
        <v>2</v>
      </c>
      <c r="L1208" s="4" t="str">
        <f>IFERROR(INDEX(字典msg!B:B,MATCH(D1208,字典msg!A:A,0)),"Error")</f>
        <v>正常</v>
      </c>
      <c r="M1208" s="4" t="str">
        <f>IFERROR(_xlfn.IFS(H1208="9",INDEX(字典1_34!C:C,MATCH(MID(F1208,5,2),字典1_34!B:B,0)),H1208="B00",INDEX(字典1_34!D:D,MATCH(MID(F1208,5,2),字典1_34!B:B,0)),H1208="B20",INDEX(字典1_34!E:E,MATCH(MID(F1208,5,2),字典1_34!B:B,0)),H1208="B48",INDEX(字典1_34!G:G,MATCH(MID(F1208,5,2),字典1_34!B:B,0)),LEFT(H1208,1)="B",INDEX(字典1_34!F:F,MATCH(MID(F1208,5,2),字典1_34!B:B,0))),"-")</f>
        <v>Vol:050</v>
      </c>
      <c r="N1208" s="4" t="str">
        <f>IFERROR(_xlfn.IFS(H1208="9",INDEX(字典1_56!C:C,MATCH(MID(F1208,7,2),字典1_56!B:B,0)),LEFT(H1208,1)="B",INDEX(字典1_56!D:D,MATCH(MID(F1208,7,2),字典1_56!B:B,0)),H1208="C_B",INDEX(字典1_56!F:F,MATCH(MID(F1208,7,2),字典1_56!B:B,0)),H1208="C",INDEX(字典1_56!E:E,MATCH(MID(F1208,7,2),字典1_56!B:B,0))),"-")</f>
        <v>混响深度_a</v>
      </c>
      <c r="O1208" s="4" t="str">
        <f>IFERROR(INDEX(字典1_78!C:C,MATCH(RIGHT(F1208,2),字典1_78!B:B,0)),"Error")</f>
        <v>控制变更(#02)</v>
      </c>
      <c r="P1208" s="5">
        <f t="shared" si="72"/>
        <v>43.029000000000003</v>
      </c>
      <c r="Q1208" s="5">
        <f t="shared" si="73"/>
        <v>4.0000000000006253E-2</v>
      </c>
      <c r="R1208" s="5" t="str">
        <f>IF(H1210="C_B",INDEX(音色一览表!A:A,MATCH(MID(F1208,5,2)&amp;MID(F1209,5,2)&amp;MID(F1210,7,2),音色一览表!H:H,0))&amp;" "&amp;INDEX(音色一览表!G:G,MATCH(MID(F1208,5,2)&amp;MID(F1209,5,2)&amp;MID(F1210,7,2),音色一览表!H:H,0)),"")</f>
        <v/>
      </c>
      <c r="S1208" s="17"/>
      <c r="T1208" s="17"/>
    </row>
    <row r="1209" spans="1:20" ht="18" hidden="1" customHeight="1" x14ac:dyDescent="0.2">
      <c r="A1209" s="16">
        <v>1207</v>
      </c>
      <c r="B1209" s="16">
        <v>7</v>
      </c>
      <c r="C1209" s="10"/>
      <c r="D1209" s="16" t="s">
        <v>49</v>
      </c>
      <c r="E1209" s="16" t="s">
        <v>50</v>
      </c>
      <c r="F1209" s="16" t="s">
        <v>1359</v>
      </c>
      <c r="G1209" s="16" t="s">
        <v>1360</v>
      </c>
      <c r="H1209" s="34" t="str">
        <f t="shared" si="75"/>
        <v>9</v>
      </c>
      <c r="I1209" s="34" t="str">
        <f>IFERROR(INDEX(数据分类!B:B,MATCH(数据!H1209,数据分类!A:A,0)),"Error")</f>
        <v>音符打开</v>
      </c>
      <c r="J1209" s="34" t="str">
        <f>IFERROR(_xlfn.IFS(INDEX(数据分类!E:E,MATCH(数据!H1209,数据分类!A:A,0))=3456,N1209&amp;M1209,INDEX(数据分类!E:E,MATCH(数据!H1209,数据分类!A:A,0))=34,M1209,INDEX(数据分类!E:E,MATCH(数据!H1209,数据分类!A:A,0))=56,N1209,INDEX(数据分类!E:E,MATCH(数据!H1209,数据分类!A:A,0))="-","-"),"Error")</f>
        <v>F1键按下(力度061)</v>
      </c>
      <c r="K1209" s="34">
        <f t="shared" si="74"/>
        <v>1</v>
      </c>
      <c r="L1209" s="4" t="str">
        <f>IFERROR(INDEX(字典msg!B:B,MATCH(D1209,字典msg!A:A,0)),"Error")</f>
        <v>正常</v>
      </c>
      <c r="M1209" s="4" t="str">
        <f>IFERROR(_xlfn.IFS(H1209="9",INDEX(字典1_34!C:C,MATCH(MID(F1209,5,2),字典1_34!B:B,0)),H1209="B00",INDEX(字典1_34!D:D,MATCH(MID(F1209,5,2),字典1_34!B:B,0)),H1209="B20",INDEX(字典1_34!E:E,MATCH(MID(F1209,5,2),字典1_34!B:B,0)),H1209="B48",INDEX(字典1_34!G:G,MATCH(MID(F1209,5,2),字典1_34!B:B,0)),LEFT(H1209,1)="B",INDEX(字典1_34!F:F,MATCH(MID(F1209,5,2),字典1_34!B:B,0))),"-")</f>
        <v>按下(力度061)</v>
      </c>
      <c r="N1209" s="4" t="str">
        <f>IFERROR(_xlfn.IFS(H1209="9",INDEX(字典1_56!C:C,MATCH(MID(F1209,7,2),字典1_56!B:B,0)),LEFT(H1209,1)="B",INDEX(字典1_56!D:D,MATCH(MID(F1209,7,2),字典1_56!B:B,0)),H1209="C_B",INDEX(字典1_56!F:F,MATCH(MID(F1209,7,2),字典1_56!B:B,0)),H1209="C",INDEX(字典1_56!E:E,MATCH(MID(F1209,7,2),字典1_56!B:B,0))),"-")</f>
        <v>F1键</v>
      </c>
      <c r="O1209" s="4" t="str">
        <f>IFERROR(INDEX(字典1_78!C:C,MATCH(RIGHT(F1209,2),字典1_78!B:B,0)),"Error")</f>
        <v>音符打开(#01)</v>
      </c>
      <c r="P1209" s="5">
        <f t="shared" si="72"/>
        <v>73.164000000000001</v>
      </c>
      <c r="Q1209" s="5">
        <f t="shared" si="73"/>
        <v>30.134999999999998</v>
      </c>
      <c r="R1209" s="5" t="str">
        <f>IF(H1211="C_B",INDEX(音色一览表!A:A,MATCH(MID(F1209,5,2)&amp;MID(F1210,5,2)&amp;MID(F1211,7,2),音色一览表!H:H,0))&amp;" "&amp;INDEX(音色一览表!G:G,MATCH(MID(F1209,5,2)&amp;MID(F1210,5,2)&amp;MID(F1211,7,2),音色一览表!H:H,0)),"")</f>
        <v/>
      </c>
      <c r="S1209" s="17"/>
      <c r="T1209" s="17"/>
    </row>
    <row r="1210" spans="1:20" ht="18" hidden="1" customHeight="1" x14ac:dyDescent="0.2">
      <c r="A1210" s="16">
        <v>1208</v>
      </c>
      <c r="B1210" s="16">
        <v>7</v>
      </c>
      <c r="C1210" s="10"/>
      <c r="D1210" s="16" t="s">
        <v>49</v>
      </c>
      <c r="E1210" s="16" t="s">
        <v>50</v>
      </c>
      <c r="F1210" s="16" t="s">
        <v>1361</v>
      </c>
      <c r="G1210" s="16" t="s">
        <v>1362</v>
      </c>
      <c r="H1210" s="34" t="str">
        <f t="shared" si="75"/>
        <v>FA</v>
      </c>
      <c r="I1210" s="34" t="str">
        <f>IFERROR(INDEX(数据分类!B:B,MATCH(数据!H1210,数据分类!A:A,0)),"Error")</f>
        <v>起点</v>
      </c>
      <c r="J1210" s="34" t="str">
        <f>IFERROR(_xlfn.IFS(INDEX(数据分类!E:E,MATCH(数据!H1210,数据分类!A:A,0))=3456,N1210&amp;M1210,INDEX(数据分类!E:E,MATCH(数据!H1210,数据分类!A:A,0))=34,M1210,INDEX(数据分类!E:E,MATCH(数据!H1210,数据分类!A:A,0))=56,N1210,INDEX(数据分类!E:E,MATCH(数据!H1210,数据分类!A:A,0))="-","-"),"Error")</f>
        <v>-</v>
      </c>
      <c r="K1210" s="34" t="str">
        <f t="shared" si="74"/>
        <v>-</v>
      </c>
      <c r="L1210" s="4" t="str">
        <f>IFERROR(INDEX(字典msg!B:B,MATCH(D1210,字典msg!A:A,0)),"Error")</f>
        <v>正常</v>
      </c>
      <c r="M1210" s="4" t="str">
        <f>IFERROR(_xlfn.IFS(H1210="9",INDEX(字典1_34!C:C,MATCH(MID(F1210,5,2),字典1_34!B:B,0)),H1210="B00",INDEX(字典1_34!D:D,MATCH(MID(F1210,5,2),字典1_34!B:B,0)),H1210="B20",INDEX(字典1_34!E:E,MATCH(MID(F1210,5,2),字典1_34!B:B,0)),H1210="B48",INDEX(字典1_34!G:G,MATCH(MID(F1210,5,2),字典1_34!B:B,0)),LEFT(H1210,1)="B",INDEX(字典1_34!F:F,MATCH(MID(F1210,5,2),字典1_34!B:B,0))),"-")</f>
        <v>-</v>
      </c>
      <c r="N1210" s="4" t="str">
        <f>IFERROR(_xlfn.IFS(H1210="9",INDEX(字典1_56!C:C,MATCH(MID(F1210,7,2),字典1_56!B:B,0)),LEFT(H1210,1)="B",INDEX(字典1_56!D:D,MATCH(MID(F1210,7,2),字典1_56!B:B,0)),H1210="C_B",INDEX(字典1_56!F:F,MATCH(MID(F1210,7,2),字典1_56!B:B,0)),H1210="C",INDEX(字典1_56!E:E,MATCH(MID(F1210,7,2),字典1_56!B:B,0))),"-")</f>
        <v>-</v>
      </c>
      <c r="O1210" s="4" t="str">
        <f>IFERROR(INDEX(字典1_78!C:C,MATCH(RIGHT(F1210,2),字典1_78!B:B,0)),"Error")</f>
        <v>起点</v>
      </c>
      <c r="P1210" s="5">
        <f t="shared" si="72"/>
        <v>73.174000000000007</v>
      </c>
      <c r="Q1210" s="5">
        <f t="shared" si="73"/>
        <v>1.0000000000005116E-2</v>
      </c>
      <c r="R1210" s="5" t="str">
        <f>IF(H1212="C_B",INDEX(音色一览表!A:A,MATCH(MID(F1210,5,2)&amp;MID(F1211,5,2)&amp;MID(F1212,7,2),音色一览表!H:H,0))&amp;" "&amp;INDEX(音色一览表!G:G,MATCH(MID(F1210,5,2)&amp;MID(F1211,5,2)&amp;MID(F1212,7,2),音色一览表!H:H,0)),"")</f>
        <v/>
      </c>
      <c r="S1210" s="17"/>
      <c r="T1210" s="17"/>
    </row>
    <row r="1211" spans="1:20" ht="18" hidden="1" customHeight="1" x14ac:dyDescent="0.2">
      <c r="A1211" s="16">
        <v>1209</v>
      </c>
      <c r="B1211" s="16">
        <v>7</v>
      </c>
      <c r="C1211" s="10"/>
      <c r="D1211" s="16" t="s">
        <v>49</v>
      </c>
      <c r="E1211" s="16" t="s">
        <v>50</v>
      </c>
      <c r="F1211" s="16" t="s">
        <v>1363</v>
      </c>
      <c r="G1211" s="16" t="s">
        <v>1364</v>
      </c>
      <c r="H1211" s="34" t="str">
        <f t="shared" si="75"/>
        <v>9</v>
      </c>
      <c r="I1211" s="34" t="str">
        <f>IFERROR(INDEX(数据分类!B:B,MATCH(数据!H1211,数据分类!A:A,0)),"Error")</f>
        <v>音符打开</v>
      </c>
      <c r="J1211" s="34" t="str">
        <f>IFERROR(_xlfn.IFS(INDEX(数据分类!E:E,MATCH(数据!H1211,数据分类!A:A,0))=3456,N1211&amp;M1211,INDEX(数据分类!E:E,MATCH(数据!H1211,数据分类!A:A,0))=34,M1211,INDEX(数据分类!E:E,MATCH(数据!H1211,数据分类!A:A,0))=56,N1211,INDEX(数据分类!E:E,MATCH(数据!H1211,数据分类!A:A,0))="-","-"),"Error")</f>
        <v>F1键松开</v>
      </c>
      <c r="K1211" s="34">
        <f t="shared" si="74"/>
        <v>1</v>
      </c>
      <c r="L1211" s="4" t="str">
        <f>IFERROR(INDEX(字典msg!B:B,MATCH(D1211,字典msg!A:A,0)),"Error")</f>
        <v>正常</v>
      </c>
      <c r="M1211" s="4" t="str">
        <f>IFERROR(_xlfn.IFS(H1211="9",INDEX(字典1_34!C:C,MATCH(MID(F1211,5,2),字典1_34!B:B,0)),H1211="B00",INDEX(字典1_34!D:D,MATCH(MID(F1211,5,2),字典1_34!B:B,0)),H1211="B20",INDEX(字典1_34!E:E,MATCH(MID(F1211,5,2),字典1_34!B:B,0)),H1211="B48",INDEX(字典1_34!G:G,MATCH(MID(F1211,5,2),字典1_34!B:B,0)),LEFT(H1211,1)="B",INDEX(字典1_34!F:F,MATCH(MID(F1211,5,2),字典1_34!B:B,0))),"-")</f>
        <v>松开</v>
      </c>
      <c r="N1211" s="4" t="str">
        <f>IFERROR(_xlfn.IFS(H1211="9",INDEX(字典1_56!C:C,MATCH(MID(F1211,7,2),字典1_56!B:B,0)),LEFT(H1211,1)="B",INDEX(字典1_56!D:D,MATCH(MID(F1211,7,2),字典1_56!B:B,0)),H1211="C_B",INDEX(字典1_56!F:F,MATCH(MID(F1211,7,2),字典1_56!B:B,0)),H1211="C",INDEX(字典1_56!E:E,MATCH(MID(F1211,7,2),字典1_56!B:B,0))),"-")</f>
        <v>F1键</v>
      </c>
      <c r="O1211" s="4" t="str">
        <f>IFERROR(INDEX(字典1_78!C:C,MATCH(RIGHT(F1211,2),字典1_78!B:B,0)),"Error")</f>
        <v>音符打开(#01)</v>
      </c>
      <c r="P1211" s="5">
        <f t="shared" si="72"/>
        <v>73.483999999999995</v>
      </c>
      <c r="Q1211" s="5">
        <f t="shared" si="73"/>
        <v>0.30999999999998806</v>
      </c>
      <c r="R1211" s="5" t="str">
        <f>IF(H1213="C_B",INDEX(音色一览表!A:A,MATCH(MID(F1211,5,2)&amp;MID(F1212,5,2)&amp;MID(F1213,7,2),音色一览表!H:H,0))&amp;" "&amp;INDEX(音色一览表!G:G,MATCH(MID(F1211,5,2)&amp;MID(F1212,5,2)&amp;MID(F1213,7,2),音色一览表!H:H,0)),"")</f>
        <v/>
      </c>
      <c r="S1211" s="17"/>
      <c r="T1211" s="17"/>
    </row>
    <row r="1212" spans="1:20" ht="18" hidden="1" customHeight="1" x14ac:dyDescent="0.2">
      <c r="A1212" s="16">
        <v>1210</v>
      </c>
      <c r="B1212" s="16">
        <v>7</v>
      </c>
      <c r="C1212" s="10"/>
      <c r="D1212" s="16" t="s">
        <v>49</v>
      </c>
      <c r="E1212" s="16" t="s">
        <v>50</v>
      </c>
      <c r="F1212" s="16" t="s">
        <v>1365</v>
      </c>
      <c r="G1212" s="16" t="s">
        <v>1366</v>
      </c>
      <c r="H1212" s="34" t="str">
        <f t="shared" si="75"/>
        <v>9</v>
      </c>
      <c r="I1212" s="34" t="str">
        <f>IFERROR(INDEX(数据分类!B:B,MATCH(数据!H1212,数据分类!A:A,0)),"Error")</f>
        <v>音符打开</v>
      </c>
      <c r="J1212" s="34" t="str">
        <f>IFERROR(_xlfn.IFS(INDEX(数据分类!E:E,MATCH(数据!H1212,数据分类!A:A,0))=3456,N1212&amp;M1212,INDEX(数据分类!E:E,MATCH(数据!H1212,数据分类!A:A,0))=34,M1212,INDEX(数据分类!E:E,MATCH(数据!H1212,数据分类!A:A,0))=56,N1212,INDEX(数据分类!E:E,MATCH(数据!H1212,数据分类!A:A,0))="-","-"),"Error")</f>
        <v>F1键按下(力度024)</v>
      </c>
      <c r="K1212" s="34">
        <f t="shared" si="74"/>
        <v>1</v>
      </c>
      <c r="L1212" s="4" t="str">
        <f>IFERROR(INDEX(字典msg!B:B,MATCH(D1212,字典msg!A:A,0)),"Error")</f>
        <v>正常</v>
      </c>
      <c r="M1212" s="4" t="str">
        <f>IFERROR(_xlfn.IFS(H1212="9",INDEX(字典1_34!C:C,MATCH(MID(F1212,5,2),字典1_34!B:B,0)),H1212="B00",INDEX(字典1_34!D:D,MATCH(MID(F1212,5,2),字典1_34!B:B,0)),H1212="B20",INDEX(字典1_34!E:E,MATCH(MID(F1212,5,2),字典1_34!B:B,0)),H1212="B48",INDEX(字典1_34!G:G,MATCH(MID(F1212,5,2),字典1_34!B:B,0)),LEFT(H1212,1)="B",INDEX(字典1_34!F:F,MATCH(MID(F1212,5,2),字典1_34!B:B,0))),"-")</f>
        <v>按下(力度024)</v>
      </c>
      <c r="N1212" s="4" t="str">
        <f>IFERROR(_xlfn.IFS(H1212="9",INDEX(字典1_56!C:C,MATCH(MID(F1212,7,2),字典1_56!B:B,0)),LEFT(H1212,1)="B",INDEX(字典1_56!D:D,MATCH(MID(F1212,7,2),字典1_56!B:B,0)),H1212="C_B",INDEX(字典1_56!F:F,MATCH(MID(F1212,7,2),字典1_56!B:B,0)),H1212="C",INDEX(字典1_56!E:E,MATCH(MID(F1212,7,2),字典1_56!B:B,0))),"-")</f>
        <v>F1键</v>
      </c>
      <c r="O1212" s="4" t="str">
        <f>IFERROR(INDEX(字典1_78!C:C,MATCH(RIGHT(F1212,2),字典1_78!B:B,0)),"Error")</f>
        <v>音符打开(#01)</v>
      </c>
      <c r="P1212" s="5">
        <f t="shared" si="72"/>
        <v>77.813000000000002</v>
      </c>
      <c r="Q1212" s="5">
        <f t="shared" si="73"/>
        <v>4.3290000000000077</v>
      </c>
      <c r="R1212" s="5" t="str">
        <f>IF(H1214="C_B",INDEX(音色一览表!A:A,MATCH(MID(F1212,5,2)&amp;MID(F1213,5,2)&amp;MID(F1214,7,2),音色一览表!H:H,0))&amp;" "&amp;INDEX(音色一览表!G:G,MATCH(MID(F1212,5,2)&amp;MID(F1213,5,2)&amp;MID(F1214,7,2),音色一览表!H:H,0)),"")</f>
        <v/>
      </c>
      <c r="S1212" s="17"/>
      <c r="T1212" s="17"/>
    </row>
    <row r="1213" spans="1:20" ht="18" hidden="1" customHeight="1" x14ac:dyDescent="0.2">
      <c r="A1213" s="16">
        <v>1211</v>
      </c>
      <c r="B1213" s="16">
        <v>7</v>
      </c>
      <c r="C1213" s="10"/>
      <c r="D1213" s="16" t="s">
        <v>49</v>
      </c>
      <c r="E1213" s="16" t="s">
        <v>50</v>
      </c>
      <c r="F1213" s="16" t="s">
        <v>1363</v>
      </c>
      <c r="G1213" s="16" t="s">
        <v>1367</v>
      </c>
      <c r="H1213" s="34" t="str">
        <f t="shared" si="75"/>
        <v>9</v>
      </c>
      <c r="I1213" s="34" t="str">
        <f>IFERROR(INDEX(数据分类!B:B,MATCH(数据!H1213,数据分类!A:A,0)),"Error")</f>
        <v>音符打开</v>
      </c>
      <c r="J1213" s="34" t="str">
        <f>IFERROR(_xlfn.IFS(INDEX(数据分类!E:E,MATCH(数据!H1213,数据分类!A:A,0))=3456,N1213&amp;M1213,INDEX(数据分类!E:E,MATCH(数据!H1213,数据分类!A:A,0))=34,M1213,INDEX(数据分类!E:E,MATCH(数据!H1213,数据分类!A:A,0))=56,N1213,INDEX(数据分类!E:E,MATCH(数据!H1213,数据分类!A:A,0))="-","-"),"Error")</f>
        <v>F1键松开</v>
      </c>
      <c r="K1213" s="34">
        <f t="shared" si="74"/>
        <v>1</v>
      </c>
      <c r="L1213" s="4" t="str">
        <f>IFERROR(INDEX(字典msg!B:B,MATCH(D1213,字典msg!A:A,0)),"Error")</f>
        <v>正常</v>
      </c>
      <c r="M1213" s="4" t="str">
        <f>IFERROR(_xlfn.IFS(H1213="9",INDEX(字典1_34!C:C,MATCH(MID(F1213,5,2),字典1_34!B:B,0)),H1213="B00",INDEX(字典1_34!D:D,MATCH(MID(F1213,5,2),字典1_34!B:B,0)),H1213="B20",INDEX(字典1_34!E:E,MATCH(MID(F1213,5,2),字典1_34!B:B,0)),H1213="B48",INDEX(字典1_34!G:G,MATCH(MID(F1213,5,2),字典1_34!B:B,0)),LEFT(H1213,1)="B",INDEX(字典1_34!F:F,MATCH(MID(F1213,5,2),字典1_34!B:B,0))),"-")</f>
        <v>松开</v>
      </c>
      <c r="N1213" s="4" t="str">
        <f>IFERROR(_xlfn.IFS(H1213="9",INDEX(字典1_56!C:C,MATCH(MID(F1213,7,2),字典1_56!B:B,0)),LEFT(H1213,1)="B",INDEX(字典1_56!D:D,MATCH(MID(F1213,7,2),字典1_56!B:B,0)),H1213="C_B",INDEX(字典1_56!F:F,MATCH(MID(F1213,7,2),字典1_56!B:B,0)),H1213="C",INDEX(字典1_56!E:E,MATCH(MID(F1213,7,2),字典1_56!B:B,0))),"-")</f>
        <v>F1键</v>
      </c>
      <c r="O1213" s="4" t="str">
        <f>IFERROR(INDEX(字典1_78!C:C,MATCH(RIGHT(F1213,2),字典1_78!B:B,0)),"Error")</f>
        <v>音符打开(#01)</v>
      </c>
      <c r="P1213" s="5">
        <f t="shared" si="72"/>
        <v>78.082999999999998</v>
      </c>
      <c r="Q1213" s="5">
        <f t="shared" si="73"/>
        <v>0.26999999999999602</v>
      </c>
      <c r="R1213" s="5" t="str">
        <f>IF(H1215="C_B",INDEX(音色一览表!A:A,MATCH(MID(F1213,5,2)&amp;MID(F1214,5,2)&amp;MID(F1215,7,2),音色一览表!H:H,0))&amp;" "&amp;INDEX(音色一览表!G:G,MATCH(MID(F1213,5,2)&amp;MID(F1214,5,2)&amp;MID(F1215,7,2),音色一览表!H:H,0)),"")</f>
        <v/>
      </c>
      <c r="S1213" s="17"/>
      <c r="T1213" s="17"/>
    </row>
    <row r="1214" spans="1:20" ht="18" hidden="1" customHeight="1" x14ac:dyDescent="0.2">
      <c r="A1214" s="16">
        <v>1212</v>
      </c>
      <c r="B1214" s="16">
        <v>7</v>
      </c>
      <c r="C1214" s="10"/>
      <c r="D1214" s="16" t="s">
        <v>49</v>
      </c>
      <c r="E1214" s="16" t="s">
        <v>50</v>
      </c>
      <c r="F1214" s="16" t="s">
        <v>1368</v>
      </c>
      <c r="G1214" s="16" t="s">
        <v>1369</v>
      </c>
      <c r="H1214" s="34" t="str">
        <f t="shared" si="75"/>
        <v>9</v>
      </c>
      <c r="I1214" s="34" t="str">
        <f>IFERROR(INDEX(数据分类!B:B,MATCH(数据!H1214,数据分类!A:A,0)),"Error")</f>
        <v>音符打开</v>
      </c>
      <c r="J1214" s="34" t="str">
        <f>IFERROR(_xlfn.IFS(INDEX(数据分类!E:E,MATCH(数据!H1214,数据分类!A:A,0))=3456,N1214&amp;M1214,INDEX(数据分类!E:E,MATCH(数据!H1214,数据分类!A:A,0))=34,M1214,INDEX(数据分类!E:E,MATCH(数据!H1214,数据分类!A:A,0))=56,N1214,INDEX(数据分类!E:E,MATCH(数据!H1214,数据分类!A:A,0))="-","-"),"Error")</f>
        <v>A2键按下(力度041)</v>
      </c>
      <c r="K1214" s="34">
        <f t="shared" si="74"/>
        <v>1</v>
      </c>
      <c r="L1214" s="4" t="str">
        <f>IFERROR(INDEX(字典msg!B:B,MATCH(D1214,字典msg!A:A,0)),"Error")</f>
        <v>正常</v>
      </c>
      <c r="M1214" s="4" t="str">
        <f>IFERROR(_xlfn.IFS(H1214="9",INDEX(字典1_34!C:C,MATCH(MID(F1214,5,2),字典1_34!B:B,0)),H1214="B00",INDEX(字典1_34!D:D,MATCH(MID(F1214,5,2),字典1_34!B:B,0)),H1214="B20",INDEX(字典1_34!E:E,MATCH(MID(F1214,5,2),字典1_34!B:B,0)),H1214="B48",INDEX(字典1_34!G:G,MATCH(MID(F1214,5,2),字典1_34!B:B,0)),LEFT(H1214,1)="B",INDEX(字典1_34!F:F,MATCH(MID(F1214,5,2),字典1_34!B:B,0))),"-")</f>
        <v>按下(力度041)</v>
      </c>
      <c r="N1214" s="4" t="str">
        <f>IFERROR(_xlfn.IFS(H1214="9",INDEX(字典1_56!C:C,MATCH(MID(F1214,7,2),字典1_56!B:B,0)),LEFT(H1214,1)="B",INDEX(字典1_56!D:D,MATCH(MID(F1214,7,2),字典1_56!B:B,0)),H1214="C_B",INDEX(字典1_56!F:F,MATCH(MID(F1214,7,2),字典1_56!B:B,0)),H1214="C",INDEX(字典1_56!E:E,MATCH(MID(F1214,7,2),字典1_56!B:B,0))),"-")</f>
        <v>A2键</v>
      </c>
      <c r="O1214" s="4" t="str">
        <f>IFERROR(INDEX(字典1_78!C:C,MATCH(RIGHT(F1214,2),字典1_78!B:B,0)),"Error")</f>
        <v>音符打开(#01)</v>
      </c>
      <c r="P1214" s="5">
        <f t="shared" si="72"/>
        <v>80.572999999999993</v>
      </c>
      <c r="Q1214" s="5">
        <f t="shared" si="73"/>
        <v>2.4899999999999949</v>
      </c>
      <c r="R1214" s="5" t="str">
        <f>IF(H1216="C_B",INDEX(音色一览表!A:A,MATCH(MID(F1214,5,2)&amp;MID(F1215,5,2)&amp;MID(F1216,7,2),音色一览表!H:H,0))&amp;" "&amp;INDEX(音色一览表!G:G,MATCH(MID(F1214,5,2)&amp;MID(F1215,5,2)&amp;MID(F1216,7,2),音色一览表!H:H,0)),"")</f>
        <v/>
      </c>
      <c r="S1214" s="17"/>
      <c r="T1214" s="17"/>
    </row>
    <row r="1215" spans="1:20" ht="18" hidden="1" customHeight="1" x14ac:dyDescent="0.2">
      <c r="A1215" s="16">
        <v>1213</v>
      </c>
      <c r="B1215" s="16">
        <v>7</v>
      </c>
      <c r="C1215" s="10"/>
      <c r="D1215" s="16" t="s">
        <v>49</v>
      </c>
      <c r="E1215" s="16" t="s">
        <v>50</v>
      </c>
      <c r="F1215" s="16" t="s">
        <v>23</v>
      </c>
      <c r="G1215" s="16" t="s">
        <v>1370</v>
      </c>
      <c r="H1215" s="34" t="str">
        <f t="shared" si="75"/>
        <v>9</v>
      </c>
      <c r="I1215" s="34" t="str">
        <f>IFERROR(INDEX(数据分类!B:B,MATCH(数据!H1215,数据分类!A:A,0)),"Error")</f>
        <v>音符打开</v>
      </c>
      <c r="J1215" s="34" t="str">
        <f>IFERROR(_xlfn.IFS(INDEX(数据分类!E:E,MATCH(数据!H1215,数据分类!A:A,0))=3456,N1215&amp;M1215,INDEX(数据分类!E:E,MATCH(数据!H1215,数据分类!A:A,0))=34,M1215,INDEX(数据分类!E:E,MATCH(数据!H1215,数据分类!A:A,0))=56,N1215,INDEX(数据分类!E:E,MATCH(数据!H1215,数据分类!A:A,0))="-","-"),"Error")</f>
        <v>A2键松开</v>
      </c>
      <c r="K1215" s="34">
        <f t="shared" si="74"/>
        <v>1</v>
      </c>
      <c r="L1215" s="4" t="str">
        <f>IFERROR(INDEX(字典msg!B:B,MATCH(D1215,字典msg!A:A,0)),"Error")</f>
        <v>正常</v>
      </c>
      <c r="M1215" s="4" t="str">
        <f>IFERROR(_xlfn.IFS(H1215="9",INDEX(字典1_34!C:C,MATCH(MID(F1215,5,2),字典1_34!B:B,0)),H1215="B00",INDEX(字典1_34!D:D,MATCH(MID(F1215,5,2),字典1_34!B:B,0)),H1215="B20",INDEX(字典1_34!E:E,MATCH(MID(F1215,5,2),字典1_34!B:B,0)),H1215="B48",INDEX(字典1_34!G:G,MATCH(MID(F1215,5,2),字典1_34!B:B,0)),LEFT(H1215,1)="B",INDEX(字典1_34!F:F,MATCH(MID(F1215,5,2),字典1_34!B:B,0))),"-")</f>
        <v>松开</v>
      </c>
      <c r="N1215" s="4" t="str">
        <f>IFERROR(_xlfn.IFS(H1215="9",INDEX(字典1_56!C:C,MATCH(MID(F1215,7,2),字典1_56!B:B,0)),LEFT(H1215,1)="B",INDEX(字典1_56!D:D,MATCH(MID(F1215,7,2),字典1_56!B:B,0)),H1215="C_B",INDEX(字典1_56!F:F,MATCH(MID(F1215,7,2),字典1_56!B:B,0)),H1215="C",INDEX(字典1_56!E:E,MATCH(MID(F1215,7,2),字典1_56!B:B,0))),"-")</f>
        <v>A2键</v>
      </c>
      <c r="O1215" s="4" t="str">
        <f>IFERROR(INDEX(字典1_78!C:C,MATCH(RIGHT(F1215,2),字典1_78!B:B,0)),"Error")</f>
        <v>音符打开(#01)</v>
      </c>
      <c r="P1215" s="5">
        <f t="shared" si="72"/>
        <v>80.88</v>
      </c>
      <c r="Q1215" s="5">
        <f t="shared" si="73"/>
        <v>0.30700000000000216</v>
      </c>
      <c r="R1215" s="5" t="str">
        <f>IF(H1217="C_B",INDEX(音色一览表!A:A,MATCH(MID(F1215,5,2)&amp;MID(F1216,5,2)&amp;MID(F1217,7,2),音色一览表!H:H,0))&amp;" "&amp;INDEX(音色一览表!G:G,MATCH(MID(F1215,5,2)&amp;MID(F1216,5,2)&amp;MID(F1217,7,2),音色一览表!H:H,0)),"")</f>
        <v/>
      </c>
      <c r="S1215" s="17"/>
      <c r="T1215" s="17"/>
    </row>
    <row r="1216" spans="1:20" ht="18" hidden="1" customHeight="1" x14ac:dyDescent="0.2">
      <c r="A1216" s="16">
        <v>1214</v>
      </c>
      <c r="B1216" s="16">
        <v>7</v>
      </c>
      <c r="C1216" s="10"/>
      <c r="D1216" s="16" t="s">
        <v>49</v>
      </c>
      <c r="E1216" s="16" t="s">
        <v>50</v>
      </c>
      <c r="F1216" s="16" t="s">
        <v>1371</v>
      </c>
      <c r="G1216" s="16" t="s">
        <v>1372</v>
      </c>
      <c r="H1216" s="34" t="str">
        <f t="shared" si="75"/>
        <v>9</v>
      </c>
      <c r="I1216" s="34" t="str">
        <f>IFERROR(INDEX(数据分类!B:B,MATCH(数据!H1216,数据分类!A:A,0)),"Error")</f>
        <v>音符打开</v>
      </c>
      <c r="J1216" s="34" t="str">
        <f>IFERROR(_xlfn.IFS(INDEX(数据分类!E:E,MATCH(数据!H1216,数据分类!A:A,0))=3456,N1216&amp;M1216,INDEX(数据分类!E:E,MATCH(数据!H1216,数据分类!A:A,0))=34,M1216,INDEX(数据分类!E:E,MATCH(数据!H1216,数据分类!A:A,0))=56,N1216,INDEX(数据分类!E:E,MATCH(数据!H1216,数据分类!A:A,0))="-","-"),"Error")</f>
        <v>B2键按下(力度051)</v>
      </c>
      <c r="K1216" s="34">
        <f t="shared" si="74"/>
        <v>1</v>
      </c>
      <c r="L1216" s="4" t="str">
        <f>IFERROR(INDEX(字典msg!B:B,MATCH(D1216,字典msg!A:A,0)),"Error")</f>
        <v>正常</v>
      </c>
      <c r="M1216" s="4" t="str">
        <f>IFERROR(_xlfn.IFS(H1216="9",INDEX(字典1_34!C:C,MATCH(MID(F1216,5,2),字典1_34!B:B,0)),H1216="B00",INDEX(字典1_34!D:D,MATCH(MID(F1216,5,2),字典1_34!B:B,0)),H1216="B20",INDEX(字典1_34!E:E,MATCH(MID(F1216,5,2),字典1_34!B:B,0)),H1216="B48",INDEX(字典1_34!G:G,MATCH(MID(F1216,5,2),字典1_34!B:B,0)),LEFT(H1216,1)="B",INDEX(字典1_34!F:F,MATCH(MID(F1216,5,2),字典1_34!B:B,0))),"-")</f>
        <v>按下(力度051)</v>
      </c>
      <c r="N1216" s="4" t="str">
        <f>IFERROR(_xlfn.IFS(H1216="9",INDEX(字典1_56!C:C,MATCH(MID(F1216,7,2),字典1_56!B:B,0)),LEFT(H1216,1)="B",INDEX(字典1_56!D:D,MATCH(MID(F1216,7,2),字典1_56!B:B,0)),H1216="C_B",INDEX(字典1_56!F:F,MATCH(MID(F1216,7,2),字典1_56!B:B,0)),H1216="C",INDEX(字典1_56!E:E,MATCH(MID(F1216,7,2),字典1_56!B:B,0))),"-")</f>
        <v>B2键</v>
      </c>
      <c r="O1216" s="4" t="str">
        <f>IFERROR(INDEX(字典1_78!C:C,MATCH(RIGHT(F1216,2),字典1_78!B:B,0)),"Error")</f>
        <v>音符打开(#01)</v>
      </c>
      <c r="P1216" s="5">
        <f t="shared" si="72"/>
        <v>81.747</v>
      </c>
      <c r="Q1216" s="5">
        <f t="shared" si="73"/>
        <v>0.86700000000000443</v>
      </c>
      <c r="R1216" s="5" t="str">
        <f>IF(H1218="C_B",INDEX(音色一览表!A:A,MATCH(MID(F1216,5,2)&amp;MID(F1217,5,2)&amp;MID(F1218,7,2),音色一览表!H:H,0))&amp;" "&amp;INDEX(音色一览表!G:G,MATCH(MID(F1216,5,2)&amp;MID(F1217,5,2)&amp;MID(F1218,7,2),音色一览表!H:H,0)),"")</f>
        <v/>
      </c>
      <c r="S1216" s="17"/>
      <c r="T1216" s="17"/>
    </row>
    <row r="1217" spans="1:20" ht="18" hidden="1" customHeight="1" x14ac:dyDescent="0.2">
      <c r="A1217" s="16">
        <v>1215</v>
      </c>
      <c r="B1217" s="16">
        <v>7</v>
      </c>
      <c r="C1217" s="10"/>
      <c r="D1217" s="16" t="s">
        <v>49</v>
      </c>
      <c r="E1217" s="16" t="s">
        <v>50</v>
      </c>
      <c r="F1217" s="16" t="s">
        <v>27</v>
      </c>
      <c r="G1217" s="16" t="s">
        <v>1373</v>
      </c>
      <c r="H1217" s="34" t="str">
        <f t="shared" si="75"/>
        <v>9</v>
      </c>
      <c r="I1217" s="34" t="str">
        <f>IFERROR(INDEX(数据分类!B:B,MATCH(数据!H1217,数据分类!A:A,0)),"Error")</f>
        <v>音符打开</v>
      </c>
      <c r="J1217" s="34" t="str">
        <f>IFERROR(_xlfn.IFS(INDEX(数据分类!E:E,MATCH(数据!H1217,数据分类!A:A,0))=3456,N1217&amp;M1217,INDEX(数据分类!E:E,MATCH(数据!H1217,数据分类!A:A,0))=34,M1217,INDEX(数据分类!E:E,MATCH(数据!H1217,数据分类!A:A,0))=56,N1217,INDEX(数据分类!E:E,MATCH(数据!H1217,数据分类!A:A,0))="-","-"),"Error")</f>
        <v>B2键松开</v>
      </c>
      <c r="K1217" s="34">
        <f t="shared" si="74"/>
        <v>1</v>
      </c>
      <c r="L1217" s="4" t="str">
        <f>IFERROR(INDEX(字典msg!B:B,MATCH(D1217,字典msg!A:A,0)),"Error")</f>
        <v>正常</v>
      </c>
      <c r="M1217" s="4" t="str">
        <f>IFERROR(_xlfn.IFS(H1217="9",INDEX(字典1_34!C:C,MATCH(MID(F1217,5,2),字典1_34!B:B,0)),H1217="B00",INDEX(字典1_34!D:D,MATCH(MID(F1217,5,2),字典1_34!B:B,0)),H1217="B20",INDEX(字典1_34!E:E,MATCH(MID(F1217,5,2),字典1_34!B:B,0)),H1217="B48",INDEX(字典1_34!G:G,MATCH(MID(F1217,5,2),字典1_34!B:B,0)),LEFT(H1217,1)="B",INDEX(字典1_34!F:F,MATCH(MID(F1217,5,2),字典1_34!B:B,0))),"-")</f>
        <v>松开</v>
      </c>
      <c r="N1217" s="4" t="str">
        <f>IFERROR(_xlfn.IFS(H1217="9",INDEX(字典1_56!C:C,MATCH(MID(F1217,7,2),字典1_56!B:B,0)),LEFT(H1217,1)="B",INDEX(字典1_56!D:D,MATCH(MID(F1217,7,2),字典1_56!B:B,0)),H1217="C_B",INDEX(字典1_56!F:F,MATCH(MID(F1217,7,2),字典1_56!B:B,0)),H1217="C",INDEX(字典1_56!E:E,MATCH(MID(F1217,7,2),字典1_56!B:B,0))),"-")</f>
        <v>B2键</v>
      </c>
      <c r="O1217" s="4" t="str">
        <f>IFERROR(INDEX(字典1_78!C:C,MATCH(RIGHT(F1217,2),字典1_78!B:B,0)),"Error")</f>
        <v>音符打开(#01)</v>
      </c>
      <c r="P1217" s="5">
        <f t="shared" si="72"/>
        <v>82.126999999999995</v>
      </c>
      <c r="Q1217" s="5">
        <f t="shared" si="73"/>
        <v>0.37999999999999545</v>
      </c>
      <c r="R1217" s="5" t="str">
        <f>IF(H1219="C_B",INDEX(音色一览表!A:A,MATCH(MID(F1217,5,2)&amp;MID(F1218,5,2)&amp;MID(F1219,7,2),音色一览表!H:H,0))&amp;" "&amp;INDEX(音色一览表!G:G,MATCH(MID(F1217,5,2)&amp;MID(F1218,5,2)&amp;MID(F1219,7,2),音色一览表!H:H,0)),"")</f>
        <v/>
      </c>
      <c r="S1217" s="17"/>
      <c r="T1217" s="17"/>
    </row>
    <row r="1218" spans="1:20" ht="18" hidden="1" customHeight="1" x14ac:dyDescent="0.2">
      <c r="A1218" s="16">
        <v>1216</v>
      </c>
      <c r="B1218" s="16">
        <v>7</v>
      </c>
      <c r="C1218" s="10"/>
      <c r="D1218" s="16" t="s">
        <v>49</v>
      </c>
      <c r="E1218" s="16" t="s">
        <v>50</v>
      </c>
      <c r="F1218" s="16" t="s">
        <v>1374</v>
      </c>
      <c r="G1218" s="16" t="s">
        <v>1375</v>
      </c>
      <c r="H1218" s="34" t="str">
        <f t="shared" si="75"/>
        <v>9</v>
      </c>
      <c r="I1218" s="34" t="str">
        <f>IFERROR(INDEX(数据分类!B:B,MATCH(数据!H1218,数据分类!A:A,0)),"Error")</f>
        <v>音符打开</v>
      </c>
      <c r="J1218" s="34" t="str">
        <f>IFERROR(_xlfn.IFS(INDEX(数据分类!E:E,MATCH(数据!H1218,数据分类!A:A,0))=3456,N1218&amp;M1218,INDEX(数据分类!E:E,MATCH(数据!H1218,数据分类!A:A,0))=34,M1218,INDEX(数据分类!E:E,MATCH(数据!H1218,数据分类!A:A,0))=56,N1218,INDEX(数据分类!E:E,MATCH(数据!H1218,数据分类!A:A,0))="-","-"),"Error")</f>
        <v>C3键按下(力度057)</v>
      </c>
      <c r="K1218" s="34">
        <f t="shared" si="74"/>
        <v>1</v>
      </c>
      <c r="L1218" s="4" t="str">
        <f>IFERROR(INDEX(字典msg!B:B,MATCH(D1218,字典msg!A:A,0)),"Error")</f>
        <v>正常</v>
      </c>
      <c r="M1218" s="4" t="str">
        <f>IFERROR(_xlfn.IFS(H1218="9",INDEX(字典1_34!C:C,MATCH(MID(F1218,5,2),字典1_34!B:B,0)),H1218="B00",INDEX(字典1_34!D:D,MATCH(MID(F1218,5,2),字典1_34!B:B,0)),H1218="B20",INDEX(字典1_34!E:E,MATCH(MID(F1218,5,2),字典1_34!B:B,0)),H1218="B48",INDEX(字典1_34!G:G,MATCH(MID(F1218,5,2),字典1_34!B:B,0)),LEFT(H1218,1)="B",INDEX(字典1_34!F:F,MATCH(MID(F1218,5,2),字典1_34!B:B,0))),"-")</f>
        <v>按下(力度057)</v>
      </c>
      <c r="N1218" s="4" t="str">
        <f>IFERROR(_xlfn.IFS(H1218="9",INDEX(字典1_56!C:C,MATCH(MID(F1218,7,2),字典1_56!B:B,0)),LEFT(H1218,1)="B",INDEX(字典1_56!D:D,MATCH(MID(F1218,7,2),字典1_56!B:B,0)),H1218="C_B",INDEX(字典1_56!F:F,MATCH(MID(F1218,7,2),字典1_56!B:B,0)),H1218="C",INDEX(字典1_56!E:E,MATCH(MID(F1218,7,2),字典1_56!B:B,0))),"-")</f>
        <v>C3键</v>
      </c>
      <c r="O1218" s="4" t="str">
        <f>IFERROR(INDEX(字典1_78!C:C,MATCH(RIGHT(F1218,2),字典1_78!B:B,0)),"Error")</f>
        <v>音符打开(#01)</v>
      </c>
      <c r="P1218" s="5">
        <f t="shared" si="72"/>
        <v>82.584999999999994</v>
      </c>
      <c r="Q1218" s="5">
        <f t="shared" si="73"/>
        <v>0.45799999999999841</v>
      </c>
      <c r="R1218" s="5" t="str">
        <f>IF(H1220="C_B",INDEX(音色一览表!A:A,MATCH(MID(F1218,5,2)&amp;MID(F1219,5,2)&amp;MID(F1220,7,2),音色一览表!H:H,0))&amp;" "&amp;INDEX(音色一览表!G:G,MATCH(MID(F1218,5,2)&amp;MID(F1219,5,2)&amp;MID(F1220,7,2),音色一览表!H:H,0)),"")</f>
        <v/>
      </c>
      <c r="S1218" s="17"/>
      <c r="T1218" s="17"/>
    </row>
    <row r="1219" spans="1:20" ht="18" hidden="1" customHeight="1" x14ac:dyDescent="0.2">
      <c r="A1219" s="16">
        <v>1217</v>
      </c>
      <c r="B1219" s="16">
        <v>7</v>
      </c>
      <c r="C1219" s="10"/>
      <c r="D1219" s="16" t="s">
        <v>49</v>
      </c>
      <c r="E1219" s="16" t="s">
        <v>50</v>
      </c>
      <c r="F1219" s="16" t="s">
        <v>166</v>
      </c>
      <c r="G1219" s="16" t="s">
        <v>1376</v>
      </c>
      <c r="H1219" s="34" t="str">
        <f t="shared" si="75"/>
        <v>9</v>
      </c>
      <c r="I1219" s="34" t="str">
        <f>IFERROR(INDEX(数据分类!B:B,MATCH(数据!H1219,数据分类!A:A,0)),"Error")</f>
        <v>音符打开</v>
      </c>
      <c r="J1219" s="34" t="str">
        <f>IFERROR(_xlfn.IFS(INDEX(数据分类!E:E,MATCH(数据!H1219,数据分类!A:A,0))=3456,N1219&amp;M1219,INDEX(数据分类!E:E,MATCH(数据!H1219,数据分类!A:A,0))=34,M1219,INDEX(数据分类!E:E,MATCH(数据!H1219,数据分类!A:A,0))=56,N1219,INDEX(数据分类!E:E,MATCH(数据!H1219,数据分类!A:A,0))="-","-"),"Error")</f>
        <v>C3键松开</v>
      </c>
      <c r="K1219" s="34">
        <f t="shared" si="74"/>
        <v>1</v>
      </c>
      <c r="L1219" s="4" t="str">
        <f>IFERROR(INDEX(字典msg!B:B,MATCH(D1219,字典msg!A:A,0)),"Error")</f>
        <v>正常</v>
      </c>
      <c r="M1219" s="4" t="str">
        <f>IFERROR(_xlfn.IFS(H1219="9",INDEX(字典1_34!C:C,MATCH(MID(F1219,5,2),字典1_34!B:B,0)),H1219="B00",INDEX(字典1_34!D:D,MATCH(MID(F1219,5,2),字典1_34!B:B,0)),H1219="B20",INDEX(字典1_34!E:E,MATCH(MID(F1219,5,2),字典1_34!B:B,0)),H1219="B48",INDEX(字典1_34!G:G,MATCH(MID(F1219,5,2),字典1_34!B:B,0)),LEFT(H1219,1)="B",INDEX(字典1_34!F:F,MATCH(MID(F1219,5,2),字典1_34!B:B,0))),"-")</f>
        <v>松开</v>
      </c>
      <c r="N1219" s="4" t="str">
        <f>IFERROR(_xlfn.IFS(H1219="9",INDEX(字典1_56!C:C,MATCH(MID(F1219,7,2),字典1_56!B:B,0)),LEFT(H1219,1)="B",INDEX(字典1_56!D:D,MATCH(MID(F1219,7,2),字典1_56!B:B,0)),H1219="C_B",INDEX(字典1_56!F:F,MATCH(MID(F1219,7,2),字典1_56!B:B,0)),H1219="C",INDEX(字典1_56!E:E,MATCH(MID(F1219,7,2),字典1_56!B:B,0))),"-")</f>
        <v>C3键</v>
      </c>
      <c r="O1219" s="4" t="str">
        <f>IFERROR(INDEX(字典1_78!C:C,MATCH(RIGHT(F1219,2),字典1_78!B:B,0)),"Error")</f>
        <v>音符打开(#01)</v>
      </c>
      <c r="P1219" s="5">
        <f t="shared" ref="P1219:P1282" si="76">HEX2DEC(RIGHT(G1219,6))/1000</f>
        <v>82.92</v>
      </c>
      <c r="Q1219" s="5">
        <f t="shared" ref="Q1219:Q1282" si="77">IFERROR(IF(B1219=B1218,P1219-P1218,0),"")</f>
        <v>0.33500000000000796</v>
      </c>
      <c r="R1219" s="5" t="str">
        <f>IF(H1221="C_B",INDEX(音色一览表!A:A,MATCH(MID(F1219,5,2)&amp;MID(F1220,5,2)&amp;MID(F1221,7,2),音色一览表!H:H,0))&amp;" "&amp;INDEX(音色一览表!G:G,MATCH(MID(F1219,5,2)&amp;MID(F1220,5,2)&amp;MID(F1221,7,2),音色一览表!H:H,0)),"")</f>
        <v/>
      </c>
      <c r="S1219" s="17"/>
      <c r="T1219" s="17"/>
    </row>
    <row r="1220" spans="1:20" ht="18" hidden="1" customHeight="1" x14ac:dyDescent="0.2">
      <c r="A1220" s="16">
        <v>1218</v>
      </c>
      <c r="B1220" s="16">
        <v>7</v>
      </c>
      <c r="C1220" s="10"/>
      <c r="D1220" s="16" t="s">
        <v>49</v>
      </c>
      <c r="E1220" s="16" t="s">
        <v>50</v>
      </c>
      <c r="F1220" s="16" t="s">
        <v>1377</v>
      </c>
      <c r="G1220" s="16" t="s">
        <v>1378</v>
      </c>
      <c r="H1220" s="34" t="str">
        <f t="shared" si="75"/>
        <v>9</v>
      </c>
      <c r="I1220" s="34" t="str">
        <f>IFERROR(INDEX(数据分类!B:B,MATCH(数据!H1220,数据分类!A:A,0)),"Error")</f>
        <v>音符打开</v>
      </c>
      <c r="J1220" s="34" t="str">
        <f>IFERROR(_xlfn.IFS(INDEX(数据分类!E:E,MATCH(数据!H1220,数据分类!A:A,0))=3456,N1220&amp;M1220,INDEX(数据分类!E:E,MATCH(数据!H1220,数据分类!A:A,0))=34,M1220,INDEX(数据分类!E:E,MATCH(数据!H1220,数据分类!A:A,0))=56,N1220,INDEX(数据分类!E:E,MATCH(数据!H1220,数据分类!A:A,0))="-","-"),"Error")</f>
        <v>C1键按下(力度062)</v>
      </c>
      <c r="K1220" s="34">
        <f t="shared" ref="K1220:K1283" si="78">IF(OR(H1220="9",LEFT(H1220,1)="B",LEFT(H1220,1)="C"),RIGHT(F1220,1)+1,"-")</f>
        <v>1</v>
      </c>
      <c r="L1220" s="4" t="str">
        <f>IFERROR(INDEX(字典msg!B:B,MATCH(D1220,字典msg!A:A,0)),"Error")</f>
        <v>正常</v>
      </c>
      <c r="M1220" s="4" t="str">
        <f>IFERROR(_xlfn.IFS(H1220="9",INDEX(字典1_34!C:C,MATCH(MID(F1220,5,2),字典1_34!B:B,0)),H1220="B00",INDEX(字典1_34!D:D,MATCH(MID(F1220,5,2),字典1_34!B:B,0)),H1220="B20",INDEX(字典1_34!E:E,MATCH(MID(F1220,5,2),字典1_34!B:B,0)),H1220="B48",INDEX(字典1_34!G:G,MATCH(MID(F1220,5,2),字典1_34!B:B,0)),LEFT(H1220,1)="B",INDEX(字典1_34!F:F,MATCH(MID(F1220,5,2),字典1_34!B:B,0))),"-")</f>
        <v>按下(力度062)</v>
      </c>
      <c r="N1220" s="4" t="str">
        <f>IFERROR(_xlfn.IFS(H1220="9",INDEX(字典1_56!C:C,MATCH(MID(F1220,7,2),字典1_56!B:B,0)),LEFT(H1220,1)="B",INDEX(字典1_56!D:D,MATCH(MID(F1220,7,2),字典1_56!B:B,0)),H1220="C_B",INDEX(字典1_56!F:F,MATCH(MID(F1220,7,2),字典1_56!B:B,0)),H1220="C",INDEX(字典1_56!E:E,MATCH(MID(F1220,7,2),字典1_56!B:B,0))),"-")</f>
        <v>C1键</v>
      </c>
      <c r="O1220" s="4" t="str">
        <f>IFERROR(INDEX(字典1_78!C:C,MATCH(RIGHT(F1220,2),字典1_78!B:B,0)),"Error")</f>
        <v>音符打开(#01)</v>
      </c>
      <c r="P1220" s="5">
        <f t="shared" si="76"/>
        <v>84.162999999999997</v>
      </c>
      <c r="Q1220" s="5">
        <f t="shared" si="77"/>
        <v>1.242999999999995</v>
      </c>
      <c r="R1220" s="5" t="str">
        <f>IF(H1222="C_B",INDEX(音色一览表!A:A,MATCH(MID(F1220,5,2)&amp;MID(F1221,5,2)&amp;MID(F1222,7,2),音色一览表!H:H,0))&amp;" "&amp;INDEX(音色一览表!G:G,MATCH(MID(F1220,5,2)&amp;MID(F1221,5,2)&amp;MID(F1222,7,2),音色一览表!H:H,0)),"")</f>
        <v/>
      </c>
      <c r="S1220" s="17"/>
      <c r="T1220" s="17"/>
    </row>
    <row r="1221" spans="1:20" ht="18" hidden="1" customHeight="1" x14ac:dyDescent="0.2">
      <c r="A1221" s="16">
        <v>1219</v>
      </c>
      <c r="B1221" s="16">
        <v>7</v>
      </c>
      <c r="C1221" s="10"/>
      <c r="D1221" s="16" t="s">
        <v>49</v>
      </c>
      <c r="E1221" s="16" t="s">
        <v>50</v>
      </c>
      <c r="F1221" s="16" t="s">
        <v>1226</v>
      </c>
      <c r="G1221" s="16" t="s">
        <v>1379</v>
      </c>
      <c r="H1221" s="34" t="str">
        <f t="shared" ref="H1221:H1284" si="79">IFERROR(_xlfn.IFS(MID(F1221,9,1)="B",MID(F1221,9,1)&amp;MID(F1221,7,2),MID(F1221,9,1)="F",RIGHT(F1221,2),AND(MID(F1221,9,1)="C",H1219="B00",H1220="B20"),"C_B"),MID(F1221,9,1))</f>
        <v>9</v>
      </c>
      <c r="I1221" s="34" t="str">
        <f>IFERROR(INDEX(数据分类!B:B,MATCH(数据!H1221,数据分类!A:A,0)),"Error")</f>
        <v>音符打开</v>
      </c>
      <c r="J1221" s="34" t="str">
        <f>IFERROR(_xlfn.IFS(INDEX(数据分类!E:E,MATCH(数据!H1221,数据分类!A:A,0))=3456,N1221&amp;M1221,INDEX(数据分类!E:E,MATCH(数据!H1221,数据分类!A:A,0))=34,M1221,INDEX(数据分类!E:E,MATCH(数据!H1221,数据分类!A:A,0))=56,N1221,INDEX(数据分类!E:E,MATCH(数据!H1221,数据分类!A:A,0))="-","-"),"Error")</f>
        <v>C1键松开</v>
      </c>
      <c r="K1221" s="34">
        <f t="shared" si="78"/>
        <v>1</v>
      </c>
      <c r="L1221" s="4" t="str">
        <f>IFERROR(INDEX(字典msg!B:B,MATCH(D1221,字典msg!A:A,0)),"Error")</f>
        <v>正常</v>
      </c>
      <c r="M1221" s="4" t="str">
        <f>IFERROR(_xlfn.IFS(H1221="9",INDEX(字典1_34!C:C,MATCH(MID(F1221,5,2),字典1_34!B:B,0)),H1221="B00",INDEX(字典1_34!D:D,MATCH(MID(F1221,5,2),字典1_34!B:B,0)),H1221="B20",INDEX(字典1_34!E:E,MATCH(MID(F1221,5,2),字典1_34!B:B,0)),H1221="B48",INDEX(字典1_34!G:G,MATCH(MID(F1221,5,2),字典1_34!B:B,0)),LEFT(H1221,1)="B",INDEX(字典1_34!F:F,MATCH(MID(F1221,5,2),字典1_34!B:B,0))),"-")</f>
        <v>松开</v>
      </c>
      <c r="N1221" s="4" t="str">
        <f>IFERROR(_xlfn.IFS(H1221="9",INDEX(字典1_56!C:C,MATCH(MID(F1221,7,2),字典1_56!B:B,0)),LEFT(H1221,1)="B",INDEX(字典1_56!D:D,MATCH(MID(F1221,7,2),字典1_56!B:B,0)),H1221="C_B",INDEX(字典1_56!F:F,MATCH(MID(F1221,7,2),字典1_56!B:B,0)),H1221="C",INDEX(字典1_56!E:E,MATCH(MID(F1221,7,2),字典1_56!B:B,0))),"-")</f>
        <v>C1键</v>
      </c>
      <c r="O1221" s="4" t="str">
        <f>IFERROR(INDEX(字典1_78!C:C,MATCH(RIGHT(F1221,2),字典1_78!B:B,0)),"Error")</f>
        <v>音符打开(#01)</v>
      </c>
      <c r="P1221" s="5">
        <f t="shared" si="76"/>
        <v>85.203999999999994</v>
      </c>
      <c r="Q1221" s="5">
        <f t="shared" si="77"/>
        <v>1.0409999999999968</v>
      </c>
      <c r="R1221" s="5" t="str">
        <f>IF(H1223="C_B",INDEX(音色一览表!A:A,MATCH(MID(F1221,5,2)&amp;MID(F1222,5,2)&amp;MID(F1223,7,2),音色一览表!H:H,0))&amp;" "&amp;INDEX(音色一览表!G:G,MATCH(MID(F1221,5,2)&amp;MID(F1222,5,2)&amp;MID(F1223,7,2),音色一览表!H:H,0)),"")</f>
        <v/>
      </c>
      <c r="S1221" s="17"/>
      <c r="T1221" s="17"/>
    </row>
    <row r="1222" spans="1:20" ht="18" hidden="1" customHeight="1" x14ac:dyDescent="0.2">
      <c r="A1222" s="16">
        <v>1220</v>
      </c>
      <c r="B1222" s="16">
        <v>7</v>
      </c>
      <c r="C1222" s="10"/>
      <c r="D1222" s="16" t="s">
        <v>49</v>
      </c>
      <c r="E1222" s="16" t="s">
        <v>50</v>
      </c>
      <c r="F1222" s="16" t="s">
        <v>1380</v>
      </c>
      <c r="G1222" s="16" t="s">
        <v>1381</v>
      </c>
      <c r="H1222" s="34" t="str">
        <f t="shared" si="79"/>
        <v>9</v>
      </c>
      <c r="I1222" s="34" t="str">
        <f>IFERROR(INDEX(数据分类!B:B,MATCH(数据!H1222,数据分类!A:A,0)),"Error")</f>
        <v>音符打开</v>
      </c>
      <c r="J1222" s="34" t="str">
        <f>IFERROR(_xlfn.IFS(INDEX(数据分类!E:E,MATCH(数据!H1222,数据分类!A:A,0))=3456,N1222&amp;M1222,INDEX(数据分类!E:E,MATCH(数据!H1222,数据分类!A:A,0))=34,M1222,INDEX(数据分类!E:E,MATCH(数据!H1222,数据分类!A:A,0))=56,N1222,INDEX(数据分类!E:E,MATCH(数据!H1222,数据分类!A:A,0))="-","-"),"Error")</f>
        <v>C1键按下(力度070)</v>
      </c>
      <c r="K1222" s="34">
        <f t="shared" si="78"/>
        <v>1</v>
      </c>
      <c r="L1222" s="4" t="str">
        <f>IFERROR(INDEX(字典msg!B:B,MATCH(D1222,字典msg!A:A,0)),"Error")</f>
        <v>正常</v>
      </c>
      <c r="M1222" s="4" t="str">
        <f>IFERROR(_xlfn.IFS(H1222="9",INDEX(字典1_34!C:C,MATCH(MID(F1222,5,2),字典1_34!B:B,0)),H1222="B00",INDEX(字典1_34!D:D,MATCH(MID(F1222,5,2),字典1_34!B:B,0)),H1222="B20",INDEX(字典1_34!E:E,MATCH(MID(F1222,5,2),字典1_34!B:B,0)),H1222="B48",INDEX(字典1_34!G:G,MATCH(MID(F1222,5,2),字典1_34!B:B,0)),LEFT(H1222,1)="B",INDEX(字典1_34!F:F,MATCH(MID(F1222,5,2),字典1_34!B:B,0))),"-")</f>
        <v>按下(力度070)</v>
      </c>
      <c r="N1222" s="4" t="str">
        <f>IFERROR(_xlfn.IFS(H1222="9",INDEX(字典1_56!C:C,MATCH(MID(F1222,7,2),字典1_56!B:B,0)),LEFT(H1222,1)="B",INDEX(字典1_56!D:D,MATCH(MID(F1222,7,2),字典1_56!B:B,0)),H1222="C_B",INDEX(字典1_56!F:F,MATCH(MID(F1222,7,2),字典1_56!B:B,0)),H1222="C",INDEX(字典1_56!E:E,MATCH(MID(F1222,7,2),字典1_56!B:B,0))),"-")</f>
        <v>C1键</v>
      </c>
      <c r="O1222" s="4" t="str">
        <f>IFERROR(INDEX(字典1_78!C:C,MATCH(RIGHT(F1222,2),字典1_78!B:B,0)),"Error")</f>
        <v>音符打开(#01)</v>
      </c>
      <c r="P1222" s="5">
        <f t="shared" si="76"/>
        <v>85.941999999999993</v>
      </c>
      <c r="Q1222" s="5">
        <f t="shared" si="77"/>
        <v>0.73799999999999955</v>
      </c>
      <c r="R1222" s="5" t="str">
        <f>IF(H1224="C_B",INDEX(音色一览表!A:A,MATCH(MID(F1222,5,2)&amp;MID(F1223,5,2)&amp;MID(F1224,7,2),音色一览表!H:H,0))&amp;" "&amp;INDEX(音色一览表!G:G,MATCH(MID(F1222,5,2)&amp;MID(F1223,5,2)&amp;MID(F1224,7,2),音色一览表!H:H,0)),"")</f>
        <v/>
      </c>
      <c r="S1222" s="17"/>
      <c r="T1222" s="17"/>
    </row>
    <row r="1223" spans="1:20" ht="18" hidden="1" customHeight="1" x14ac:dyDescent="0.2">
      <c r="A1223" s="16">
        <v>1221</v>
      </c>
      <c r="B1223" s="16">
        <v>7</v>
      </c>
      <c r="C1223" s="10"/>
      <c r="D1223" s="16" t="s">
        <v>49</v>
      </c>
      <c r="E1223" s="16" t="s">
        <v>50</v>
      </c>
      <c r="F1223" s="16" t="s">
        <v>1226</v>
      </c>
      <c r="G1223" s="16" t="s">
        <v>1382</v>
      </c>
      <c r="H1223" s="34" t="str">
        <f t="shared" si="79"/>
        <v>9</v>
      </c>
      <c r="I1223" s="34" t="str">
        <f>IFERROR(INDEX(数据分类!B:B,MATCH(数据!H1223,数据分类!A:A,0)),"Error")</f>
        <v>音符打开</v>
      </c>
      <c r="J1223" s="34" t="str">
        <f>IFERROR(_xlfn.IFS(INDEX(数据分类!E:E,MATCH(数据!H1223,数据分类!A:A,0))=3456,N1223&amp;M1223,INDEX(数据分类!E:E,MATCH(数据!H1223,数据分类!A:A,0))=34,M1223,INDEX(数据分类!E:E,MATCH(数据!H1223,数据分类!A:A,0))=56,N1223,INDEX(数据分类!E:E,MATCH(数据!H1223,数据分类!A:A,0))="-","-"),"Error")</f>
        <v>C1键松开</v>
      </c>
      <c r="K1223" s="34">
        <f t="shared" si="78"/>
        <v>1</v>
      </c>
      <c r="L1223" s="4" t="str">
        <f>IFERROR(INDEX(字典msg!B:B,MATCH(D1223,字典msg!A:A,0)),"Error")</f>
        <v>正常</v>
      </c>
      <c r="M1223" s="4" t="str">
        <f>IFERROR(_xlfn.IFS(H1223="9",INDEX(字典1_34!C:C,MATCH(MID(F1223,5,2),字典1_34!B:B,0)),H1223="B00",INDEX(字典1_34!D:D,MATCH(MID(F1223,5,2),字典1_34!B:B,0)),H1223="B20",INDEX(字典1_34!E:E,MATCH(MID(F1223,5,2),字典1_34!B:B,0)),H1223="B48",INDEX(字典1_34!G:G,MATCH(MID(F1223,5,2),字典1_34!B:B,0)),LEFT(H1223,1)="B",INDEX(字典1_34!F:F,MATCH(MID(F1223,5,2),字典1_34!B:B,0))),"-")</f>
        <v>松开</v>
      </c>
      <c r="N1223" s="4" t="str">
        <f>IFERROR(_xlfn.IFS(H1223="9",INDEX(字典1_56!C:C,MATCH(MID(F1223,7,2),字典1_56!B:B,0)),LEFT(H1223,1)="B",INDEX(字典1_56!D:D,MATCH(MID(F1223,7,2),字典1_56!B:B,0)),H1223="C_B",INDEX(字典1_56!F:F,MATCH(MID(F1223,7,2),字典1_56!B:B,0)),H1223="C",INDEX(字典1_56!E:E,MATCH(MID(F1223,7,2),字典1_56!B:B,0))),"-")</f>
        <v>C1键</v>
      </c>
      <c r="O1223" s="4" t="str">
        <f>IFERROR(INDEX(字典1_78!C:C,MATCH(RIGHT(F1223,2),字典1_78!B:B,0)),"Error")</f>
        <v>音符打开(#01)</v>
      </c>
      <c r="P1223" s="5">
        <f t="shared" si="76"/>
        <v>86.753</v>
      </c>
      <c r="Q1223" s="5">
        <f t="shared" si="77"/>
        <v>0.81100000000000705</v>
      </c>
      <c r="R1223" s="5" t="str">
        <f>IF(H1225="C_B",INDEX(音色一览表!A:A,MATCH(MID(F1223,5,2)&amp;MID(F1224,5,2)&amp;MID(F1225,7,2),音色一览表!H:H,0))&amp;" "&amp;INDEX(音色一览表!G:G,MATCH(MID(F1223,5,2)&amp;MID(F1224,5,2)&amp;MID(F1225,7,2),音色一览表!H:H,0)),"")</f>
        <v/>
      </c>
      <c r="S1223" s="17"/>
      <c r="T1223" s="17"/>
    </row>
    <row r="1224" spans="1:20" ht="18" hidden="1" customHeight="1" x14ac:dyDescent="0.2">
      <c r="A1224" s="16">
        <v>1222</v>
      </c>
      <c r="B1224" s="16">
        <v>7</v>
      </c>
      <c r="C1224" s="10"/>
      <c r="D1224" s="16" t="s">
        <v>49</v>
      </c>
      <c r="E1224" s="16" t="s">
        <v>50</v>
      </c>
      <c r="F1224" s="16" t="s">
        <v>1383</v>
      </c>
      <c r="G1224" s="16" t="s">
        <v>1384</v>
      </c>
      <c r="H1224" s="34" t="str">
        <f t="shared" si="79"/>
        <v>FC</v>
      </c>
      <c r="I1224" s="34" t="str">
        <f>IFERROR(INDEX(数据分类!B:B,MATCH(数据!H1224,数据分类!A:A,0)),"Error")</f>
        <v>停止</v>
      </c>
      <c r="J1224" s="34" t="str">
        <f>IFERROR(_xlfn.IFS(INDEX(数据分类!E:E,MATCH(数据!H1224,数据分类!A:A,0))=3456,N1224&amp;M1224,INDEX(数据分类!E:E,MATCH(数据!H1224,数据分类!A:A,0))=34,M1224,INDEX(数据分类!E:E,MATCH(数据!H1224,数据分类!A:A,0))=56,N1224,INDEX(数据分类!E:E,MATCH(数据!H1224,数据分类!A:A,0))="-","-"),"Error")</f>
        <v>-</v>
      </c>
      <c r="K1224" s="34" t="str">
        <f t="shared" si="78"/>
        <v>-</v>
      </c>
      <c r="L1224" s="4" t="str">
        <f>IFERROR(INDEX(字典msg!B:B,MATCH(D1224,字典msg!A:A,0)),"Error")</f>
        <v>正常</v>
      </c>
      <c r="M1224" s="4" t="str">
        <f>IFERROR(_xlfn.IFS(H1224="9",INDEX(字典1_34!C:C,MATCH(MID(F1224,5,2),字典1_34!B:B,0)),H1224="B00",INDEX(字典1_34!D:D,MATCH(MID(F1224,5,2),字典1_34!B:B,0)),H1224="B20",INDEX(字典1_34!E:E,MATCH(MID(F1224,5,2),字典1_34!B:B,0)),H1224="B48",INDEX(字典1_34!G:G,MATCH(MID(F1224,5,2),字典1_34!B:B,0)),LEFT(H1224,1)="B",INDEX(字典1_34!F:F,MATCH(MID(F1224,5,2),字典1_34!B:B,0))),"-")</f>
        <v>-</v>
      </c>
      <c r="N1224" s="4" t="str">
        <f>IFERROR(_xlfn.IFS(H1224="9",INDEX(字典1_56!C:C,MATCH(MID(F1224,7,2),字典1_56!B:B,0)),LEFT(H1224,1)="B",INDEX(字典1_56!D:D,MATCH(MID(F1224,7,2),字典1_56!B:B,0)),H1224="C_B",INDEX(字典1_56!F:F,MATCH(MID(F1224,7,2),字典1_56!B:B,0)),H1224="C",INDEX(字典1_56!E:E,MATCH(MID(F1224,7,2),字典1_56!B:B,0))),"-")</f>
        <v>-</v>
      </c>
      <c r="O1224" s="4" t="str">
        <f>IFERROR(INDEX(字典1_78!C:C,MATCH(RIGHT(F1224,2),字典1_78!B:B,0)),"Error")</f>
        <v>停止</v>
      </c>
      <c r="P1224" s="5">
        <f t="shared" si="76"/>
        <v>87.102999999999994</v>
      </c>
      <c r="Q1224" s="5">
        <f t="shared" si="77"/>
        <v>0.34999999999999432</v>
      </c>
      <c r="R1224" s="5" t="str">
        <f>IF(H1226="C_B",INDEX(音色一览表!A:A,MATCH(MID(F1224,5,2)&amp;MID(F1225,5,2)&amp;MID(F1226,7,2),音色一览表!H:H,0))&amp;" "&amp;INDEX(音色一览表!G:G,MATCH(MID(F1224,5,2)&amp;MID(F1225,5,2)&amp;MID(F1226,7,2),音色一览表!H:H,0)),"")</f>
        <v/>
      </c>
      <c r="S1224" s="17"/>
      <c r="T1224" s="17"/>
    </row>
    <row r="1225" spans="1:20" ht="18" hidden="1" customHeight="1" x14ac:dyDescent="0.2">
      <c r="A1225" s="16">
        <v>1223</v>
      </c>
      <c r="B1225" s="16">
        <v>7</v>
      </c>
      <c r="C1225" s="10"/>
      <c r="D1225" s="16" t="s">
        <v>49</v>
      </c>
      <c r="E1225" s="16" t="s">
        <v>50</v>
      </c>
      <c r="F1225" s="16" t="s">
        <v>1385</v>
      </c>
      <c r="G1225" s="16" t="s">
        <v>1386</v>
      </c>
      <c r="H1225" s="34" t="str">
        <f t="shared" si="79"/>
        <v>9</v>
      </c>
      <c r="I1225" s="34" t="str">
        <f>IFERROR(INDEX(数据分类!B:B,MATCH(数据!H1225,数据分类!A:A,0)),"Error")</f>
        <v>音符打开</v>
      </c>
      <c r="J1225" s="34" t="str">
        <f>IFERROR(_xlfn.IFS(INDEX(数据分类!E:E,MATCH(数据!H1225,数据分类!A:A,0))=3456,N1225&amp;M1225,INDEX(数据分类!E:E,MATCH(数据!H1225,数据分类!A:A,0))=34,M1225,INDEX(数据分类!E:E,MATCH(数据!H1225,数据分类!A:A,0))=56,N1225,INDEX(数据分类!E:E,MATCH(数据!H1225,数据分类!A:A,0))="-","-"),"Error")</f>
        <v>C1键按下(力度057)</v>
      </c>
      <c r="K1225" s="34">
        <f t="shared" si="78"/>
        <v>1</v>
      </c>
      <c r="L1225" s="4" t="str">
        <f>IFERROR(INDEX(字典msg!B:B,MATCH(D1225,字典msg!A:A,0)),"Error")</f>
        <v>正常</v>
      </c>
      <c r="M1225" s="4" t="str">
        <f>IFERROR(_xlfn.IFS(H1225="9",INDEX(字典1_34!C:C,MATCH(MID(F1225,5,2),字典1_34!B:B,0)),H1225="B00",INDEX(字典1_34!D:D,MATCH(MID(F1225,5,2),字典1_34!B:B,0)),H1225="B20",INDEX(字典1_34!E:E,MATCH(MID(F1225,5,2),字典1_34!B:B,0)),H1225="B48",INDEX(字典1_34!G:G,MATCH(MID(F1225,5,2),字典1_34!B:B,0)),LEFT(H1225,1)="B",INDEX(字典1_34!F:F,MATCH(MID(F1225,5,2),字典1_34!B:B,0))),"-")</f>
        <v>按下(力度057)</v>
      </c>
      <c r="N1225" s="4" t="str">
        <f>IFERROR(_xlfn.IFS(H1225="9",INDEX(字典1_56!C:C,MATCH(MID(F1225,7,2),字典1_56!B:B,0)),LEFT(H1225,1)="B",INDEX(字典1_56!D:D,MATCH(MID(F1225,7,2),字典1_56!B:B,0)),H1225="C_B",INDEX(字典1_56!F:F,MATCH(MID(F1225,7,2),字典1_56!B:B,0)),H1225="C",INDEX(字典1_56!E:E,MATCH(MID(F1225,7,2),字典1_56!B:B,0))),"-")</f>
        <v>C1键</v>
      </c>
      <c r="O1225" s="4" t="str">
        <f>IFERROR(INDEX(字典1_78!C:C,MATCH(RIGHT(F1225,2),字典1_78!B:B,0)),"Error")</f>
        <v>音符打开(#01)</v>
      </c>
      <c r="P1225" s="5">
        <f t="shared" si="76"/>
        <v>88.427999999999997</v>
      </c>
      <c r="Q1225" s="5">
        <f t="shared" si="77"/>
        <v>1.3250000000000028</v>
      </c>
      <c r="R1225" s="5" t="str">
        <f>IF(H1227="C_B",INDEX(音色一览表!A:A,MATCH(MID(F1225,5,2)&amp;MID(F1226,5,2)&amp;MID(F1227,7,2),音色一览表!H:H,0))&amp;" "&amp;INDEX(音色一览表!G:G,MATCH(MID(F1225,5,2)&amp;MID(F1226,5,2)&amp;MID(F1227,7,2),音色一览表!H:H,0)),"")</f>
        <v/>
      </c>
      <c r="S1225" s="17"/>
      <c r="T1225" s="17"/>
    </row>
    <row r="1226" spans="1:20" ht="18" hidden="1" customHeight="1" x14ac:dyDescent="0.2">
      <c r="A1226" s="16">
        <v>1224</v>
      </c>
      <c r="B1226" s="16">
        <v>7</v>
      </c>
      <c r="C1226" s="10"/>
      <c r="D1226" s="16" t="s">
        <v>49</v>
      </c>
      <c r="E1226" s="16" t="s">
        <v>50</v>
      </c>
      <c r="F1226" s="16" t="s">
        <v>1226</v>
      </c>
      <c r="G1226" s="16" t="s">
        <v>1387</v>
      </c>
      <c r="H1226" s="34" t="str">
        <f t="shared" si="79"/>
        <v>9</v>
      </c>
      <c r="I1226" s="34" t="str">
        <f>IFERROR(INDEX(数据分类!B:B,MATCH(数据!H1226,数据分类!A:A,0)),"Error")</f>
        <v>音符打开</v>
      </c>
      <c r="J1226" s="34" t="str">
        <f>IFERROR(_xlfn.IFS(INDEX(数据分类!E:E,MATCH(数据!H1226,数据分类!A:A,0))=3456,N1226&amp;M1226,INDEX(数据分类!E:E,MATCH(数据!H1226,数据分类!A:A,0))=34,M1226,INDEX(数据分类!E:E,MATCH(数据!H1226,数据分类!A:A,0))=56,N1226,INDEX(数据分类!E:E,MATCH(数据!H1226,数据分类!A:A,0))="-","-"),"Error")</f>
        <v>C1键松开</v>
      </c>
      <c r="K1226" s="34">
        <f t="shared" si="78"/>
        <v>1</v>
      </c>
      <c r="L1226" s="4" t="str">
        <f>IFERROR(INDEX(字典msg!B:B,MATCH(D1226,字典msg!A:A,0)),"Error")</f>
        <v>正常</v>
      </c>
      <c r="M1226" s="4" t="str">
        <f>IFERROR(_xlfn.IFS(H1226="9",INDEX(字典1_34!C:C,MATCH(MID(F1226,5,2),字典1_34!B:B,0)),H1226="B00",INDEX(字典1_34!D:D,MATCH(MID(F1226,5,2),字典1_34!B:B,0)),H1226="B20",INDEX(字典1_34!E:E,MATCH(MID(F1226,5,2),字典1_34!B:B,0)),H1226="B48",INDEX(字典1_34!G:G,MATCH(MID(F1226,5,2),字典1_34!B:B,0)),LEFT(H1226,1)="B",INDEX(字典1_34!F:F,MATCH(MID(F1226,5,2),字典1_34!B:B,0))),"-")</f>
        <v>松开</v>
      </c>
      <c r="N1226" s="4" t="str">
        <f>IFERROR(_xlfn.IFS(H1226="9",INDEX(字典1_56!C:C,MATCH(MID(F1226,7,2),字典1_56!B:B,0)),LEFT(H1226,1)="B",INDEX(字典1_56!D:D,MATCH(MID(F1226,7,2),字典1_56!B:B,0)),H1226="C_B",INDEX(字典1_56!F:F,MATCH(MID(F1226,7,2),字典1_56!B:B,0)),H1226="C",INDEX(字典1_56!E:E,MATCH(MID(F1226,7,2),字典1_56!B:B,0))),"-")</f>
        <v>C1键</v>
      </c>
      <c r="O1226" s="4" t="str">
        <f>IFERROR(INDEX(字典1_78!C:C,MATCH(RIGHT(F1226,2),字典1_78!B:B,0)),"Error")</f>
        <v>音符打开(#01)</v>
      </c>
      <c r="P1226" s="5">
        <f t="shared" si="76"/>
        <v>88.68</v>
      </c>
      <c r="Q1226" s="5">
        <f t="shared" si="77"/>
        <v>0.25200000000000955</v>
      </c>
      <c r="R1226" s="5" t="str">
        <f>IF(H1228="C_B",INDEX(音色一览表!A:A,MATCH(MID(F1226,5,2)&amp;MID(F1227,5,2)&amp;MID(F1228,7,2),音色一览表!H:H,0))&amp;" "&amp;INDEX(音色一览表!G:G,MATCH(MID(F1226,5,2)&amp;MID(F1227,5,2)&amp;MID(F1228,7,2),音色一览表!H:H,0)),"")</f>
        <v/>
      </c>
      <c r="S1226" s="17"/>
      <c r="T1226" s="17"/>
    </row>
    <row r="1227" spans="1:20" ht="18" hidden="1" customHeight="1" x14ac:dyDescent="0.2">
      <c r="A1227" s="16">
        <v>1225</v>
      </c>
      <c r="B1227" s="16">
        <v>7</v>
      </c>
      <c r="C1227" s="10"/>
      <c r="D1227" s="16" t="s">
        <v>49</v>
      </c>
      <c r="E1227" s="16" t="s">
        <v>50</v>
      </c>
      <c r="F1227" s="16" t="s">
        <v>1388</v>
      </c>
      <c r="G1227" s="16" t="s">
        <v>1389</v>
      </c>
      <c r="H1227" s="34" t="str">
        <f t="shared" si="79"/>
        <v>9</v>
      </c>
      <c r="I1227" s="34" t="str">
        <f>IFERROR(INDEX(数据分类!B:B,MATCH(数据!H1227,数据分类!A:A,0)),"Error")</f>
        <v>音符打开</v>
      </c>
      <c r="J1227" s="34" t="str">
        <f>IFERROR(_xlfn.IFS(INDEX(数据分类!E:E,MATCH(数据!H1227,数据分类!A:A,0))=3456,N1227&amp;M1227,INDEX(数据分类!E:E,MATCH(数据!H1227,数据分类!A:A,0))=34,M1227,INDEX(数据分类!E:E,MATCH(数据!H1227,数据分类!A:A,0))=56,N1227,INDEX(数据分类!E:E,MATCH(数据!H1227,数据分类!A:A,0))="-","-"),"Error")</f>
        <v>C1键按下(力度066)</v>
      </c>
      <c r="K1227" s="34">
        <f t="shared" si="78"/>
        <v>1</v>
      </c>
      <c r="L1227" s="4" t="str">
        <f>IFERROR(INDEX(字典msg!B:B,MATCH(D1227,字典msg!A:A,0)),"Error")</f>
        <v>正常</v>
      </c>
      <c r="M1227" s="4" t="str">
        <f>IFERROR(_xlfn.IFS(H1227="9",INDEX(字典1_34!C:C,MATCH(MID(F1227,5,2),字典1_34!B:B,0)),H1227="B00",INDEX(字典1_34!D:D,MATCH(MID(F1227,5,2),字典1_34!B:B,0)),H1227="B20",INDEX(字典1_34!E:E,MATCH(MID(F1227,5,2),字典1_34!B:B,0)),H1227="B48",INDEX(字典1_34!G:G,MATCH(MID(F1227,5,2),字典1_34!B:B,0)),LEFT(H1227,1)="B",INDEX(字典1_34!F:F,MATCH(MID(F1227,5,2),字典1_34!B:B,0))),"-")</f>
        <v>按下(力度066)</v>
      </c>
      <c r="N1227" s="4" t="str">
        <f>IFERROR(_xlfn.IFS(H1227="9",INDEX(字典1_56!C:C,MATCH(MID(F1227,7,2),字典1_56!B:B,0)),LEFT(H1227,1)="B",INDEX(字典1_56!D:D,MATCH(MID(F1227,7,2),字典1_56!B:B,0)),H1227="C_B",INDEX(字典1_56!F:F,MATCH(MID(F1227,7,2),字典1_56!B:B,0)),H1227="C",INDEX(字典1_56!E:E,MATCH(MID(F1227,7,2),字典1_56!B:B,0))),"-")</f>
        <v>C1键</v>
      </c>
      <c r="O1227" s="4" t="str">
        <f>IFERROR(INDEX(字典1_78!C:C,MATCH(RIGHT(F1227,2),字典1_78!B:B,0)),"Error")</f>
        <v>音符打开(#01)</v>
      </c>
      <c r="P1227" s="5">
        <f t="shared" si="76"/>
        <v>88.942999999999998</v>
      </c>
      <c r="Q1227" s="5">
        <f t="shared" si="77"/>
        <v>0.26299999999999102</v>
      </c>
      <c r="R1227" s="5" t="str">
        <f>IF(H1229="C_B",INDEX(音色一览表!A:A,MATCH(MID(F1227,5,2)&amp;MID(F1228,5,2)&amp;MID(F1229,7,2),音色一览表!H:H,0))&amp;" "&amp;INDEX(音色一览表!G:G,MATCH(MID(F1227,5,2)&amp;MID(F1228,5,2)&amp;MID(F1229,7,2),音色一览表!H:H,0)),"")</f>
        <v/>
      </c>
      <c r="S1227" s="17"/>
      <c r="T1227" s="17"/>
    </row>
    <row r="1228" spans="1:20" ht="18" hidden="1" customHeight="1" x14ac:dyDescent="0.2">
      <c r="A1228" s="16">
        <v>1226</v>
      </c>
      <c r="B1228" s="16">
        <v>7</v>
      </c>
      <c r="C1228" s="10"/>
      <c r="D1228" s="16" t="s">
        <v>49</v>
      </c>
      <c r="E1228" s="16" t="s">
        <v>50</v>
      </c>
      <c r="F1228" s="16" t="s">
        <v>1226</v>
      </c>
      <c r="G1228" s="16" t="s">
        <v>1390</v>
      </c>
      <c r="H1228" s="34" t="str">
        <f t="shared" si="79"/>
        <v>9</v>
      </c>
      <c r="I1228" s="34" t="str">
        <f>IFERROR(INDEX(数据分类!B:B,MATCH(数据!H1228,数据分类!A:A,0)),"Error")</f>
        <v>音符打开</v>
      </c>
      <c r="J1228" s="34" t="str">
        <f>IFERROR(_xlfn.IFS(INDEX(数据分类!E:E,MATCH(数据!H1228,数据分类!A:A,0))=3456,N1228&amp;M1228,INDEX(数据分类!E:E,MATCH(数据!H1228,数据分类!A:A,0))=34,M1228,INDEX(数据分类!E:E,MATCH(数据!H1228,数据分类!A:A,0))=56,N1228,INDEX(数据分类!E:E,MATCH(数据!H1228,数据分类!A:A,0))="-","-"),"Error")</f>
        <v>C1键松开</v>
      </c>
      <c r="K1228" s="34">
        <f t="shared" si="78"/>
        <v>1</v>
      </c>
      <c r="L1228" s="4" t="str">
        <f>IFERROR(INDEX(字典msg!B:B,MATCH(D1228,字典msg!A:A,0)),"Error")</f>
        <v>正常</v>
      </c>
      <c r="M1228" s="4" t="str">
        <f>IFERROR(_xlfn.IFS(H1228="9",INDEX(字典1_34!C:C,MATCH(MID(F1228,5,2),字典1_34!B:B,0)),H1228="B00",INDEX(字典1_34!D:D,MATCH(MID(F1228,5,2),字典1_34!B:B,0)),H1228="B20",INDEX(字典1_34!E:E,MATCH(MID(F1228,5,2),字典1_34!B:B,0)),H1228="B48",INDEX(字典1_34!G:G,MATCH(MID(F1228,5,2),字典1_34!B:B,0)),LEFT(H1228,1)="B",INDEX(字典1_34!F:F,MATCH(MID(F1228,5,2),字典1_34!B:B,0))),"-")</f>
        <v>松开</v>
      </c>
      <c r="N1228" s="4" t="str">
        <f>IFERROR(_xlfn.IFS(H1228="9",INDEX(字典1_56!C:C,MATCH(MID(F1228,7,2),字典1_56!B:B,0)),LEFT(H1228,1)="B",INDEX(字典1_56!D:D,MATCH(MID(F1228,7,2),字典1_56!B:B,0)),H1228="C_B",INDEX(字典1_56!F:F,MATCH(MID(F1228,7,2),字典1_56!B:B,0)),H1228="C",INDEX(字典1_56!E:E,MATCH(MID(F1228,7,2),字典1_56!B:B,0))),"-")</f>
        <v>C1键</v>
      </c>
      <c r="O1228" s="4" t="str">
        <f>IFERROR(INDEX(字典1_78!C:C,MATCH(RIGHT(F1228,2),字典1_78!B:B,0)),"Error")</f>
        <v>音符打开(#01)</v>
      </c>
      <c r="P1228" s="5">
        <f t="shared" si="76"/>
        <v>89.113</v>
      </c>
      <c r="Q1228" s="5">
        <f t="shared" si="77"/>
        <v>0.17000000000000171</v>
      </c>
      <c r="R1228" s="5" t="str">
        <f>IF(H1230="C_B",INDEX(音色一览表!A:A,MATCH(MID(F1228,5,2)&amp;MID(F1229,5,2)&amp;MID(F1230,7,2),音色一览表!H:H,0))&amp;" "&amp;INDEX(音色一览表!G:G,MATCH(MID(F1228,5,2)&amp;MID(F1229,5,2)&amp;MID(F1230,7,2),音色一览表!H:H,0)),"")</f>
        <v/>
      </c>
      <c r="S1228" s="17"/>
      <c r="T1228" s="17"/>
    </row>
    <row r="1229" spans="1:20" ht="18" hidden="1" customHeight="1" x14ac:dyDescent="0.2">
      <c r="A1229" s="16">
        <v>1227</v>
      </c>
      <c r="B1229" s="16">
        <v>7</v>
      </c>
      <c r="C1229" s="10"/>
      <c r="D1229" s="16" t="s">
        <v>49</v>
      </c>
      <c r="E1229" s="16" t="s">
        <v>50</v>
      </c>
      <c r="F1229" s="16" t="s">
        <v>1391</v>
      </c>
      <c r="G1229" s="16" t="s">
        <v>1392</v>
      </c>
      <c r="H1229" s="34" t="str">
        <f t="shared" si="79"/>
        <v>9</v>
      </c>
      <c r="I1229" s="34" t="str">
        <f>IFERROR(INDEX(数据分类!B:B,MATCH(数据!H1229,数据分类!A:A,0)),"Error")</f>
        <v>音符打开</v>
      </c>
      <c r="J1229" s="34" t="str">
        <f>IFERROR(_xlfn.IFS(INDEX(数据分类!E:E,MATCH(数据!H1229,数据分类!A:A,0))=3456,N1229&amp;M1229,INDEX(数据分类!E:E,MATCH(数据!H1229,数据分类!A:A,0))=34,M1229,INDEX(数据分类!E:E,MATCH(数据!H1229,数据分类!A:A,0))=56,N1229,INDEX(数据分类!E:E,MATCH(数据!H1229,数据分类!A:A,0))="-","-"),"Error")</f>
        <v>C1键按下(力度064)</v>
      </c>
      <c r="K1229" s="34">
        <f t="shared" si="78"/>
        <v>1</v>
      </c>
      <c r="L1229" s="4" t="str">
        <f>IFERROR(INDEX(字典msg!B:B,MATCH(D1229,字典msg!A:A,0)),"Error")</f>
        <v>正常</v>
      </c>
      <c r="M1229" s="4" t="str">
        <f>IFERROR(_xlfn.IFS(H1229="9",INDEX(字典1_34!C:C,MATCH(MID(F1229,5,2),字典1_34!B:B,0)),H1229="B00",INDEX(字典1_34!D:D,MATCH(MID(F1229,5,2),字典1_34!B:B,0)),H1229="B20",INDEX(字典1_34!E:E,MATCH(MID(F1229,5,2),字典1_34!B:B,0)),H1229="B48",INDEX(字典1_34!G:G,MATCH(MID(F1229,5,2),字典1_34!B:B,0)),LEFT(H1229,1)="B",INDEX(字典1_34!F:F,MATCH(MID(F1229,5,2),字典1_34!B:B,0))),"-")</f>
        <v>按下(力度064)</v>
      </c>
      <c r="N1229" s="4" t="str">
        <f>IFERROR(_xlfn.IFS(H1229="9",INDEX(字典1_56!C:C,MATCH(MID(F1229,7,2),字典1_56!B:B,0)),LEFT(H1229,1)="B",INDEX(字典1_56!D:D,MATCH(MID(F1229,7,2),字典1_56!B:B,0)),H1229="C_B",INDEX(字典1_56!F:F,MATCH(MID(F1229,7,2),字典1_56!B:B,0)),H1229="C",INDEX(字典1_56!E:E,MATCH(MID(F1229,7,2),字典1_56!B:B,0))),"-")</f>
        <v>C1键</v>
      </c>
      <c r="O1229" s="4" t="str">
        <f>IFERROR(INDEX(字典1_78!C:C,MATCH(RIGHT(F1229,2),字典1_78!B:B,0)),"Error")</f>
        <v>音符打开(#01)</v>
      </c>
      <c r="P1229" s="5">
        <f t="shared" si="76"/>
        <v>89.230999999999995</v>
      </c>
      <c r="Q1229" s="5">
        <f t="shared" si="77"/>
        <v>0.117999999999995</v>
      </c>
      <c r="R1229" s="5" t="str">
        <f>IF(H1231="C_B",INDEX(音色一览表!A:A,MATCH(MID(F1229,5,2)&amp;MID(F1230,5,2)&amp;MID(F1231,7,2),音色一览表!H:H,0))&amp;" "&amp;INDEX(音色一览表!G:G,MATCH(MID(F1229,5,2)&amp;MID(F1230,5,2)&amp;MID(F1231,7,2),音色一览表!H:H,0)),"")</f>
        <v/>
      </c>
      <c r="S1229" s="17"/>
      <c r="T1229" s="17"/>
    </row>
    <row r="1230" spans="1:20" ht="18" hidden="1" customHeight="1" x14ac:dyDescent="0.2">
      <c r="A1230" s="16">
        <v>1228</v>
      </c>
      <c r="B1230" s="16">
        <v>7</v>
      </c>
      <c r="C1230" s="10"/>
      <c r="D1230" s="16" t="s">
        <v>49</v>
      </c>
      <c r="E1230" s="16" t="s">
        <v>50</v>
      </c>
      <c r="F1230" s="16" t="s">
        <v>1226</v>
      </c>
      <c r="G1230" s="16" t="s">
        <v>1393</v>
      </c>
      <c r="H1230" s="34" t="str">
        <f t="shared" si="79"/>
        <v>9</v>
      </c>
      <c r="I1230" s="34" t="str">
        <f>IFERROR(INDEX(数据分类!B:B,MATCH(数据!H1230,数据分类!A:A,0)),"Error")</f>
        <v>音符打开</v>
      </c>
      <c r="J1230" s="34" t="str">
        <f>IFERROR(_xlfn.IFS(INDEX(数据分类!E:E,MATCH(数据!H1230,数据分类!A:A,0))=3456,N1230&amp;M1230,INDEX(数据分类!E:E,MATCH(数据!H1230,数据分类!A:A,0))=34,M1230,INDEX(数据分类!E:E,MATCH(数据!H1230,数据分类!A:A,0))=56,N1230,INDEX(数据分类!E:E,MATCH(数据!H1230,数据分类!A:A,0))="-","-"),"Error")</f>
        <v>C1键松开</v>
      </c>
      <c r="K1230" s="34">
        <f t="shared" si="78"/>
        <v>1</v>
      </c>
      <c r="L1230" s="4" t="str">
        <f>IFERROR(INDEX(字典msg!B:B,MATCH(D1230,字典msg!A:A,0)),"Error")</f>
        <v>正常</v>
      </c>
      <c r="M1230" s="4" t="str">
        <f>IFERROR(_xlfn.IFS(H1230="9",INDEX(字典1_34!C:C,MATCH(MID(F1230,5,2),字典1_34!B:B,0)),H1230="B00",INDEX(字典1_34!D:D,MATCH(MID(F1230,5,2),字典1_34!B:B,0)),H1230="B20",INDEX(字典1_34!E:E,MATCH(MID(F1230,5,2),字典1_34!B:B,0)),H1230="B48",INDEX(字典1_34!G:G,MATCH(MID(F1230,5,2),字典1_34!B:B,0)),LEFT(H1230,1)="B",INDEX(字典1_34!F:F,MATCH(MID(F1230,5,2),字典1_34!B:B,0))),"-")</f>
        <v>松开</v>
      </c>
      <c r="N1230" s="4" t="str">
        <f>IFERROR(_xlfn.IFS(H1230="9",INDEX(字典1_56!C:C,MATCH(MID(F1230,7,2),字典1_56!B:B,0)),LEFT(H1230,1)="B",INDEX(字典1_56!D:D,MATCH(MID(F1230,7,2),字典1_56!B:B,0)),H1230="C_B",INDEX(字典1_56!F:F,MATCH(MID(F1230,7,2),字典1_56!B:B,0)),H1230="C",INDEX(字典1_56!E:E,MATCH(MID(F1230,7,2),字典1_56!B:B,0))),"-")</f>
        <v>C1键</v>
      </c>
      <c r="O1230" s="4" t="str">
        <f>IFERROR(INDEX(字典1_78!C:C,MATCH(RIGHT(F1230,2),字典1_78!B:B,0)),"Error")</f>
        <v>音符打开(#01)</v>
      </c>
      <c r="P1230" s="5">
        <f t="shared" si="76"/>
        <v>89.346000000000004</v>
      </c>
      <c r="Q1230" s="5">
        <f t="shared" si="77"/>
        <v>0.11500000000000909</v>
      </c>
      <c r="R1230" s="5" t="str">
        <f>IF(H1232="C_B",INDEX(音色一览表!A:A,MATCH(MID(F1230,5,2)&amp;MID(F1231,5,2)&amp;MID(F1232,7,2),音色一览表!H:H,0))&amp;" "&amp;INDEX(音色一览表!G:G,MATCH(MID(F1230,5,2)&amp;MID(F1231,5,2)&amp;MID(F1232,7,2),音色一览表!H:H,0)),"")</f>
        <v/>
      </c>
      <c r="S1230" s="17"/>
      <c r="T1230" s="17"/>
    </row>
    <row r="1231" spans="1:20" ht="18" hidden="1" customHeight="1" x14ac:dyDescent="0.2">
      <c r="A1231" s="16">
        <v>1229</v>
      </c>
      <c r="B1231" s="16">
        <v>7</v>
      </c>
      <c r="C1231" s="10"/>
      <c r="D1231" s="16" t="s">
        <v>49</v>
      </c>
      <c r="E1231" s="16" t="s">
        <v>50</v>
      </c>
      <c r="F1231" s="16" t="s">
        <v>1385</v>
      </c>
      <c r="G1231" s="16" t="s">
        <v>1394</v>
      </c>
      <c r="H1231" s="34" t="str">
        <f t="shared" si="79"/>
        <v>9</v>
      </c>
      <c r="I1231" s="34" t="str">
        <f>IFERROR(INDEX(数据分类!B:B,MATCH(数据!H1231,数据分类!A:A,0)),"Error")</f>
        <v>音符打开</v>
      </c>
      <c r="J1231" s="34" t="str">
        <f>IFERROR(_xlfn.IFS(INDEX(数据分类!E:E,MATCH(数据!H1231,数据分类!A:A,0))=3456,N1231&amp;M1231,INDEX(数据分类!E:E,MATCH(数据!H1231,数据分类!A:A,0))=34,M1231,INDEX(数据分类!E:E,MATCH(数据!H1231,数据分类!A:A,0))=56,N1231,INDEX(数据分类!E:E,MATCH(数据!H1231,数据分类!A:A,0))="-","-"),"Error")</f>
        <v>C1键按下(力度057)</v>
      </c>
      <c r="K1231" s="34">
        <f t="shared" si="78"/>
        <v>1</v>
      </c>
      <c r="L1231" s="4" t="str">
        <f>IFERROR(INDEX(字典msg!B:B,MATCH(D1231,字典msg!A:A,0)),"Error")</f>
        <v>正常</v>
      </c>
      <c r="M1231" s="4" t="str">
        <f>IFERROR(_xlfn.IFS(H1231="9",INDEX(字典1_34!C:C,MATCH(MID(F1231,5,2),字典1_34!B:B,0)),H1231="B00",INDEX(字典1_34!D:D,MATCH(MID(F1231,5,2),字典1_34!B:B,0)),H1231="B20",INDEX(字典1_34!E:E,MATCH(MID(F1231,5,2),字典1_34!B:B,0)),H1231="B48",INDEX(字典1_34!G:G,MATCH(MID(F1231,5,2),字典1_34!B:B,0)),LEFT(H1231,1)="B",INDEX(字典1_34!F:F,MATCH(MID(F1231,5,2),字典1_34!B:B,0))),"-")</f>
        <v>按下(力度057)</v>
      </c>
      <c r="N1231" s="4" t="str">
        <f>IFERROR(_xlfn.IFS(H1231="9",INDEX(字典1_56!C:C,MATCH(MID(F1231,7,2),字典1_56!B:B,0)),LEFT(H1231,1)="B",INDEX(字典1_56!D:D,MATCH(MID(F1231,7,2),字典1_56!B:B,0)),H1231="C_B",INDEX(字典1_56!F:F,MATCH(MID(F1231,7,2),字典1_56!B:B,0)),H1231="C",INDEX(字典1_56!E:E,MATCH(MID(F1231,7,2),字典1_56!B:B,0))),"-")</f>
        <v>C1键</v>
      </c>
      <c r="O1231" s="4" t="str">
        <f>IFERROR(INDEX(字典1_78!C:C,MATCH(RIGHT(F1231,2),字典1_78!B:B,0)),"Error")</f>
        <v>音符打开(#01)</v>
      </c>
      <c r="P1231" s="5">
        <f t="shared" si="76"/>
        <v>89.415999999999997</v>
      </c>
      <c r="Q1231" s="5">
        <f t="shared" si="77"/>
        <v>6.9999999999993179E-2</v>
      </c>
      <c r="R1231" s="5" t="str">
        <f>IF(H1233="C_B",INDEX(音色一览表!A:A,MATCH(MID(F1231,5,2)&amp;MID(F1232,5,2)&amp;MID(F1233,7,2),音色一览表!H:H,0))&amp;" "&amp;INDEX(音色一览表!G:G,MATCH(MID(F1231,5,2)&amp;MID(F1232,5,2)&amp;MID(F1233,7,2),音色一览表!H:H,0)),"")</f>
        <v/>
      </c>
      <c r="S1231" s="17"/>
      <c r="T1231" s="17"/>
    </row>
    <row r="1232" spans="1:20" ht="18" hidden="1" customHeight="1" x14ac:dyDescent="0.2">
      <c r="A1232" s="16">
        <v>1230</v>
      </c>
      <c r="B1232" s="16">
        <v>7</v>
      </c>
      <c r="C1232" s="10"/>
      <c r="D1232" s="16" t="s">
        <v>49</v>
      </c>
      <c r="E1232" s="16" t="s">
        <v>50</v>
      </c>
      <c r="F1232" s="16" t="s">
        <v>1226</v>
      </c>
      <c r="G1232" s="16" t="s">
        <v>1395</v>
      </c>
      <c r="H1232" s="34" t="str">
        <f t="shared" si="79"/>
        <v>9</v>
      </c>
      <c r="I1232" s="34" t="str">
        <f>IFERROR(INDEX(数据分类!B:B,MATCH(数据!H1232,数据分类!A:A,0)),"Error")</f>
        <v>音符打开</v>
      </c>
      <c r="J1232" s="34" t="str">
        <f>IFERROR(_xlfn.IFS(INDEX(数据分类!E:E,MATCH(数据!H1232,数据分类!A:A,0))=3456,N1232&amp;M1232,INDEX(数据分类!E:E,MATCH(数据!H1232,数据分类!A:A,0))=34,M1232,INDEX(数据分类!E:E,MATCH(数据!H1232,数据分类!A:A,0))=56,N1232,INDEX(数据分类!E:E,MATCH(数据!H1232,数据分类!A:A,0))="-","-"),"Error")</f>
        <v>C1键松开</v>
      </c>
      <c r="K1232" s="34">
        <f t="shared" si="78"/>
        <v>1</v>
      </c>
      <c r="L1232" s="4" t="str">
        <f>IFERROR(INDEX(字典msg!B:B,MATCH(D1232,字典msg!A:A,0)),"Error")</f>
        <v>正常</v>
      </c>
      <c r="M1232" s="4" t="str">
        <f>IFERROR(_xlfn.IFS(H1232="9",INDEX(字典1_34!C:C,MATCH(MID(F1232,5,2),字典1_34!B:B,0)),H1232="B00",INDEX(字典1_34!D:D,MATCH(MID(F1232,5,2),字典1_34!B:B,0)),H1232="B20",INDEX(字典1_34!E:E,MATCH(MID(F1232,5,2),字典1_34!B:B,0)),H1232="B48",INDEX(字典1_34!G:G,MATCH(MID(F1232,5,2),字典1_34!B:B,0)),LEFT(H1232,1)="B",INDEX(字典1_34!F:F,MATCH(MID(F1232,5,2),字典1_34!B:B,0))),"-")</f>
        <v>松开</v>
      </c>
      <c r="N1232" s="4" t="str">
        <f>IFERROR(_xlfn.IFS(H1232="9",INDEX(字典1_56!C:C,MATCH(MID(F1232,7,2),字典1_56!B:B,0)),LEFT(H1232,1)="B",INDEX(字典1_56!D:D,MATCH(MID(F1232,7,2),字典1_56!B:B,0)),H1232="C_B",INDEX(字典1_56!F:F,MATCH(MID(F1232,7,2),字典1_56!B:B,0)),H1232="C",INDEX(字典1_56!E:E,MATCH(MID(F1232,7,2),字典1_56!B:B,0))),"-")</f>
        <v>C1键</v>
      </c>
      <c r="O1232" s="4" t="str">
        <f>IFERROR(INDEX(字典1_78!C:C,MATCH(RIGHT(F1232,2),字典1_78!B:B,0)),"Error")</f>
        <v>音符打开(#01)</v>
      </c>
      <c r="P1232" s="5">
        <f t="shared" si="76"/>
        <v>89.721999999999994</v>
      </c>
      <c r="Q1232" s="5">
        <f t="shared" si="77"/>
        <v>0.30599999999999739</v>
      </c>
      <c r="R1232" s="5" t="str">
        <f>IF(H1234="C_B",INDEX(音色一览表!A:A,MATCH(MID(F1232,5,2)&amp;MID(F1233,5,2)&amp;MID(F1234,7,2),音色一览表!H:H,0))&amp;" "&amp;INDEX(音色一览表!G:G,MATCH(MID(F1232,5,2)&amp;MID(F1233,5,2)&amp;MID(F1234,7,2),音色一览表!H:H,0)),"")</f>
        <v/>
      </c>
      <c r="S1232" s="17"/>
      <c r="T1232" s="17"/>
    </row>
    <row r="1233" spans="1:20" ht="18" hidden="1" customHeight="1" x14ac:dyDescent="0.2">
      <c r="A1233" s="16">
        <v>1231</v>
      </c>
      <c r="B1233" s="16">
        <v>7</v>
      </c>
      <c r="C1233" s="10"/>
      <c r="D1233" s="16" t="s">
        <v>49</v>
      </c>
      <c r="E1233" s="16" t="s">
        <v>50</v>
      </c>
      <c r="F1233" s="16" t="s">
        <v>1396</v>
      </c>
      <c r="G1233" s="16" t="s">
        <v>1397</v>
      </c>
      <c r="H1233" s="34" t="str">
        <f t="shared" si="79"/>
        <v>9</v>
      </c>
      <c r="I1233" s="34" t="str">
        <f>IFERROR(INDEX(数据分类!B:B,MATCH(数据!H1233,数据分类!A:A,0)),"Error")</f>
        <v>音符打开</v>
      </c>
      <c r="J1233" s="34" t="str">
        <f>IFERROR(_xlfn.IFS(INDEX(数据分类!E:E,MATCH(数据!H1233,数据分类!A:A,0))=3456,N1233&amp;M1233,INDEX(数据分类!E:E,MATCH(数据!H1233,数据分类!A:A,0))=34,M1233,INDEX(数据分类!E:E,MATCH(数据!H1233,数据分类!A:A,0))=56,N1233,INDEX(数据分类!E:E,MATCH(数据!H1233,数据分类!A:A,0))="-","-"),"Error")</f>
        <v>F2键按下(力度051)</v>
      </c>
      <c r="K1233" s="34">
        <f t="shared" si="78"/>
        <v>1</v>
      </c>
      <c r="L1233" s="4" t="str">
        <f>IFERROR(INDEX(字典msg!B:B,MATCH(D1233,字典msg!A:A,0)),"Error")</f>
        <v>正常</v>
      </c>
      <c r="M1233" s="4" t="str">
        <f>IFERROR(_xlfn.IFS(H1233="9",INDEX(字典1_34!C:C,MATCH(MID(F1233,5,2),字典1_34!B:B,0)),H1233="B00",INDEX(字典1_34!D:D,MATCH(MID(F1233,5,2),字典1_34!B:B,0)),H1233="B20",INDEX(字典1_34!E:E,MATCH(MID(F1233,5,2),字典1_34!B:B,0)),H1233="B48",INDEX(字典1_34!G:G,MATCH(MID(F1233,5,2),字典1_34!B:B,0)),LEFT(H1233,1)="B",INDEX(字典1_34!F:F,MATCH(MID(F1233,5,2),字典1_34!B:B,0))),"-")</f>
        <v>按下(力度051)</v>
      </c>
      <c r="N1233" s="4" t="str">
        <f>IFERROR(_xlfn.IFS(H1233="9",INDEX(字典1_56!C:C,MATCH(MID(F1233,7,2),字典1_56!B:B,0)),LEFT(H1233,1)="B",INDEX(字典1_56!D:D,MATCH(MID(F1233,7,2),字典1_56!B:B,0)),H1233="C_B",INDEX(字典1_56!F:F,MATCH(MID(F1233,7,2),字典1_56!B:B,0)),H1233="C",INDEX(字典1_56!E:E,MATCH(MID(F1233,7,2),字典1_56!B:B,0))),"-")</f>
        <v>F2键</v>
      </c>
      <c r="O1233" s="4" t="str">
        <f>IFERROR(INDEX(字典1_78!C:C,MATCH(RIGHT(F1233,2),字典1_78!B:B,0)),"Error")</f>
        <v>音符打开(#01)</v>
      </c>
      <c r="P1233" s="5">
        <f t="shared" si="76"/>
        <v>95.37</v>
      </c>
      <c r="Q1233" s="5">
        <f t="shared" si="77"/>
        <v>5.6480000000000103</v>
      </c>
      <c r="R1233" s="5" t="str">
        <f>IF(H1235="C_B",INDEX(音色一览表!A:A,MATCH(MID(F1233,5,2)&amp;MID(F1234,5,2)&amp;MID(F1235,7,2),音色一览表!H:H,0))&amp;" "&amp;INDEX(音色一览表!G:G,MATCH(MID(F1233,5,2)&amp;MID(F1234,5,2)&amp;MID(F1235,7,2),音色一览表!H:H,0)),"")</f>
        <v/>
      </c>
      <c r="S1233" s="17"/>
      <c r="T1233" s="17"/>
    </row>
    <row r="1234" spans="1:20" ht="18" hidden="1" customHeight="1" x14ac:dyDescent="0.2">
      <c r="A1234" s="16">
        <v>1232</v>
      </c>
      <c r="B1234" s="16">
        <v>7</v>
      </c>
      <c r="C1234" s="10"/>
      <c r="D1234" s="16" t="s">
        <v>49</v>
      </c>
      <c r="E1234" s="16" t="s">
        <v>50</v>
      </c>
      <c r="F1234" s="16" t="s">
        <v>15</v>
      </c>
      <c r="G1234" s="16" t="s">
        <v>1398</v>
      </c>
      <c r="H1234" s="34" t="str">
        <f t="shared" si="79"/>
        <v>9</v>
      </c>
      <c r="I1234" s="34" t="str">
        <f>IFERROR(INDEX(数据分类!B:B,MATCH(数据!H1234,数据分类!A:A,0)),"Error")</f>
        <v>音符打开</v>
      </c>
      <c r="J1234" s="34" t="str">
        <f>IFERROR(_xlfn.IFS(INDEX(数据分类!E:E,MATCH(数据!H1234,数据分类!A:A,0))=3456,N1234&amp;M1234,INDEX(数据分类!E:E,MATCH(数据!H1234,数据分类!A:A,0))=34,M1234,INDEX(数据分类!E:E,MATCH(数据!H1234,数据分类!A:A,0))=56,N1234,INDEX(数据分类!E:E,MATCH(数据!H1234,数据分类!A:A,0))="-","-"),"Error")</f>
        <v>F2键松开</v>
      </c>
      <c r="K1234" s="34">
        <f t="shared" si="78"/>
        <v>1</v>
      </c>
      <c r="L1234" s="4" t="str">
        <f>IFERROR(INDEX(字典msg!B:B,MATCH(D1234,字典msg!A:A,0)),"Error")</f>
        <v>正常</v>
      </c>
      <c r="M1234" s="4" t="str">
        <f>IFERROR(_xlfn.IFS(H1234="9",INDEX(字典1_34!C:C,MATCH(MID(F1234,5,2),字典1_34!B:B,0)),H1234="B00",INDEX(字典1_34!D:D,MATCH(MID(F1234,5,2),字典1_34!B:B,0)),H1234="B20",INDEX(字典1_34!E:E,MATCH(MID(F1234,5,2),字典1_34!B:B,0)),H1234="B48",INDEX(字典1_34!G:G,MATCH(MID(F1234,5,2),字典1_34!B:B,0)),LEFT(H1234,1)="B",INDEX(字典1_34!F:F,MATCH(MID(F1234,5,2),字典1_34!B:B,0))),"-")</f>
        <v>松开</v>
      </c>
      <c r="N1234" s="4" t="str">
        <f>IFERROR(_xlfn.IFS(H1234="9",INDEX(字典1_56!C:C,MATCH(MID(F1234,7,2),字典1_56!B:B,0)),LEFT(H1234,1)="B",INDEX(字典1_56!D:D,MATCH(MID(F1234,7,2),字典1_56!B:B,0)),H1234="C_B",INDEX(字典1_56!F:F,MATCH(MID(F1234,7,2),字典1_56!B:B,0)),H1234="C",INDEX(字典1_56!E:E,MATCH(MID(F1234,7,2),字典1_56!B:B,0))),"-")</f>
        <v>F2键</v>
      </c>
      <c r="O1234" s="4" t="str">
        <f>IFERROR(INDEX(字典1_78!C:C,MATCH(RIGHT(F1234,2),字典1_78!B:B,0)),"Error")</f>
        <v>音符打开(#01)</v>
      </c>
      <c r="P1234" s="5">
        <f t="shared" si="76"/>
        <v>96.406999999999996</v>
      </c>
      <c r="Q1234" s="5">
        <f t="shared" si="77"/>
        <v>1.0369999999999919</v>
      </c>
      <c r="R1234" s="5" t="str">
        <f>IF(H1236="C_B",INDEX(音色一览表!A:A,MATCH(MID(F1234,5,2)&amp;MID(F1235,5,2)&amp;MID(F1236,7,2),音色一览表!H:H,0))&amp;" "&amp;INDEX(音色一览表!G:G,MATCH(MID(F1234,5,2)&amp;MID(F1235,5,2)&amp;MID(F1236,7,2),音色一览表!H:H,0)),"")</f>
        <v/>
      </c>
      <c r="S1234" s="17"/>
      <c r="T1234" s="17"/>
    </row>
    <row r="1235" spans="1:20" ht="18" hidden="1" customHeight="1" x14ac:dyDescent="0.2">
      <c r="A1235" s="16">
        <v>1233</v>
      </c>
      <c r="B1235" s="16">
        <v>7</v>
      </c>
      <c r="C1235" s="10"/>
      <c r="D1235" s="16" t="s">
        <v>49</v>
      </c>
      <c r="E1235" s="16" t="s">
        <v>50</v>
      </c>
      <c r="F1235" s="16" t="s">
        <v>1399</v>
      </c>
      <c r="G1235" s="16" t="s">
        <v>1400</v>
      </c>
      <c r="H1235" s="34" t="str">
        <f t="shared" si="79"/>
        <v>9</v>
      </c>
      <c r="I1235" s="34" t="str">
        <f>IFERROR(INDEX(数据分类!B:B,MATCH(数据!H1235,数据分类!A:A,0)),"Error")</f>
        <v>音符打开</v>
      </c>
      <c r="J1235" s="34" t="str">
        <f>IFERROR(_xlfn.IFS(INDEX(数据分类!E:E,MATCH(数据!H1235,数据分类!A:A,0))=3456,N1235&amp;M1235,INDEX(数据分类!E:E,MATCH(数据!H1235,数据分类!A:A,0))=34,M1235,INDEX(数据分类!E:E,MATCH(数据!H1235,数据分类!A:A,0))=56,N1235,INDEX(数据分类!E:E,MATCH(数据!H1235,数据分类!A:A,0))="-","-"),"Error")</f>
        <v>#C3键按下(力度090)</v>
      </c>
      <c r="K1235" s="34">
        <f t="shared" si="78"/>
        <v>1</v>
      </c>
      <c r="L1235" s="4" t="str">
        <f>IFERROR(INDEX(字典msg!B:B,MATCH(D1235,字典msg!A:A,0)),"Error")</f>
        <v>正常</v>
      </c>
      <c r="M1235" s="4" t="str">
        <f>IFERROR(_xlfn.IFS(H1235="9",INDEX(字典1_34!C:C,MATCH(MID(F1235,5,2),字典1_34!B:B,0)),H1235="B00",INDEX(字典1_34!D:D,MATCH(MID(F1235,5,2),字典1_34!B:B,0)),H1235="B20",INDEX(字典1_34!E:E,MATCH(MID(F1235,5,2),字典1_34!B:B,0)),H1235="B48",INDEX(字典1_34!G:G,MATCH(MID(F1235,5,2),字典1_34!B:B,0)),LEFT(H1235,1)="B",INDEX(字典1_34!F:F,MATCH(MID(F1235,5,2),字典1_34!B:B,0))),"-")</f>
        <v>按下(力度090)</v>
      </c>
      <c r="N1235" s="4" t="str">
        <f>IFERROR(_xlfn.IFS(H1235="9",INDEX(字典1_56!C:C,MATCH(MID(F1235,7,2),字典1_56!B:B,0)),LEFT(H1235,1)="B",INDEX(字典1_56!D:D,MATCH(MID(F1235,7,2),字典1_56!B:B,0)),H1235="C_B",INDEX(字典1_56!F:F,MATCH(MID(F1235,7,2),字典1_56!B:B,0)),H1235="C",INDEX(字典1_56!E:E,MATCH(MID(F1235,7,2),字典1_56!B:B,0))),"-")</f>
        <v>#C3键</v>
      </c>
      <c r="O1235" s="4" t="str">
        <f>IFERROR(INDEX(字典1_78!C:C,MATCH(RIGHT(F1235,2),字典1_78!B:B,0)),"Error")</f>
        <v>音符打开(#01)</v>
      </c>
      <c r="P1235" s="5">
        <f t="shared" si="76"/>
        <v>110.467</v>
      </c>
      <c r="Q1235" s="5">
        <f t="shared" si="77"/>
        <v>14.060000000000002</v>
      </c>
      <c r="R1235" s="5" t="str">
        <f>IF(H1237="C_B",INDEX(音色一览表!A:A,MATCH(MID(F1235,5,2)&amp;MID(F1236,5,2)&amp;MID(F1237,7,2),音色一览表!H:H,0))&amp;" "&amp;INDEX(音色一览表!G:G,MATCH(MID(F1235,5,2)&amp;MID(F1236,5,2)&amp;MID(F1237,7,2),音色一览表!H:H,0)),"")</f>
        <v/>
      </c>
      <c r="S1235" s="17"/>
      <c r="T1235" s="17"/>
    </row>
    <row r="1236" spans="1:20" ht="18" hidden="1" customHeight="1" x14ac:dyDescent="0.2">
      <c r="A1236" s="16">
        <v>1234</v>
      </c>
      <c r="B1236" s="16">
        <v>7</v>
      </c>
      <c r="C1236" s="10"/>
      <c r="D1236" s="16" t="s">
        <v>49</v>
      </c>
      <c r="E1236" s="16" t="s">
        <v>50</v>
      </c>
      <c r="F1236" s="16" t="s">
        <v>158</v>
      </c>
      <c r="G1236" s="16" t="s">
        <v>1401</v>
      </c>
      <c r="H1236" s="34" t="str">
        <f t="shared" si="79"/>
        <v>9</v>
      </c>
      <c r="I1236" s="34" t="str">
        <f>IFERROR(INDEX(数据分类!B:B,MATCH(数据!H1236,数据分类!A:A,0)),"Error")</f>
        <v>音符打开</v>
      </c>
      <c r="J1236" s="34" t="str">
        <f>IFERROR(_xlfn.IFS(INDEX(数据分类!E:E,MATCH(数据!H1236,数据分类!A:A,0))=3456,N1236&amp;M1236,INDEX(数据分类!E:E,MATCH(数据!H1236,数据分类!A:A,0))=34,M1236,INDEX(数据分类!E:E,MATCH(数据!H1236,数据分类!A:A,0))=56,N1236,INDEX(数据分类!E:E,MATCH(数据!H1236,数据分类!A:A,0))="-","-"),"Error")</f>
        <v>#C3键松开</v>
      </c>
      <c r="K1236" s="34">
        <f t="shared" si="78"/>
        <v>1</v>
      </c>
      <c r="L1236" s="4" t="str">
        <f>IFERROR(INDEX(字典msg!B:B,MATCH(D1236,字典msg!A:A,0)),"Error")</f>
        <v>正常</v>
      </c>
      <c r="M1236" s="4" t="str">
        <f>IFERROR(_xlfn.IFS(H1236="9",INDEX(字典1_34!C:C,MATCH(MID(F1236,5,2),字典1_34!B:B,0)),H1236="B00",INDEX(字典1_34!D:D,MATCH(MID(F1236,5,2),字典1_34!B:B,0)),H1236="B20",INDEX(字典1_34!E:E,MATCH(MID(F1236,5,2),字典1_34!B:B,0)),H1236="B48",INDEX(字典1_34!G:G,MATCH(MID(F1236,5,2),字典1_34!B:B,0)),LEFT(H1236,1)="B",INDEX(字典1_34!F:F,MATCH(MID(F1236,5,2),字典1_34!B:B,0))),"-")</f>
        <v>松开</v>
      </c>
      <c r="N1236" s="4" t="str">
        <f>IFERROR(_xlfn.IFS(H1236="9",INDEX(字典1_56!C:C,MATCH(MID(F1236,7,2),字典1_56!B:B,0)),LEFT(H1236,1)="B",INDEX(字典1_56!D:D,MATCH(MID(F1236,7,2),字典1_56!B:B,0)),H1236="C_B",INDEX(字典1_56!F:F,MATCH(MID(F1236,7,2),字典1_56!B:B,0)),H1236="C",INDEX(字典1_56!E:E,MATCH(MID(F1236,7,2),字典1_56!B:B,0))),"-")</f>
        <v>#C3键</v>
      </c>
      <c r="O1236" s="4" t="str">
        <f>IFERROR(INDEX(字典1_78!C:C,MATCH(RIGHT(F1236,2),字典1_78!B:B,0)),"Error")</f>
        <v>音符打开(#01)</v>
      </c>
      <c r="P1236" s="5">
        <f t="shared" si="76"/>
        <v>111.036</v>
      </c>
      <c r="Q1236" s="5">
        <f t="shared" si="77"/>
        <v>0.56900000000000261</v>
      </c>
      <c r="R1236" s="5" t="str">
        <f>IF(H1238="C_B",INDEX(音色一览表!A:A,MATCH(MID(F1236,5,2)&amp;MID(F1237,5,2)&amp;MID(F1238,7,2),音色一览表!H:H,0))&amp;" "&amp;INDEX(音色一览表!G:G,MATCH(MID(F1236,5,2)&amp;MID(F1237,5,2)&amp;MID(F1238,7,2),音色一览表!H:H,0)),"")</f>
        <v/>
      </c>
      <c r="S1236" s="17"/>
      <c r="T1236" s="17"/>
    </row>
    <row r="1237" spans="1:20" ht="18" hidden="1" customHeight="1" x14ac:dyDescent="0.2">
      <c r="A1237" s="16">
        <v>1235</v>
      </c>
      <c r="B1237" s="16">
        <v>7</v>
      </c>
      <c r="C1237" s="10"/>
      <c r="D1237" s="16" t="s">
        <v>49</v>
      </c>
      <c r="E1237" s="16" t="s">
        <v>50</v>
      </c>
      <c r="F1237" s="16" t="s">
        <v>1402</v>
      </c>
      <c r="G1237" s="16" t="s">
        <v>1403</v>
      </c>
      <c r="H1237" s="34" t="str">
        <f t="shared" si="79"/>
        <v>9</v>
      </c>
      <c r="I1237" s="34" t="str">
        <f>IFERROR(INDEX(数据分类!B:B,MATCH(数据!H1237,数据分类!A:A,0)),"Error")</f>
        <v>音符打开</v>
      </c>
      <c r="J1237" s="34" t="str">
        <f>IFERROR(_xlfn.IFS(INDEX(数据分类!E:E,MATCH(数据!H1237,数据分类!A:A,0))=3456,N1237&amp;M1237,INDEX(数据分类!E:E,MATCH(数据!H1237,数据分类!A:A,0))=34,M1237,INDEX(数据分类!E:E,MATCH(数据!H1237,数据分类!A:A,0))=56,N1237,INDEX(数据分类!E:E,MATCH(数据!H1237,数据分类!A:A,0))="-","-"),"Error")</f>
        <v>#C3键按下(力度115)</v>
      </c>
      <c r="K1237" s="34">
        <f t="shared" si="78"/>
        <v>1</v>
      </c>
      <c r="L1237" s="4" t="str">
        <f>IFERROR(INDEX(字典msg!B:B,MATCH(D1237,字典msg!A:A,0)),"Error")</f>
        <v>正常</v>
      </c>
      <c r="M1237" s="4" t="str">
        <f>IFERROR(_xlfn.IFS(H1237="9",INDEX(字典1_34!C:C,MATCH(MID(F1237,5,2),字典1_34!B:B,0)),H1237="B00",INDEX(字典1_34!D:D,MATCH(MID(F1237,5,2),字典1_34!B:B,0)),H1237="B20",INDEX(字典1_34!E:E,MATCH(MID(F1237,5,2),字典1_34!B:B,0)),H1237="B48",INDEX(字典1_34!G:G,MATCH(MID(F1237,5,2),字典1_34!B:B,0)),LEFT(H1237,1)="B",INDEX(字典1_34!F:F,MATCH(MID(F1237,5,2),字典1_34!B:B,0))),"-")</f>
        <v>按下(力度115)</v>
      </c>
      <c r="N1237" s="4" t="str">
        <f>IFERROR(_xlfn.IFS(H1237="9",INDEX(字典1_56!C:C,MATCH(MID(F1237,7,2),字典1_56!B:B,0)),LEFT(H1237,1)="B",INDEX(字典1_56!D:D,MATCH(MID(F1237,7,2),字典1_56!B:B,0)),H1237="C_B",INDEX(字典1_56!F:F,MATCH(MID(F1237,7,2),字典1_56!B:B,0)),H1237="C",INDEX(字典1_56!E:E,MATCH(MID(F1237,7,2),字典1_56!B:B,0))),"-")</f>
        <v>#C3键</v>
      </c>
      <c r="O1237" s="4" t="str">
        <f>IFERROR(INDEX(字典1_78!C:C,MATCH(RIGHT(F1237,2),字典1_78!B:B,0)),"Error")</f>
        <v>音符打开(#01)</v>
      </c>
      <c r="P1237" s="5">
        <f t="shared" si="76"/>
        <v>111.827</v>
      </c>
      <c r="Q1237" s="5">
        <f t="shared" si="77"/>
        <v>0.79099999999999682</v>
      </c>
      <c r="R1237" s="5" t="str">
        <f>IF(H1239="C_B",INDEX(音色一览表!A:A,MATCH(MID(F1237,5,2)&amp;MID(F1238,5,2)&amp;MID(F1239,7,2),音色一览表!H:H,0))&amp;" "&amp;INDEX(音色一览表!G:G,MATCH(MID(F1237,5,2)&amp;MID(F1238,5,2)&amp;MID(F1239,7,2),音色一览表!H:H,0)),"")</f>
        <v/>
      </c>
      <c r="S1237" s="17"/>
      <c r="T1237" s="17"/>
    </row>
    <row r="1238" spans="1:20" ht="18" hidden="1" customHeight="1" x14ac:dyDescent="0.2">
      <c r="A1238" s="16">
        <v>1236</v>
      </c>
      <c r="B1238" s="16">
        <v>7</v>
      </c>
      <c r="C1238" s="10"/>
      <c r="D1238" s="16" t="s">
        <v>49</v>
      </c>
      <c r="E1238" s="16" t="s">
        <v>50</v>
      </c>
      <c r="F1238" s="16" t="s">
        <v>158</v>
      </c>
      <c r="G1238" s="16" t="s">
        <v>1404</v>
      </c>
      <c r="H1238" s="34" t="str">
        <f t="shared" si="79"/>
        <v>9</v>
      </c>
      <c r="I1238" s="34" t="str">
        <f>IFERROR(INDEX(数据分类!B:B,MATCH(数据!H1238,数据分类!A:A,0)),"Error")</f>
        <v>音符打开</v>
      </c>
      <c r="J1238" s="34" t="str">
        <f>IFERROR(_xlfn.IFS(INDEX(数据分类!E:E,MATCH(数据!H1238,数据分类!A:A,0))=3456,N1238&amp;M1238,INDEX(数据分类!E:E,MATCH(数据!H1238,数据分类!A:A,0))=34,M1238,INDEX(数据分类!E:E,MATCH(数据!H1238,数据分类!A:A,0))=56,N1238,INDEX(数据分类!E:E,MATCH(数据!H1238,数据分类!A:A,0))="-","-"),"Error")</f>
        <v>#C3键松开</v>
      </c>
      <c r="K1238" s="34">
        <f t="shared" si="78"/>
        <v>1</v>
      </c>
      <c r="L1238" s="4" t="str">
        <f>IFERROR(INDEX(字典msg!B:B,MATCH(D1238,字典msg!A:A,0)),"Error")</f>
        <v>正常</v>
      </c>
      <c r="M1238" s="4" t="str">
        <f>IFERROR(_xlfn.IFS(H1238="9",INDEX(字典1_34!C:C,MATCH(MID(F1238,5,2),字典1_34!B:B,0)),H1238="B00",INDEX(字典1_34!D:D,MATCH(MID(F1238,5,2),字典1_34!B:B,0)),H1238="B20",INDEX(字典1_34!E:E,MATCH(MID(F1238,5,2),字典1_34!B:B,0)),H1238="B48",INDEX(字典1_34!G:G,MATCH(MID(F1238,5,2),字典1_34!B:B,0)),LEFT(H1238,1)="B",INDEX(字典1_34!F:F,MATCH(MID(F1238,5,2),字典1_34!B:B,0))),"-")</f>
        <v>松开</v>
      </c>
      <c r="N1238" s="4" t="str">
        <f>IFERROR(_xlfn.IFS(H1238="9",INDEX(字典1_56!C:C,MATCH(MID(F1238,7,2),字典1_56!B:B,0)),LEFT(H1238,1)="B",INDEX(字典1_56!D:D,MATCH(MID(F1238,7,2),字典1_56!B:B,0)),H1238="C_B",INDEX(字典1_56!F:F,MATCH(MID(F1238,7,2),字典1_56!B:B,0)),H1238="C",INDEX(字典1_56!E:E,MATCH(MID(F1238,7,2),字典1_56!B:B,0))),"-")</f>
        <v>#C3键</v>
      </c>
      <c r="O1238" s="4" t="str">
        <f>IFERROR(INDEX(字典1_78!C:C,MATCH(RIGHT(F1238,2),字典1_78!B:B,0)),"Error")</f>
        <v>音符打开(#01)</v>
      </c>
      <c r="P1238" s="5">
        <f t="shared" si="76"/>
        <v>112.592</v>
      </c>
      <c r="Q1238" s="5">
        <f t="shared" si="77"/>
        <v>0.76500000000000057</v>
      </c>
      <c r="R1238" s="5" t="str">
        <f>IF(H1240="C_B",INDEX(音色一览表!A:A,MATCH(MID(F1238,5,2)&amp;MID(F1239,5,2)&amp;MID(F1240,7,2),音色一览表!H:H,0))&amp;" "&amp;INDEX(音色一览表!G:G,MATCH(MID(F1238,5,2)&amp;MID(F1239,5,2)&amp;MID(F1240,7,2),音色一览表!H:H,0)),"")</f>
        <v/>
      </c>
      <c r="S1238" s="17"/>
      <c r="T1238" s="17"/>
    </row>
    <row r="1239" spans="1:20" ht="18" hidden="1" customHeight="1" x14ac:dyDescent="0.2">
      <c r="A1239" s="16">
        <v>1237</v>
      </c>
      <c r="B1239" s="16">
        <v>7</v>
      </c>
      <c r="C1239" s="10"/>
      <c r="D1239" s="16" t="s">
        <v>49</v>
      </c>
      <c r="E1239" s="16" t="s">
        <v>50</v>
      </c>
      <c r="F1239" s="16" t="s">
        <v>1405</v>
      </c>
      <c r="G1239" s="16" t="s">
        <v>1406</v>
      </c>
      <c r="H1239" s="34" t="str">
        <f t="shared" si="79"/>
        <v>9</v>
      </c>
      <c r="I1239" s="34" t="str">
        <f>IFERROR(INDEX(数据分类!B:B,MATCH(数据!H1239,数据分类!A:A,0)),"Error")</f>
        <v>音符打开</v>
      </c>
      <c r="J1239" s="34" t="str">
        <f>IFERROR(_xlfn.IFS(INDEX(数据分类!E:E,MATCH(数据!H1239,数据分类!A:A,0))=3456,N1239&amp;M1239,INDEX(数据分类!E:E,MATCH(数据!H1239,数据分类!A:A,0))=34,M1239,INDEX(数据分类!E:E,MATCH(数据!H1239,数据分类!A:A,0))=56,N1239,INDEX(数据分类!E:E,MATCH(数据!H1239,数据分类!A:A,0))="-","-"),"Error")</f>
        <v>#C3键按下(力度112)</v>
      </c>
      <c r="K1239" s="34">
        <f t="shared" si="78"/>
        <v>1</v>
      </c>
      <c r="L1239" s="4" t="str">
        <f>IFERROR(INDEX(字典msg!B:B,MATCH(D1239,字典msg!A:A,0)),"Error")</f>
        <v>正常</v>
      </c>
      <c r="M1239" s="4" t="str">
        <f>IFERROR(_xlfn.IFS(H1239="9",INDEX(字典1_34!C:C,MATCH(MID(F1239,5,2),字典1_34!B:B,0)),H1239="B00",INDEX(字典1_34!D:D,MATCH(MID(F1239,5,2),字典1_34!B:B,0)),H1239="B20",INDEX(字典1_34!E:E,MATCH(MID(F1239,5,2),字典1_34!B:B,0)),H1239="B48",INDEX(字典1_34!G:G,MATCH(MID(F1239,5,2),字典1_34!B:B,0)),LEFT(H1239,1)="B",INDEX(字典1_34!F:F,MATCH(MID(F1239,5,2),字典1_34!B:B,0))),"-")</f>
        <v>按下(力度112)</v>
      </c>
      <c r="N1239" s="4" t="str">
        <f>IFERROR(_xlfn.IFS(H1239="9",INDEX(字典1_56!C:C,MATCH(MID(F1239,7,2),字典1_56!B:B,0)),LEFT(H1239,1)="B",INDEX(字典1_56!D:D,MATCH(MID(F1239,7,2),字典1_56!B:B,0)),H1239="C_B",INDEX(字典1_56!F:F,MATCH(MID(F1239,7,2),字典1_56!B:B,0)),H1239="C",INDEX(字典1_56!E:E,MATCH(MID(F1239,7,2),字典1_56!B:B,0))),"-")</f>
        <v>#C3键</v>
      </c>
      <c r="O1239" s="4" t="str">
        <f>IFERROR(INDEX(字典1_78!C:C,MATCH(RIGHT(F1239,2),字典1_78!B:B,0)),"Error")</f>
        <v>音符打开(#01)</v>
      </c>
      <c r="P1239" s="5">
        <f t="shared" si="76"/>
        <v>113.18300000000001</v>
      </c>
      <c r="Q1239" s="5">
        <f t="shared" si="77"/>
        <v>0.59100000000000819</v>
      </c>
      <c r="R1239" s="5" t="str">
        <f>IF(H1241="C_B",INDEX(音色一览表!A:A,MATCH(MID(F1239,5,2)&amp;MID(F1240,5,2)&amp;MID(F1241,7,2),音色一览表!H:H,0))&amp;" "&amp;INDEX(音色一览表!G:G,MATCH(MID(F1239,5,2)&amp;MID(F1240,5,2)&amp;MID(F1241,7,2),音色一览表!H:H,0)),"")</f>
        <v/>
      </c>
      <c r="S1239" s="17"/>
      <c r="T1239" s="17"/>
    </row>
    <row r="1240" spans="1:20" ht="18" hidden="1" customHeight="1" x14ac:dyDescent="0.2">
      <c r="A1240" s="16">
        <v>1238</v>
      </c>
      <c r="B1240" s="16">
        <v>7</v>
      </c>
      <c r="C1240" s="10"/>
      <c r="D1240" s="16" t="s">
        <v>49</v>
      </c>
      <c r="E1240" s="16" t="s">
        <v>50</v>
      </c>
      <c r="F1240" s="16" t="s">
        <v>158</v>
      </c>
      <c r="G1240" s="16" t="s">
        <v>1407</v>
      </c>
      <c r="H1240" s="34" t="str">
        <f t="shared" si="79"/>
        <v>9</v>
      </c>
      <c r="I1240" s="34" t="str">
        <f>IFERROR(INDEX(数据分类!B:B,MATCH(数据!H1240,数据分类!A:A,0)),"Error")</f>
        <v>音符打开</v>
      </c>
      <c r="J1240" s="34" t="str">
        <f>IFERROR(_xlfn.IFS(INDEX(数据分类!E:E,MATCH(数据!H1240,数据分类!A:A,0))=3456,N1240&amp;M1240,INDEX(数据分类!E:E,MATCH(数据!H1240,数据分类!A:A,0))=34,M1240,INDEX(数据分类!E:E,MATCH(数据!H1240,数据分类!A:A,0))=56,N1240,INDEX(数据分类!E:E,MATCH(数据!H1240,数据分类!A:A,0))="-","-"),"Error")</f>
        <v>#C3键松开</v>
      </c>
      <c r="K1240" s="34">
        <f t="shared" si="78"/>
        <v>1</v>
      </c>
      <c r="L1240" s="4" t="str">
        <f>IFERROR(INDEX(字典msg!B:B,MATCH(D1240,字典msg!A:A,0)),"Error")</f>
        <v>正常</v>
      </c>
      <c r="M1240" s="4" t="str">
        <f>IFERROR(_xlfn.IFS(H1240="9",INDEX(字典1_34!C:C,MATCH(MID(F1240,5,2),字典1_34!B:B,0)),H1240="B00",INDEX(字典1_34!D:D,MATCH(MID(F1240,5,2),字典1_34!B:B,0)),H1240="B20",INDEX(字典1_34!E:E,MATCH(MID(F1240,5,2),字典1_34!B:B,0)),H1240="B48",INDEX(字典1_34!G:G,MATCH(MID(F1240,5,2),字典1_34!B:B,0)),LEFT(H1240,1)="B",INDEX(字典1_34!F:F,MATCH(MID(F1240,5,2),字典1_34!B:B,0))),"-")</f>
        <v>松开</v>
      </c>
      <c r="N1240" s="4" t="str">
        <f>IFERROR(_xlfn.IFS(H1240="9",INDEX(字典1_56!C:C,MATCH(MID(F1240,7,2),字典1_56!B:B,0)),LEFT(H1240,1)="B",INDEX(字典1_56!D:D,MATCH(MID(F1240,7,2),字典1_56!B:B,0)),H1240="C_B",INDEX(字典1_56!F:F,MATCH(MID(F1240,7,2),字典1_56!B:B,0)),H1240="C",INDEX(字典1_56!E:E,MATCH(MID(F1240,7,2),字典1_56!B:B,0))),"-")</f>
        <v>#C3键</v>
      </c>
      <c r="O1240" s="4" t="str">
        <f>IFERROR(INDEX(字典1_78!C:C,MATCH(RIGHT(F1240,2),字典1_78!B:B,0)),"Error")</f>
        <v>音符打开(#01)</v>
      </c>
      <c r="P1240" s="5">
        <f t="shared" si="76"/>
        <v>113.98</v>
      </c>
      <c r="Q1240" s="5">
        <f t="shared" si="77"/>
        <v>0.79699999999999704</v>
      </c>
      <c r="R1240" s="5" t="str">
        <f>IF(H1242="C_B",INDEX(音色一览表!A:A,MATCH(MID(F1240,5,2)&amp;MID(F1241,5,2)&amp;MID(F1242,7,2),音色一览表!H:H,0))&amp;" "&amp;INDEX(音色一览表!G:G,MATCH(MID(F1240,5,2)&amp;MID(F1241,5,2)&amp;MID(F1242,7,2),音色一览表!H:H,0)),"")</f>
        <v/>
      </c>
      <c r="S1240" s="17"/>
      <c r="T1240" s="17"/>
    </row>
    <row r="1241" spans="1:20" ht="18" hidden="1" customHeight="1" x14ac:dyDescent="0.2">
      <c r="A1241" s="16">
        <v>1239</v>
      </c>
      <c r="B1241" s="16">
        <v>7</v>
      </c>
      <c r="C1241" s="10"/>
      <c r="D1241" s="16" t="s">
        <v>49</v>
      </c>
      <c r="E1241" s="16" t="s">
        <v>50</v>
      </c>
      <c r="F1241" s="16" t="s">
        <v>1408</v>
      </c>
      <c r="G1241" s="16" t="s">
        <v>1409</v>
      </c>
      <c r="H1241" s="34" t="str">
        <f t="shared" si="79"/>
        <v>9</v>
      </c>
      <c r="I1241" s="34" t="str">
        <f>IFERROR(INDEX(数据分类!B:B,MATCH(数据!H1241,数据分类!A:A,0)),"Error")</f>
        <v>音符打开</v>
      </c>
      <c r="J1241" s="34" t="str">
        <f>IFERROR(_xlfn.IFS(INDEX(数据分类!E:E,MATCH(数据!H1241,数据分类!A:A,0))=3456,N1241&amp;M1241,INDEX(数据分类!E:E,MATCH(数据!H1241,数据分类!A:A,0))=34,M1241,INDEX(数据分类!E:E,MATCH(数据!H1241,数据分类!A:A,0))=56,N1241,INDEX(数据分类!E:E,MATCH(数据!H1241,数据分类!A:A,0))="-","-"),"Error")</f>
        <v>C3键按下(力度070)</v>
      </c>
      <c r="K1241" s="34">
        <f t="shared" si="78"/>
        <v>1</v>
      </c>
      <c r="L1241" s="4" t="str">
        <f>IFERROR(INDEX(字典msg!B:B,MATCH(D1241,字典msg!A:A,0)),"Error")</f>
        <v>正常</v>
      </c>
      <c r="M1241" s="4" t="str">
        <f>IFERROR(_xlfn.IFS(H1241="9",INDEX(字典1_34!C:C,MATCH(MID(F1241,5,2),字典1_34!B:B,0)),H1241="B00",INDEX(字典1_34!D:D,MATCH(MID(F1241,5,2),字典1_34!B:B,0)),H1241="B20",INDEX(字典1_34!E:E,MATCH(MID(F1241,5,2),字典1_34!B:B,0)),H1241="B48",INDEX(字典1_34!G:G,MATCH(MID(F1241,5,2),字典1_34!B:B,0)),LEFT(H1241,1)="B",INDEX(字典1_34!F:F,MATCH(MID(F1241,5,2),字典1_34!B:B,0))),"-")</f>
        <v>按下(力度070)</v>
      </c>
      <c r="N1241" s="4" t="str">
        <f>IFERROR(_xlfn.IFS(H1241="9",INDEX(字典1_56!C:C,MATCH(MID(F1241,7,2),字典1_56!B:B,0)),LEFT(H1241,1)="B",INDEX(字典1_56!D:D,MATCH(MID(F1241,7,2),字典1_56!B:B,0)),H1241="C_B",INDEX(字典1_56!F:F,MATCH(MID(F1241,7,2),字典1_56!B:B,0)),H1241="C",INDEX(字典1_56!E:E,MATCH(MID(F1241,7,2),字典1_56!B:B,0))),"-")</f>
        <v>C3键</v>
      </c>
      <c r="O1241" s="4" t="str">
        <f>IFERROR(INDEX(字典1_78!C:C,MATCH(RIGHT(F1241,2),字典1_78!B:B,0)),"Error")</f>
        <v>音符打开(#01)</v>
      </c>
      <c r="P1241" s="5">
        <f t="shared" si="76"/>
        <v>114.851</v>
      </c>
      <c r="Q1241" s="5">
        <f t="shared" si="77"/>
        <v>0.87099999999999511</v>
      </c>
      <c r="R1241" s="5" t="str">
        <f>IF(H1243="C_B",INDEX(音色一览表!A:A,MATCH(MID(F1241,5,2)&amp;MID(F1242,5,2)&amp;MID(F1243,7,2),音色一览表!H:H,0))&amp;" "&amp;INDEX(音色一览表!G:G,MATCH(MID(F1241,5,2)&amp;MID(F1242,5,2)&amp;MID(F1243,7,2),音色一览表!H:H,0)),"")</f>
        <v/>
      </c>
      <c r="S1241" s="17"/>
      <c r="T1241" s="17"/>
    </row>
    <row r="1242" spans="1:20" ht="18" hidden="1" customHeight="1" x14ac:dyDescent="0.2">
      <c r="A1242" s="16">
        <v>1240</v>
      </c>
      <c r="B1242" s="16">
        <v>7</v>
      </c>
      <c r="C1242" s="10"/>
      <c r="D1242" s="16" t="s">
        <v>49</v>
      </c>
      <c r="E1242" s="16" t="s">
        <v>50</v>
      </c>
      <c r="F1242" s="16" t="s">
        <v>1410</v>
      </c>
      <c r="G1242" s="16" t="s">
        <v>1409</v>
      </c>
      <c r="H1242" s="34" t="str">
        <f t="shared" si="79"/>
        <v>9</v>
      </c>
      <c r="I1242" s="34" t="str">
        <f>IFERROR(INDEX(数据分类!B:B,MATCH(数据!H1242,数据分类!A:A,0)),"Error")</f>
        <v>音符打开</v>
      </c>
      <c r="J1242" s="34" t="str">
        <f>IFERROR(_xlfn.IFS(INDEX(数据分类!E:E,MATCH(数据!H1242,数据分类!A:A,0))=3456,N1242&amp;M1242,INDEX(数据分类!E:E,MATCH(数据!H1242,数据分类!A:A,0))=34,M1242,INDEX(数据分类!E:E,MATCH(数据!H1242,数据分类!A:A,0))=56,N1242,INDEX(数据分类!E:E,MATCH(数据!H1242,数据分类!A:A,0))="-","-"),"Error")</f>
        <v>B2键按下(力度067)</v>
      </c>
      <c r="K1242" s="34">
        <f t="shared" si="78"/>
        <v>1</v>
      </c>
      <c r="L1242" s="4" t="str">
        <f>IFERROR(INDEX(字典msg!B:B,MATCH(D1242,字典msg!A:A,0)),"Error")</f>
        <v>正常</v>
      </c>
      <c r="M1242" s="4" t="str">
        <f>IFERROR(_xlfn.IFS(H1242="9",INDEX(字典1_34!C:C,MATCH(MID(F1242,5,2),字典1_34!B:B,0)),H1242="B00",INDEX(字典1_34!D:D,MATCH(MID(F1242,5,2),字典1_34!B:B,0)),H1242="B20",INDEX(字典1_34!E:E,MATCH(MID(F1242,5,2),字典1_34!B:B,0)),H1242="B48",INDEX(字典1_34!G:G,MATCH(MID(F1242,5,2),字典1_34!B:B,0)),LEFT(H1242,1)="B",INDEX(字典1_34!F:F,MATCH(MID(F1242,5,2),字典1_34!B:B,0))),"-")</f>
        <v>按下(力度067)</v>
      </c>
      <c r="N1242" s="4" t="str">
        <f>IFERROR(_xlfn.IFS(H1242="9",INDEX(字典1_56!C:C,MATCH(MID(F1242,7,2),字典1_56!B:B,0)),LEFT(H1242,1)="B",INDEX(字典1_56!D:D,MATCH(MID(F1242,7,2),字典1_56!B:B,0)),H1242="C_B",INDEX(字典1_56!F:F,MATCH(MID(F1242,7,2),字典1_56!B:B,0)),H1242="C",INDEX(字典1_56!E:E,MATCH(MID(F1242,7,2),字典1_56!B:B,0))),"-")</f>
        <v>B2键</v>
      </c>
      <c r="O1242" s="4" t="str">
        <f>IFERROR(INDEX(字典1_78!C:C,MATCH(RIGHT(F1242,2),字典1_78!B:B,0)),"Error")</f>
        <v>音符打开(#01)</v>
      </c>
      <c r="P1242" s="5">
        <f t="shared" si="76"/>
        <v>114.851</v>
      </c>
      <c r="Q1242" s="5">
        <f t="shared" si="77"/>
        <v>0</v>
      </c>
      <c r="R1242" s="5" t="str">
        <f>IF(H1244="C_B",INDEX(音色一览表!A:A,MATCH(MID(F1242,5,2)&amp;MID(F1243,5,2)&amp;MID(F1244,7,2),音色一览表!H:H,0))&amp;" "&amp;INDEX(音色一览表!G:G,MATCH(MID(F1242,5,2)&amp;MID(F1243,5,2)&amp;MID(F1244,7,2),音色一览表!H:H,0)),"")</f>
        <v/>
      </c>
      <c r="S1242" s="17"/>
      <c r="T1242" s="17"/>
    </row>
    <row r="1243" spans="1:20" ht="18" hidden="1" customHeight="1" x14ac:dyDescent="0.2">
      <c r="A1243" s="16">
        <v>1241</v>
      </c>
      <c r="B1243" s="16">
        <v>7</v>
      </c>
      <c r="C1243" s="10"/>
      <c r="D1243" s="16" t="s">
        <v>49</v>
      </c>
      <c r="E1243" s="16" t="s">
        <v>50</v>
      </c>
      <c r="F1243" s="16" t="s">
        <v>166</v>
      </c>
      <c r="G1243" s="16" t="s">
        <v>1411</v>
      </c>
      <c r="H1243" s="34" t="str">
        <f t="shared" si="79"/>
        <v>9</v>
      </c>
      <c r="I1243" s="34" t="str">
        <f>IFERROR(INDEX(数据分类!B:B,MATCH(数据!H1243,数据分类!A:A,0)),"Error")</f>
        <v>音符打开</v>
      </c>
      <c r="J1243" s="34" t="str">
        <f>IFERROR(_xlfn.IFS(INDEX(数据分类!E:E,MATCH(数据!H1243,数据分类!A:A,0))=3456,N1243&amp;M1243,INDEX(数据分类!E:E,MATCH(数据!H1243,数据分类!A:A,0))=34,M1243,INDEX(数据分类!E:E,MATCH(数据!H1243,数据分类!A:A,0))=56,N1243,INDEX(数据分类!E:E,MATCH(数据!H1243,数据分类!A:A,0))="-","-"),"Error")</f>
        <v>C3键松开</v>
      </c>
      <c r="K1243" s="34">
        <f t="shared" si="78"/>
        <v>1</v>
      </c>
      <c r="L1243" s="4" t="str">
        <f>IFERROR(INDEX(字典msg!B:B,MATCH(D1243,字典msg!A:A,0)),"Error")</f>
        <v>正常</v>
      </c>
      <c r="M1243" s="4" t="str">
        <f>IFERROR(_xlfn.IFS(H1243="9",INDEX(字典1_34!C:C,MATCH(MID(F1243,5,2),字典1_34!B:B,0)),H1243="B00",INDEX(字典1_34!D:D,MATCH(MID(F1243,5,2),字典1_34!B:B,0)),H1243="B20",INDEX(字典1_34!E:E,MATCH(MID(F1243,5,2),字典1_34!B:B,0)),H1243="B48",INDEX(字典1_34!G:G,MATCH(MID(F1243,5,2),字典1_34!B:B,0)),LEFT(H1243,1)="B",INDEX(字典1_34!F:F,MATCH(MID(F1243,5,2),字典1_34!B:B,0))),"-")</f>
        <v>松开</v>
      </c>
      <c r="N1243" s="4" t="str">
        <f>IFERROR(_xlfn.IFS(H1243="9",INDEX(字典1_56!C:C,MATCH(MID(F1243,7,2),字典1_56!B:B,0)),LEFT(H1243,1)="B",INDEX(字典1_56!D:D,MATCH(MID(F1243,7,2),字典1_56!B:B,0)),H1243="C_B",INDEX(字典1_56!F:F,MATCH(MID(F1243,7,2),字典1_56!B:B,0)),H1243="C",INDEX(字典1_56!E:E,MATCH(MID(F1243,7,2),字典1_56!B:B,0))),"-")</f>
        <v>C3键</v>
      </c>
      <c r="O1243" s="4" t="str">
        <f>IFERROR(INDEX(字典1_78!C:C,MATCH(RIGHT(F1243,2),字典1_78!B:B,0)),"Error")</f>
        <v>音符打开(#01)</v>
      </c>
      <c r="P1243" s="5">
        <f t="shared" si="76"/>
        <v>115.53700000000001</v>
      </c>
      <c r="Q1243" s="5">
        <f t="shared" si="77"/>
        <v>0.68600000000000705</v>
      </c>
      <c r="R1243" s="5" t="str">
        <f>IF(H1245="C_B",INDEX(音色一览表!A:A,MATCH(MID(F1243,5,2)&amp;MID(F1244,5,2)&amp;MID(F1245,7,2),音色一览表!H:H,0))&amp;" "&amp;INDEX(音色一览表!G:G,MATCH(MID(F1243,5,2)&amp;MID(F1244,5,2)&amp;MID(F1245,7,2),音色一览表!H:H,0)),"")</f>
        <v/>
      </c>
      <c r="S1243" s="17"/>
      <c r="T1243" s="17"/>
    </row>
    <row r="1244" spans="1:20" ht="18" hidden="1" customHeight="1" x14ac:dyDescent="0.2">
      <c r="A1244" s="16">
        <v>1242</v>
      </c>
      <c r="B1244" s="16">
        <v>7</v>
      </c>
      <c r="C1244" s="10"/>
      <c r="D1244" s="16" t="s">
        <v>49</v>
      </c>
      <c r="E1244" s="16" t="s">
        <v>50</v>
      </c>
      <c r="F1244" s="16" t="s">
        <v>27</v>
      </c>
      <c r="G1244" s="16" t="s">
        <v>1412</v>
      </c>
      <c r="H1244" s="34" t="str">
        <f t="shared" si="79"/>
        <v>9</v>
      </c>
      <c r="I1244" s="34" t="str">
        <f>IFERROR(INDEX(数据分类!B:B,MATCH(数据!H1244,数据分类!A:A,0)),"Error")</f>
        <v>音符打开</v>
      </c>
      <c r="J1244" s="34" t="str">
        <f>IFERROR(_xlfn.IFS(INDEX(数据分类!E:E,MATCH(数据!H1244,数据分类!A:A,0))=3456,N1244&amp;M1244,INDEX(数据分类!E:E,MATCH(数据!H1244,数据分类!A:A,0))=34,M1244,INDEX(数据分类!E:E,MATCH(数据!H1244,数据分类!A:A,0))=56,N1244,INDEX(数据分类!E:E,MATCH(数据!H1244,数据分类!A:A,0))="-","-"),"Error")</f>
        <v>B2键松开</v>
      </c>
      <c r="K1244" s="34">
        <f t="shared" si="78"/>
        <v>1</v>
      </c>
      <c r="L1244" s="4" t="str">
        <f>IFERROR(INDEX(字典msg!B:B,MATCH(D1244,字典msg!A:A,0)),"Error")</f>
        <v>正常</v>
      </c>
      <c r="M1244" s="4" t="str">
        <f>IFERROR(_xlfn.IFS(H1244="9",INDEX(字典1_34!C:C,MATCH(MID(F1244,5,2),字典1_34!B:B,0)),H1244="B00",INDEX(字典1_34!D:D,MATCH(MID(F1244,5,2),字典1_34!B:B,0)),H1244="B20",INDEX(字典1_34!E:E,MATCH(MID(F1244,5,2),字典1_34!B:B,0)),H1244="B48",INDEX(字典1_34!G:G,MATCH(MID(F1244,5,2),字典1_34!B:B,0)),LEFT(H1244,1)="B",INDEX(字典1_34!F:F,MATCH(MID(F1244,5,2),字典1_34!B:B,0))),"-")</f>
        <v>松开</v>
      </c>
      <c r="N1244" s="4" t="str">
        <f>IFERROR(_xlfn.IFS(H1244="9",INDEX(字典1_56!C:C,MATCH(MID(F1244,7,2),字典1_56!B:B,0)),LEFT(H1244,1)="B",INDEX(字典1_56!D:D,MATCH(MID(F1244,7,2),字典1_56!B:B,0)),H1244="C_B",INDEX(字典1_56!F:F,MATCH(MID(F1244,7,2),字典1_56!B:B,0)),H1244="C",INDEX(字典1_56!E:E,MATCH(MID(F1244,7,2),字典1_56!B:B,0))),"-")</f>
        <v>B2键</v>
      </c>
      <c r="O1244" s="4" t="str">
        <f>IFERROR(INDEX(字典1_78!C:C,MATCH(RIGHT(F1244,2),字典1_78!B:B,0)),"Error")</f>
        <v>音符打开(#01)</v>
      </c>
      <c r="P1244" s="5">
        <f t="shared" si="76"/>
        <v>115.547</v>
      </c>
      <c r="Q1244" s="5">
        <f t="shared" si="77"/>
        <v>9.9999999999909051E-3</v>
      </c>
      <c r="R1244" s="5" t="str">
        <f>IF(H1246="C_B",INDEX(音色一览表!A:A,MATCH(MID(F1244,5,2)&amp;MID(F1245,5,2)&amp;MID(F1246,7,2),音色一览表!H:H,0))&amp;" "&amp;INDEX(音色一览表!G:G,MATCH(MID(F1244,5,2)&amp;MID(F1245,5,2)&amp;MID(F1246,7,2),音色一览表!H:H,0)),"")</f>
        <v/>
      </c>
      <c r="S1244" s="17"/>
      <c r="T1244" s="17"/>
    </row>
    <row r="1245" spans="1:20" ht="18" hidden="1" customHeight="1" x14ac:dyDescent="0.2">
      <c r="A1245" s="16">
        <v>1243</v>
      </c>
      <c r="B1245" s="16">
        <v>7</v>
      </c>
      <c r="C1245" s="10"/>
      <c r="D1245" s="16" t="s">
        <v>49</v>
      </c>
      <c r="E1245" s="16" t="s">
        <v>50</v>
      </c>
      <c r="F1245" s="16" t="s">
        <v>1413</v>
      </c>
      <c r="G1245" s="16" t="s">
        <v>1414</v>
      </c>
      <c r="H1245" s="34" t="str">
        <f t="shared" si="79"/>
        <v>9</v>
      </c>
      <c r="I1245" s="34" t="str">
        <f>IFERROR(INDEX(数据分类!B:B,MATCH(数据!H1245,数据分类!A:A,0)),"Error")</f>
        <v>音符打开</v>
      </c>
      <c r="J1245" s="34" t="str">
        <f>IFERROR(_xlfn.IFS(INDEX(数据分类!E:E,MATCH(数据!H1245,数据分类!A:A,0))=3456,N1245&amp;M1245,INDEX(数据分类!E:E,MATCH(数据!H1245,数据分类!A:A,0))=34,M1245,INDEX(数据分类!E:E,MATCH(数据!H1245,数据分类!A:A,0))=56,N1245,INDEX(数据分类!E:E,MATCH(数据!H1245,数据分类!A:A,0))="-","-"),"Error")</f>
        <v>B2键按下(力度090)</v>
      </c>
      <c r="K1245" s="34">
        <f t="shared" si="78"/>
        <v>1</v>
      </c>
      <c r="L1245" s="4" t="str">
        <f>IFERROR(INDEX(字典msg!B:B,MATCH(D1245,字典msg!A:A,0)),"Error")</f>
        <v>正常</v>
      </c>
      <c r="M1245" s="4" t="str">
        <f>IFERROR(_xlfn.IFS(H1245="9",INDEX(字典1_34!C:C,MATCH(MID(F1245,5,2),字典1_34!B:B,0)),H1245="B00",INDEX(字典1_34!D:D,MATCH(MID(F1245,5,2),字典1_34!B:B,0)),H1245="B20",INDEX(字典1_34!E:E,MATCH(MID(F1245,5,2),字典1_34!B:B,0)),H1245="B48",INDEX(字典1_34!G:G,MATCH(MID(F1245,5,2),字典1_34!B:B,0)),LEFT(H1245,1)="B",INDEX(字典1_34!F:F,MATCH(MID(F1245,5,2),字典1_34!B:B,0))),"-")</f>
        <v>按下(力度090)</v>
      </c>
      <c r="N1245" s="4" t="str">
        <f>IFERROR(_xlfn.IFS(H1245="9",INDEX(字典1_56!C:C,MATCH(MID(F1245,7,2),字典1_56!B:B,0)),LEFT(H1245,1)="B",INDEX(字典1_56!D:D,MATCH(MID(F1245,7,2),字典1_56!B:B,0)),H1245="C_B",INDEX(字典1_56!F:F,MATCH(MID(F1245,7,2),字典1_56!B:B,0)),H1245="C",INDEX(字典1_56!E:E,MATCH(MID(F1245,7,2),字典1_56!B:B,0))),"-")</f>
        <v>B2键</v>
      </c>
      <c r="O1245" s="4" t="str">
        <f>IFERROR(INDEX(字典1_78!C:C,MATCH(RIGHT(F1245,2),字典1_78!B:B,0)),"Error")</f>
        <v>音符打开(#01)</v>
      </c>
      <c r="P1245" s="5">
        <f t="shared" si="76"/>
        <v>115.75700000000001</v>
      </c>
      <c r="Q1245" s="5">
        <f t="shared" si="77"/>
        <v>0.21000000000000796</v>
      </c>
      <c r="R1245" s="5" t="str">
        <f>IF(H1247="C_B",INDEX(音色一览表!A:A,MATCH(MID(F1245,5,2)&amp;MID(F1246,5,2)&amp;MID(F1247,7,2),音色一览表!H:H,0))&amp;" "&amp;INDEX(音色一览表!G:G,MATCH(MID(F1245,5,2)&amp;MID(F1246,5,2)&amp;MID(F1247,7,2),音色一览表!H:H,0)),"")</f>
        <v/>
      </c>
      <c r="S1245" s="17"/>
      <c r="T1245" s="17"/>
    </row>
    <row r="1246" spans="1:20" ht="18" hidden="1" customHeight="1" x14ac:dyDescent="0.2">
      <c r="A1246" s="16">
        <v>1244</v>
      </c>
      <c r="B1246" s="16">
        <v>7</v>
      </c>
      <c r="C1246" s="10"/>
      <c r="D1246" s="16" t="s">
        <v>49</v>
      </c>
      <c r="E1246" s="16" t="s">
        <v>50</v>
      </c>
      <c r="F1246" s="16" t="s">
        <v>1065</v>
      </c>
      <c r="G1246" s="16" t="s">
        <v>1415</v>
      </c>
      <c r="H1246" s="34" t="str">
        <f t="shared" si="79"/>
        <v>9</v>
      </c>
      <c r="I1246" s="34" t="str">
        <f>IFERROR(INDEX(数据分类!B:B,MATCH(数据!H1246,数据分类!A:A,0)),"Error")</f>
        <v>音符打开</v>
      </c>
      <c r="J1246" s="34" t="str">
        <f>IFERROR(_xlfn.IFS(INDEX(数据分类!E:E,MATCH(数据!H1246,数据分类!A:A,0))=3456,N1246&amp;M1246,INDEX(数据分类!E:E,MATCH(数据!H1246,数据分类!A:A,0))=34,M1246,INDEX(数据分类!E:E,MATCH(数据!H1246,数据分类!A:A,0))=56,N1246,INDEX(数据分类!E:E,MATCH(数据!H1246,数据分类!A:A,0))="-","-"),"Error")</f>
        <v>C3键按下(力度094)</v>
      </c>
      <c r="K1246" s="34">
        <f t="shared" si="78"/>
        <v>1</v>
      </c>
      <c r="L1246" s="4" t="str">
        <f>IFERROR(INDEX(字典msg!B:B,MATCH(D1246,字典msg!A:A,0)),"Error")</f>
        <v>正常</v>
      </c>
      <c r="M1246" s="4" t="str">
        <f>IFERROR(_xlfn.IFS(H1246="9",INDEX(字典1_34!C:C,MATCH(MID(F1246,5,2),字典1_34!B:B,0)),H1246="B00",INDEX(字典1_34!D:D,MATCH(MID(F1246,5,2),字典1_34!B:B,0)),H1246="B20",INDEX(字典1_34!E:E,MATCH(MID(F1246,5,2),字典1_34!B:B,0)),H1246="B48",INDEX(字典1_34!G:G,MATCH(MID(F1246,5,2),字典1_34!B:B,0)),LEFT(H1246,1)="B",INDEX(字典1_34!F:F,MATCH(MID(F1246,5,2),字典1_34!B:B,0))),"-")</f>
        <v>按下(力度094)</v>
      </c>
      <c r="N1246" s="4" t="str">
        <f>IFERROR(_xlfn.IFS(H1246="9",INDEX(字典1_56!C:C,MATCH(MID(F1246,7,2),字典1_56!B:B,0)),LEFT(H1246,1)="B",INDEX(字典1_56!D:D,MATCH(MID(F1246,7,2),字典1_56!B:B,0)),H1246="C_B",INDEX(字典1_56!F:F,MATCH(MID(F1246,7,2),字典1_56!B:B,0)),H1246="C",INDEX(字典1_56!E:E,MATCH(MID(F1246,7,2),字典1_56!B:B,0))),"-")</f>
        <v>C3键</v>
      </c>
      <c r="O1246" s="4" t="str">
        <f>IFERROR(INDEX(字典1_78!C:C,MATCH(RIGHT(F1246,2),字典1_78!B:B,0)),"Error")</f>
        <v>音符打开(#01)</v>
      </c>
      <c r="P1246" s="5">
        <f t="shared" si="76"/>
        <v>115.767</v>
      </c>
      <c r="Q1246" s="5">
        <f t="shared" si="77"/>
        <v>9.9999999999909051E-3</v>
      </c>
      <c r="R1246" s="5" t="str">
        <f>IF(H1248="C_B",INDEX(音色一览表!A:A,MATCH(MID(F1246,5,2)&amp;MID(F1247,5,2)&amp;MID(F1248,7,2),音色一览表!H:H,0))&amp;" "&amp;INDEX(音色一览表!G:G,MATCH(MID(F1246,5,2)&amp;MID(F1247,5,2)&amp;MID(F1248,7,2),音色一览表!H:H,0)),"")</f>
        <v/>
      </c>
      <c r="S1246" s="17"/>
      <c r="T1246" s="17"/>
    </row>
    <row r="1247" spans="1:20" ht="18" hidden="1" customHeight="1" x14ac:dyDescent="0.2">
      <c r="A1247" s="16">
        <v>1245</v>
      </c>
      <c r="B1247" s="16">
        <v>7</v>
      </c>
      <c r="C1247" s="10"/>
      <c r="D1247" s="16" t="s">
        <v>49</v>
      </c>
      <c r="E1247" s="16" t="s">
        <v>50</v>
      </c>
      <c r="F1247" s="16" t="s">
        <v>166</v>
      </c>
      <c r="G1247" s="16" t="s">
        <v>1416</v>
      </c>
      <c r="H1247" s="34" t="str">
        <f t="shared" si="79"/>
        <v>9</v>
      </c>
      <c r="I1247" s="34" t="str">
        <f>IFERROR(INDEX(数据分类!B:B,MATCH(数据!H1247,数据分类!A:A,0)),"Error")</f>
        <v>音符打开</v>
      </c>
      <c r="J1247" s="34" t="str">
        <f>IFERROR(_xlfn.IFS(INDEX(数据分类!E:E,MATCH(数据!H1247,数据分类!A:A,0))=3456,N1247&amp;M1247,INDEX(数据分类!E:E,MATCH(数据!H1247,数据分类!A:A,0))=34,M1247,INDEX(数据分类!E:E,MATCH(数据!H1247,数据分类!A:A,0))=56,N1247,INDEX(数据分类!E:E,MATCH(数据!H1247,数据分类!A:A,0))="-","-"),"Error")</f>
        <v>C3键松开</v>
      </c>
      <c r="K1247" s="34">
        <f t="shared" si="78"/>
        <v>1</v>
      </c>
      <c r="L1247" s="4" t="str">
        <f>IFERROR(INDEX(字典msg!B:B,MATCH(D1247,字典msg!A:A,0)),"Error")</f>
        <v>正常</v>
      </c>
      <c r="M1247" s="4" t="str">
        <f>IFERROR(_xlfn.IFS(H1247="9",INDEX(字典1_34!C:C,MATCH(MID(F1247,5,2),字典1_34!B:B,0)),H1247="B00",INDEX(字典1_34!D:D,MATCH(MID(F1247,5,2),字典1_34!B:B,0)),H1247="B20",INDEX(字典1_34!E:E,MATCH(MID(F1247,5,2),字典1_34!B:B,0)),H1247="B48",INDEX(字典1_34!G:G,MATCH(MID(F1247,5,2),字典1_34!B:B,0)),LEFT(H1247,1)="B",INDEX(字典1_34!F:F,MATCH(MID(F1247,5,2),字典1_34!B:B,0))),"-")</f>
        <v>松开</v>
      </c>
      <c r="N1247" s="4" t="str">
        <f>IFERROR(_xlfn.IFS(H1247="9",INDEX(字典1_56!C:C,MATCH(MID(F1247,7,2),字典1_56!B:B,0)),LEFT(H1247,1)="B",INDEX(字典1_56!D:D,MATCH(MID(F1247,7,2),字典1_56!B:B,0)),H1247="C_B",INDEX(字典1_56!F:F,MATCH(MID(F1247,7,2),字典1_56!B:B,0)),H1247="C",INDEX(字典1_56!E:E,MATCH(MID(F1247,7,2),字典1_56!B:B,0))),"-")</f>
        <v>C3键</v>
      </c>
      <c r="O1247" s="4" t="str">
        <f>IFERROR(INDEX(字典1_78!C:C,MATCH(RIGHT(F1247,2),字典1_78!B:B,0)),"Error")</f>
        <v>音符打开(#01)</v>
      </c>
      <c r="P1247" s="5">
        <f t="shared" si="76"/>
        <v>116.074</v>
      </c>
      <c r="Q1247" s="5">
        <f t="shared" si="77"/>
        <v>0.30700000000000216</v>
      </c>
      <c r="R1247" s="5" t="str">
        <f>IF(H1249="C_B",INDEX(音色一览表!A:A,MATCH(MID(F1247,5,2)&amp;MID(F1248,5,2)&amp;MID(F1249,7,2),音色一览表!H:H,0))&amp;" "&amp;INDEX(音色一览表!G:G,MATCH(MID(F1247,5,2)&amp;MID(F1248,5,2)&amp;MID(F1249,7,2),音色一览表!H:H,0)),"")</f>
        <v/>
      </c>
      <c r="S1247" s="17"/>
      <c r="T1247" s="17"/>
    </row>
    <row r="1248" spans="1:20" ht="18" hidden="1" customHeight="1" x14ac:dyDescent="0.2">
      <c r="A1248" s="16">
        <v>1246</v>
      </c>
      <c r="B1248" s="16">
        <v>7</v>
      </c>
      <c r="C1248" s="10"/>
      <c r="D1248" s="16" t="s">
        <v>49</v>
      </c>
      <c r="E1248" s="16" t="s">
        <v>50</v>
      </c>
      <c r="F1248" s="16" t="s">
        <v>27</v>
      </c>
      <c r="G1248" s="16" t="s">
        <v>1416</v>
      </c>
      <c r="H1248" s="34" t="str">
        <f t="shared" si="79"/>
        <v>9</v>
      </c>
      <c r="I1248" s="34" t="str">
        <f>IFERROR(INDEX(数据分类!B:B,MATCH(数据!H1248,数据分类!A:A,0)),"Error")</f>
        <v>音符打开</v>
      </c>
      <c r="J1248" s="34" t="str">
        <f>IFERROR(_xlfn.IFS(INDEX(数据分类!E:E,MATCH(数据!H1248,数据分类!A:A,0))=3456,N1248&amp;M1248,INDEX(数据分类!E:E,MATCH(数据!H1248,数据分类!A:A,0))=34,M1248,INDEX(数据分类!E:E,MATCH(数据!H1248,数据分类!A:A,0))=56,N1248,INDEX(数据分类!E:E,MATCH(数据!H1248,数据分类!A:A,0))="-","-"),"Error")</f>
        <v>B2键松开</v>
      </c>
      <c r="K1248" s="34">
        <f t="shared" si="78"/>
        <v>1</v>
      </c>
      <c r="L1248" s="4" t="str">
        <f>IFERROR(INDEX(字典msg!B:B,MATCH(D1248,字典msg!A:A,0)),"Error")</f>
        <v>正常</v>
      </c>
      <c r="M1248" s="4" t="str">
        <f>IFERROR(_xlfn.IFS(H1248="9",INDEX(字典1_34!C:C,MATCH(MID(F1248,5,2),字典1_34!B:B,0)),H1248="B00",INDEX(字典1_34!D:D,MATCH(MID(F1248,5,2),字典1_34!B:B,0)),H1248="B20",INDEX(字典1_34!E:E,MATCH(MID(F1248,5,2),字典1_34!B:B,0)),H1248="B48",INDEX(字典1_34!G:G,MATCH(MID(F1248,5,2),字典1_34!B:B,0)),LEFT(H1248,1)="B",INDEX(字典1_34!F:F,MATCH(MID(F1248,5,2),字典1_34!B:B,0))),"-")</f>
        <v>松开</v>
      </c>
      <c r="N1248" s="4" t="str">
        <f>IFERROR(_xlfn.IFS(H1248="9",INDEX(字典1_56!C:C,MATCH(MID(F1248,7,2),字典1_56!B:B,0)),LEFT(H1248,1)="B",INDEX(字典1_56!D:D,MATCH(MID(F1248,7,2),字典1_56!B:B,0)),H1248="C_B",INDEX(字典1_56!F:F,MATCH(MID(F1248,7,2),字典1_56!B:B,0)),H1248="C",INDEX(字典1_56!E:E,MATCH(MID(F1248,7,2),字典1_56!B:B,0))),"-")</f>
        <v>B2键</v>
      </c>
      <c r="O1248" s="4" t="str">
        <f>IFERROR(INDEX(字典1_78!C:C,MATCH(RIGHT(F1248,2),字典1_78!B:B,0)),"Error")</f>
        <v>音符打开(#01)</v>
      </c>
      <c r="P1248" s="5">
        <f t="shared" si="76"/>
        <v>116.074</v>
      </c>
      <c r="Q1248" s="5">
        <f t="shared" si="77"/>
        <v>0</v>
      </c>
      <c r="R1248" s="5" t="str">
        <f>IF(H1250="C_B",INDEX(音色一览表!A:A,MATCH(MID(F1248,5,2)&amp;MID(F1249,5,2)&amp;MID(F1250,7,2),音色一览表!H:H,0))&amp;" "&amp;INDEX(音色一览表!G:G,MATCH(MID(F1248,5,2)&amp;MID(F1249,5,2)&amp;MID(F1250,7,2),音色一览表!H:H,0)),"")</f>
        <v/>
      </c>
      <c r="S1248" s="17"/>
      <c r="T1248" s="17"/>
    </row>
    <row r="1249" spans="1:20" ht="18" hidden="1" customHeight="1" x14ac:dyDescent="0.2">
      <c r="A1249" s="16">
        <v>1247</v>
      </c>
      <c r="B1249" s="16">
        <v>7</v>
      </c>
      <c r="C1249" s="10"/>
      <c r="D1249" s="16" t="s">
        <v>49</v>
      </c>
      <c r="E1249" s="16" t="s">
        <v>50</v>
      </c>
      <c r="F1249" s="16" t="s">
        <v>1417</v>
      </c>
      <c r="G1249" s="16" t="s">
        <v>1418</v>
      </c>
      <c r="H1249" s="34" t="str">
        <f t="shared" si="79"/>
        <v>9</v>
      </c>
      <c r="I1249" s="34" t="str">
        <f>IFERROR(INDEX(数据分类!B:B,MATCH(数据!H1249,数据分类!A:A,0)),"Error")</f>
        <v>音符打开</v>
      </c>
      <c r="J1249" s="34" t="str">
        <f>IFERROR(_xlfn.IFS(INDEX(数据分类!E:E,MATCH(数据!H1249,数据分类!A:A,0))=3456,N1249&amp;M1249,INDEX(数据分类!E:E,MATCH(数据!H1249,数据分类!A:A,0))=34,M1249,INDEX(数据分类!E:E,MATCH(数据!H1249,数据分类!A:A,0))=56,N1249,INDEX(数据分类!E:E,MATCH(数据!H1249,数据分类!A:A,0))="-","-"),"Error")</f>
        <v>B2键按下(力度099)</v>
      </c>
      <c r="K1249" s="34">
        <f t="shared" si="78"/>
        <v>1</v>
      </c>
      <c r="L1249" s="4" t="str">
        <f>IFERROR(INDEX(字典msg!B:B,MATCH(D1249,字典msg!A:A,0)),"Error")</f>
        <v>正常</v>
      </c>
      <c r="M1249" s="4" t="str">
        <f>IFERROR(_xlfn.IFS(H1249="9",INDEX(字典1_34!C:C,MATCH(MID(F1249,5,2),字典1_34!B:B,0)),H1249="B00",INDEX(字典1_34!D:D,MATCH(MID(F1249,5,2),字典1_34!B:B,0)),H1249="B20",INDEX(字典1_34!E:E,MATCH(MID(F1249,5,2),字典1_34!B:B,0)),H1249="B48",INDEX(字典1_34!G:G,MATCH(MID(F1249,5,2),字典1_34!B:B,0)),LEFT(H1249,1)="B",INDEX(字典1_34!F:F,MATCH(MID(F1249,5,2),字典1_34!B:B,0))),"-")</f>
        <v>按下(力度099)</v>
      </c>
      <c r="N1249" s="4" t="str">
        <f>IFERROR(_xlfn.IFS(H1249="9",INDEX(字典1_56!C:C,MATCH(MID(F1249,7,2),字典1_56!B:B,0)),LEFT(H1249,1)="B",INDEX(字典1_56!D:D,MATCH(MID(F1249,7,2),字典1_56!B:B,0)),H1249="C_B",INDEX(字典1_56!F:F,MATCH(MID(F1249,7,2),字典1_56!B:B,0)),H1249="C",INDEX(字典1_56!E:E,MATCH(MID(F1249,7,2),字典1_56!B:B,0))),"-")</f>
        <v>B2键</v>
      </c>
      <c r="O1249" s="4" t="str">
        <f>IFERROR(INDEX(字典1_78!C:C,MATCH(RIGHT(F1249,2),字典1_78!B:B,0)),"Error")</f>
        <v>音符打开(#01)</v>
      </c>
      <c r="P1249" s="5">
        <f t="shared" si="76"/>
        <v>116.324</v>
      </c>
      <c r="Q1249" s="5">
        <f t="shared" si="77"/>
        <v>0.25</v>
      </c>
      <c r="R1249" s="5" t="str">
        <f>IF(H1251="C_B",INDEX(音色一览表!A:A,MATCH(MID(F1249,5,2)&amp;MID(F1250,5,2)&amp;MID(F1251,7,2),音色一览表!H:H,0))&amp;" "&amp;INDEX(音色一览表!G:G,MATCH(MID(F1249,5,2)&amp;MID(F1250,5,2)&amp;MID(F1251,7,2),音色一览表!H:H,0)),"")</f>
        <v/>
      </c>
      <c r="S1249" s="17"/>
      <c r="T1249" s="17"/>
    </row>
    <row r="1250" spans="1:20" ht="18" hidden="1" customHeight="1" x14ac:dyDescent="0.2">
      <c r="A1250" s="16">
        <v>1248</v>
      </c>
      <c r="B1250" s="16">
        <v>7</v>
      </c>
      <c r="C1250" s="10"/>
      <c r="D1250" s="16" t="s">
        <v>49</v>
      </c>
      <c r="E1250" s="16" t="s">
        <v>50</v>
      </c>
      <c r="F1250" s="16" t="s">
        <v>1419</v>
      </c>
      <c r="G1250" s="16" t="s">
        <v>1418</v>
      </c>
      <c r="H1250" s="34" t="str">
        <f t="shared" si="79"/>
        <v>9</v>
      </c>
      <c r="I1250" s="34" t="str">
        <f>IFERROR(INDEX(数据分类!B:B,MATCH(数据!H1250,数据分类!A:A,0)),"Error")</f>
        <v>音符打开</v>
      </c>
      <c r="J1250" s="34" t="str">
        <f>IFERROR(_xlfn.IFS(INDEX(数据分类!E:E,MATCH(数据!H1250,数据分类!A:A,0))=3456,N1250&amp;M1250,INDEX(数据分类!E:E,MATCH(数据!H1250,数据分类!A:A,0))=34,M1250,INDEX(数据分类!E:E,MATCH(数据!H1250,数据分类!A:A,0))=56,N1250,INDEX(数据分类!E:E,MATCH(数据!H1250,数据分类!A:A,0))="-","-"),"Error")</f>
        <v>C3键按下(力度099)</v>
      </c>
      <c r="K1250" s="34">
        <f t="shared" si="78"/>
        <v>1</v>
      </c>
      <c r="L1250" s="4" t="str">
        <f>IFERROR(INDEX(字典msg!B:B,MATCH(D1250,字典msg!A:A,0)),"Error")</f>
        <v>正常</v>
      </c>
      <c r="M1250" s="4" t="str">
        <f>IFERROR(_xlfn.IFS(H1250="9",INDEX(字典1_34!C:C,MATCH(MID(F1250,5,2),字典1_34!B:B,0)),H1250="B00",INDEX(字典1_34!D:D,MATCH(MID(F1250,5,2),字典1_34!B:B,0)),H1250="B20",INDEX(字典1_34!E:E,MATCH(MID(F1250,5,2),字典1_34!B:B,0)),H1250="B48",INDEX(字典1_34!G:G,MATCH(MID(F1250,5,2),字典1_34!B:B,0)),LEFT(H1250,1)="B",INDEX(字典1_34!F:F,MATCH(MID(F1250,5,2),字典1_34!B:B,0))),"-")</f>
        <v>按下(力度099)</v>
      </c>
      <c r="N1250" s="4" t="str">
        <f>IFERROR(_xlfn.IFS(H1250="9",INDEX(字典1_56!C:C,MATCH(MID(F1250,7,2),字典1_56!B:B,0)),LEFT(H1250,1)="B",INDEX(字典1_56!D:D,MATCH(MID(F1250,7,2),字典1_56!B:B,0)),H1250="C_B",INDEX(字典1_56!F:F,MATCH(MID(F1250,7,2),字典1_56!B:B,0)),H1250="C",INDEX(字典1_56!E:E,MATCH(MID(F1250,7,2),字典1_56!B:B,0))),"-")</f>
        <v>C3键</v>
      </c>
      <c r="O1250" s="4" t="str">
        <f>IFERROR(INDEX(字典1_78!C:C,MATCH(RIGHT(F1250,2),字典1_78!B:B,0)),"Error")</f>
        <v>音符打开(#01)</v>
      </c>
      <c r="P1250" s="5">
        <f t="shared" si="76"/>
        <v>116.324</v>
      </c>
      <c r="Q1250" s="5">
        <f t="shared" si="77"/>
        <v>0</v>
      </c>
      <c r="R1250" s="5" t="str">
        <f>IF(H1252="C_B",INDEX(音色一览表!A:A,MATCH(MID(F1250,5,2)&amp;MID(F1251,5,2)&amp;MID(F1252,7,2),音色一览表!H:H,0))&amp;" "&amp;INDEX(音色一览表!G:G,MATCH(MID(F1250,5,2)&amp;MID(F1251,5,2)&amp;MID(F1252,7,2),音色一览表!H:H,0)),"")</f>
        <v/>
      </c>
      <c r="S1250" s="17"/>
      <c r="T1250" s="17"/>
    </row>
    <row r="1251" spans="1:20" ht="18" hidden="1" customHeight="1" x14ac:dyDescent="0.2">
      <c r="A1251" s="16">
        <v>1249</v>
      </c>
      <c r="B1251" s="16">
        <v>7</v>
      </c>
      <c r="C1251" s="10"/>
      <c r="D1251" s="16" t="s">
        <v>49</v>
      </c>
      <c r="E1251" s="16" t="s">
        <v>50</v>
      </c>
      <c r="F1251" s="16" t="s">
        <v>166</v>
      </c>
      <c r="G1251" s="16" t="s">
        <v>1420</v>
      </c>
      <c r="H1251" s="34" t="str">
        <f t="shared" si="79"/>
        <v>9</v>
      </c>
      <c r="I1251" s="34" t="str">
        <f>IFERROR(INDEX(数据分类!B:B,MATCH(数据!H1251,数据分类!A:A,0)),"Error")</f>
        <v>音符打开</v>
      </c>
      <c r="J1251" s="34" t="str">
        <f>IFERROR(_xlfn.IFS(INDEX(数据分类!E:E,MATCH(数据!H1251,数据分类!A:A,0))=3456,N1251&amp;M1251,INDEX(数据分类!E:E,MATCH(数据!H1251,数据分类!A:A,0))=34,M1251,INDEX(数据分类!E:E,MATCH(数据!H1251,数据分类!A:A,0))=56,N1251,INDEX(数据分类!E:E,MATCH(数据!H1251,数据分类!A:A,0))="-","-"),"Error")</f>
        <v>C3键松开</v>
      </c>
      <c r="K1251" s="34">
        <f t="shared" si="78"/>
        <v>1</v>
      </c>
      <c r="L1251" s="4" t="str">
        <f>IFERROR(INDEX(字典msg!B:B,MATCH(D1251,字典msg!A:A,0)),"Error")</f>
        <v>正常</v>
      </c>
      <c r="M1251" s="4" t="str">
        <f>IFERROR(_xlfn.IFS(H1251="9",INDEX(字典1_34!C:C,MATCH(MID(F1251,5,2),字典1_34!B:B,0)),H1251="B00",INDEX(字典1_34!D:D,MATCH(MID(F1251,5,2),字典1_34!B:B,0)),H1251="B20",INDEX(字典1_34!E:E,MATCH(MID(F1251,5,2),字典1_34!B:B,0)),H1251="B48",INDEX(字典1_34!G:G,MATCH(MID(F1251,5,2),字典1_34!B:B,0)),LEFT(H1251,1)="B",INDEX(字典1_34!F:F,MATCH(MID(F1251,5,2),字典1_34!B:B,0))),"-")</f>
        <v>松开</v>
      </c>
      <c r="N1251" s="4" t="str">
        <f>IFERROR(_xlfn.IFS(H1251="9",INDEX(字典1_56!C:C,MATCH(MID(F1251,7,2),字典1_56!B:B,0)),LEFT(H1251,1)="B",INDEX(字典1_56!D:D,MATCH(MID(F1251,7,2),字典1_56!B:B,0)),H1251="C_B",INDEX(字典1_56!F:F,MATCH(MID(F1251,7,2),字典1_56!B:B,0)),H1251="C",INDEX(字典1_56!E:E,MATCH(MID(F1251,7,2),字典1_56!B:B,0))),"-")</f>
        <v>C3键</v>
      </c>
      <c r="O1251" s="4" t="str">
        <f>IFERROR(INDEX(字典1_78!C:C,MATCH(RIGHT(F1251,2),字典1_78!B:B,0)),"Error")</f>
        <v>音符打开(#01)</v>
      </c>
      <c r="P1251" s="5">
        <f t="shared" si="76"/>
        <v>116.895</v>
      </c>
      <c r="Q1251" s="5">
        <f t="shared" si="77"/>
        <v>0.57099999999999795</v>
      </c>
      <c r="R1251" s="5" t="str">
        <f>IF(H1253="C_B",INDEX(音色一览表!A:A,MATCH(MID(F1251,5,2)&amp;MID(F1252,5,2)&amp;MID(F1253,7,2),音色一览表!H:H,0))&amp;" "&amp;INDEX(音色一览表!G:G,MATCH(MID(F1251,5,2)&amp;MID(F1252,5,2)&amp;MID(F1253,7,2),音色一览表!H:H,0)),"")</f>
        <v/>
      </c>
      <c r="S1251" s="17"/>
      <c r="T1251" s="17"/>
    </row>
    <row r="1252" spans="1:20" ht="18" hidden="1" customHeight="1" x14ac:dyDescent="0.2">
      <c r="A1252" s="16">
        <v>1250</v>
      </c>
      <c r="B1252" s="16">
        <v>7</v>
      </c>
      <c r="C1252" s="10"/>
      <c r="D1252" s="16" t="s">
        <v>49</v>
      </c>
      <c r="E1252" s="16" t="s">
        <v>50</v>
      </c>
      <c r="F1252" s="16" t="s">
        <v>27</v>
      </c>
      <c r="G1252" s="16" t="s">
        <v>1421</v>
      </c>
      <c r="H1252" s="34" t="str">
        <f t="shared" si="79"/>
        <v>9</v>
      </c>
      <c r="I1252" s="34" t="str">
        <f>IFERROR(INDEX(数据分类!B:B,MATCH(数据!H1252,数据分类!A:A,0)),"Error")</f>
        <v>音符打开</v>
      </c>
      <c r="J1252" s="34" t="str">
        <f>IFERROR(_xlfn.IFS(INDEX(数据分类!E:E,MATCH(数据!H1252,数据分类!A:A,0))=3456,N1252&amp;M1252,INDEX(数据分类!E:E,MATCH(数据!H1252,数据分类!A:A,0))=34,M1252,INDEX(数据分类!E:E,MATCH(数据!H1252,数据分类!A:A,0))=56,N1252,INDEX(数据分类!E:E,MATCH(数据!H1252,数据分类!A:A,0))="-","-"),"Error")</f>
        <v>B2键松开</v>
      </c>
      <c r="K1252" s="34">
        <f t="shared" si="78"/>
        <v>1</v>
      </c>
      <c r="L1252" s="4" t="str">
        <f>IFERROR(INDEX(字典msg!B:B,MATCH(D1252,字典msg!A:A,0)),"Error")</f>
        <v>正常</v>
      </c>
      <c r="M1252" s="4" t="str">
        <f>IFERROR(_xlfn.IFS(H1252="9",INDEX(字典1_34!C:C,MATCH(MID(F1252,5,2),字典1_34!B:B,0)),H1252="B00",INDEX(字典1_34!D:D,MATCH(MID(F1252,5,2),字典1_34!B:B,0)),H1252="B20",INDEX(字典1_34!E:E,MATCH(MID(F1252,5,2),字典1_34!B:B,0)),H1252="B48",INDEX(字典1_34!G:G,MATCH(MID(F1252,5,2),字典1_34!B:B,0)),LEFT(H1252,1)="B",INDEX(字典1_34!F:F,MATCH(MID(F1252,5,2),字典1_34!B:B,0))),"-")</f>
        <v>松开</v>
      </c>
      <c r="N1252" s="4" t="str">
        <f>IFERROR(_xlfn.IFS(H1252="9",INDEX(字典1_56!C:C,MATCH(MID(F1252,7,2),字典1_56!B:B,0)),LEFT(H1252,1)="B",INDEX(字典1_56!D:D,MATCH(MID(F1252,7,2),字典1_56!B:B,0)),H1252="C_B",INDEX(字典1_56!F:F,MATCH(MID(F1252,7,2),字典1_56!B:B,0)),H1252="C",INDEX(字典1_56!E:E,MATCH(MID(F1252,7,2),字典1_56!B:B,0))),"-")</f>
        <v>B2键</v>
      </c>
      <c r="O1252" s="4" t="str">
        <f>IFERROR(INDEX(字典1_78!C:C,MATCH(RIGHT(F1252,2),字典1_78!B:B,0)),"Error")</f>
        <v>音符打开(#01)</v>
      </c>
      <c r="P1252" s="5">
        <f t="shared" si="76"/>
        <v>116.905</v>
      </c>
      <c r="Q1252" s="5">
        <f t="shared" si="77"/>
        <v>1.0000000000005116E-2</v>
      </c>
      <c r="R1252" s="5" t="str">
        <f>IF(H1254="C_B",INDEX(音色一览表!A:A,MATCH(MID(F1252,5,2)&amp;MID(F1253,5,2)&amp;MID(F1254,7,2),音色一览表!H:H,0))&amp;" "&amp;INDEX(音色一览表!G:G,MATCH(MID(F1252,5,2)&amp;MID(F1253,5,2)&amp;MID(F1254,7,2),音色一览表!H:H,0)),"")</f>
        <v/>
      </c>
      <c r="S1252" s="17"/>
      <c r="T1252" s="17"/>
    </row>
    <row r="1253" spans="1:20" ht="18" hidden="1" customHeight="1" x14ac:dyDescent="0.2">
      <c r="A1253" s="16">
        <v>1251</v>
      </c>
      <c r="B1253" s="16">
        <v>7</v>
      </c>
      <c r="C1253" s="10"/>
      <c r="D1253" s="16" t="s">
        <v>49</v>
      </c>
      <c r="E1253" s="16" t="s">
        <v>50</v>
      </c>
      <c r="F1253" s="16" t="s">
        <v>1417</v>
      </c>
      <c r="G1253" s="16" t="s">
        <v>1422</v>
      </c>
      <c r="H1253" s="34" t="str">
        <f t="shared" si="79"/>
        <v>9</v>
      </c>
      <c r="I1253" s="34" t="str">
        <f>IFERROR(INDEX(数据分类!B:B,MATCH(数据!H1253,数据分类!A:A,0)),"Error")</f>
        <v>音符打开</v>
      </c>
      <c r="J1253" s="34" t="str">
        <f>IFERROR(_xlfn.IFS(INDEX(数据分类!E:E,MATCH(数据!H1253,数据分类!A:A,0))=3456,N1253&amp;M1253,INDEX(数据分类!E:E,MATCH(数据!H1253,数据分类!A:A,0))=34,M1253,INDEX(数据分类!E:E,MATCH(数据!H1253,数据分类!A:A,0))=56,N1253,INDEX(数据分类!E:E,MATCH(数据!H1253,数据分类!A:A,0))="-","-"),"Error")</f>
        <v>B2键按下(力度099)</v>
      </c>
      <c r="K1253" s="34">
        <f t="shared" si="78"/>
        <v>1</v>
      </c>
      <c r="L1253" s="4" t="str">
        <f>IFERROR(INDEX(字典msg!B:B,MATCH(D1253,字典msg!A:A,0)),"Error")</f>
        <v>正常</v>
      </c>
      <c r="M1253" s="4" t="str">
        <f>IFERROR(_xlfn.IFS(H1253="9",INDEX(字典1_34!C:C,MATCH(MID(F1253,5,2),字典1_34!B:B,0)),H1253="B00",INDEX(字典1_34!D:D,MATCH(MID(F1253,5,2),字典1_34!B:B,0)),H1253="B20",INDEX(字典1_34!E:E,MATCH(MID(F1253,5,2),字典1_34!B:B,0)),H1253="B48",INDEX(字典1_34!G:G,MATCH(MID(F1253,5,2),字典1_34!B:B,0)),LEFT(H1253,1)="B",INDEX(字典1_34!F:F,MATCH(MID(F1253,5,2),字典1_34!B:B,0))),"-")</f>
        <v>按下(力度099)</v>
      </c>
      <c r="N1253" s="4" t="str">
        <f>IFERROR(_xlfn.IFS(H1253="9",INDEX(字典1_56!C:C,MATCH(MID(F1253,7,2),字典1_56!B:B,0)),LEFT(H1253,1)="B",INDEX(字典1_56!D:D,MATCH(MID(F1253,7,2),字典1_56!B:B,0)),H1253="C_B",INDEX(字典1_56!F:F,MATCH(MID(F1253,7,2),字典1_56!B:B,0)),H1253="C",INDEX(字典1_56!E:E,MATCH(MID(F1253,7,2),字典1_56!B:B,0))),"-")</f>
        <v>B2键</v>
      </c>
      <c r="O1253" s="4" t="str">
        <f>IFERROR(INDEX(字典1_78!C:C,MATCH(RIGHT(F1253,2),字典1_78!B:B,0)),"Error")</f>
        <v>音符打开(#01)</v>
      </c>
      <c r="P1253" s="5">
        <f t="shared" si="76"/>
        <v>118.152</v>
      </c>
      <c r="Q1253" s="5">
        <f t="shared" si="77"/>
        <v>1.2469999999999999</v>
      </c>
      <c r="R1253" s="5" t="str">
        <f>IF(H1255="C_B",INDEX(音色一览表!A:A,MATCH(MID(F1253,5,2)&amp;MID(F1254,5,2)&amp;MID(F1255,7,2),音色一览表!H:H,0))&amp;" "&amp;INDEX(音色一览表!G:G,MATCH(MID(F1253,5,2)&amp;MID(F1254,5,2)&amp;MID(F1255,7,2),音色一览表!H:H,0)),"")</f>
        <v/>
      </c>
      <c r="S1253" s="17"/>
      <c r="T1253" s="17"/>
    </row>
    <row r="1254" spans="1:20" ht="18" hidden="1" customHeight="1" x14ac:dyDescent="0.2">
      <c r="A1254" s="16">
        <v>1252</v>
      </c>
      <c r="B1254" s="16">
        <v>7</v>
      </c>
      <c r="C1254" s="10"/>
      <c r="D1254" s="16" t="s">
        <v>49</v>
      </c>
      <c r="E1254" s="16" t="s">
        <v>50</v>
      </c>
      <c r="F1254" s="16" t="s">
        <v>1423</v>
      </c>
      <c r="G1254" s="16" t="s">
        <v>1424</v>
      </c>
      <c r="H1254" s="34" t="str">
        <f t="shared" si="79"/>
        <v>9</v>
      </c>
      <c r="I1254" s="34" t="str">
        <f>IFERROR(INDEX(数据分类!B:B,MATCH(数据!H1254,数据分类!A:A,0)),"Error")</f>
        <v>音符打开</v>
      </c>
      <c r="J1254" s="34" t="str">
        <f>IFERROR(_xlfn.IFS(INDEX(数据分类!E:E,MATCH(数据!H1254,数据分类!A:A,0))=3456,N1254&amp;M1254,INDEX(数据分类!E:E,MATCH(数据!H1254,数据分类!A:A,0))=34,M1254,INDEX(数据分类!E:E,MATCH(数据!H1254,数据分类!A:A,0))=56,N1254,INDEX(数据分类!E:E,MATCH(数据!H1254,数据分类!A:A,0))="-","-"),"Error")</f>
        <v>C3键按下(力度112)</v>
      </c>
      <c r="K1254" s="34">
        <f t="shared" si="78"/>
        <v>1</v>
      </c>
      <c r="L1254" s="4" t="str">
        <f>IFERROR(INDEX(字典msg!B:B,MATCH(D1254,字典msg!A:A,0)),"Error")</f>
        <v>正常</v>
      </c>
      <c r="M1254" s="4" t="str">
        <f>IFERROR(_xlfn.IFS(H1254="9",INDEX(字典1_34!C:C,MATCH(MID(F1254,5,2),字典1_34!B:B,0)),H1254="B00",INDEX(字典1_34!D:D,MATCH(MID(F1254,5,2),字典1_34!B:B,0)),H1254="B20",INDEX(字典1_34!E:E,MATCH(MID(F1254,5,2),字典1_34!B:B,0)),H1254="B48",INDEX(字典1_34!G:G,MATCH(MID(F1254,5,2),字典1_34!B:B,0)),LEFT(H1254,1)="B",INDEX(字典1_34!F:F,MATCH(MID(F1254,5,2),字典1_34!B:B,0))),"-")</f>
        <v>按下(力度112)</v>
      </c>
      <c r="N1254" s="4" t="str">
        <f>IFERROR(_xlfn.IFS(H1254="9",INDEX(字典1_56!C:C,MATCH(MID(F1254,7,2),字典1_56!B:B,0)),LEFT(H1254,1)="B",INDEX(字典1_56!D:D,MATCH(MID(F1254,7,2),字典1_56!B:B,0)),H1254="C_B",INDEX(字典1_56!F:F,MATCH(MID(F1254,7,2),字典1_56!B:B,0)),H1254="C",INDEX(字典1_56!E:E,MATCH(MID(F1254,7,2),字典1_56!B:B,0))),"-")</f>
        <v>C3键</v>
      </c>
      <c r="O1254" s="4" t="str">
        <f>IFERROR(INDEX(字典1_78!C:C,MATCH(RIGHT(F1254,2),字典1_78!B:B,0)),"Error")</f>
        <v>音符打开(#01)</v>
      </c>
      <c r="P1254" s="5">
        <f t="shared" si="76"/>
        <v>118.16200000000001</v>
      </c>
      <c r="Q1254" s="5">
        <f t="shared" si="77"/>
        <v>1.0000000000005116E-2</v>
      </c>
      <c r="R1254" s="5" t="str">
        <f>IF(H1256="C_B",INDEX(音色一览表!A:A,MATCH(MID(F1254,5,2)&amp;MID(F1255,5,2)&amp;MID(F1256,7,2),音色一览表!H:H,0))&amp;" "&amp;INDEX(音色一览表!G:G,MATCH(MID(F1254,5,2)&amp;MID(F1255,5,2)&amp;MID(F1256,7,2),音色一览表!H:H,0)),"")</f>
        <v/>
      </c>
      <c r="S1254" s="17"/>
      <c r="T1254" s="17"/>
    </row>
    <row r="1255" spans="1:20" ht="18" hidden="1" customHeight="1" x14ac:dyDescent="0.2">
      <c r="A1255" s="16">
        <v>1253</v>
      </c>
      <c r="B1255" s="16">
        <v>7</v>
      </c>
      <c r="C1255" s="10"/>
      <c r="D1255" s="16" t="s">
        <v>49</v>
      </c>
      <c r="E1255" s="16" t="s">
        <v>50</v>
      </c>
      <c r="F1255" s="16" t="s">
        <v>166</v>
      </c>
      <c r="G1255" s="16" t="s">
        <v>1425</v>
      </c>
      <c r="H1255" s="34" t="str">
        <f t="shared" si="79"/>
        <v>9</v>
      </c>
      <c r="I1255" s="34" t="str">
        <f>IFERROR(INDEX(数据分类!B:B,MATCH(数据!H1255,数据分类!A:A,0)),"Error")</f>
        <v>音符打开</v>
      </c>
      <c r="J1255" s="34" t="str">
        <f>IFERROR(_xlfn.IFS(INDEX(数据分类!E:E,MATCH(数据!H1255,数据分类!A:A,0))=3456,N1255&amp;M1255,INDEX(数据分类!E:E,MATCH(数据!H1255,数据分类!A:A,0))=34,M1255,INDEX(数据分类!E:E,MATCH(数据!H1255,数据分类!A:A,0))=56,N1255,INDEX(数据分类!E:E,MATCH(数据!H1255,数据分类!A:A,0))="-","-"),"Error")</f>
        <v>C3键松开</v>
      </c>
      <c r="K1255" s="34">
        <f t="shared" si="78"/>
        <v>1</v>
      </c>
      <c r="L1255" s="4" t="str">
        <f>IFERROR(INDEX(字典msg!B:B,MATCH(D1255,字典msg!A:A,0)),"Error")</f>
        <v>正常</v>
      </c>
      <c r="M1255" s="4" t="str">
        <f>IFERROR(_xlfn.IFS(H1255="9",INDEX(字典1_34!C:C,MATCH(MID(F1255,5,2),字典1_34!B:B,0)),H1255="B00",INDEX(字典1_34!D:D,MATCH(MID(F1255,5,2),字典1_34!B:B,0)),H1255="B20",INDEX(字典1_34!E:E,MATCH(MID(F1255,5,2),字典1_34!B:B,0)),H1255="B48",INDEX(字典1_34!G:G,MATCH(MID(F1255,5,2),字典1_34!B:B,0)),LEFT(H1255,1)="B",INDEX(字典1_34!F:F,MATCH(MID(F1255,5,2),字典1_34!B:B,0))),"-")</f>
        <v>松开</v>
      </c>
      <c r="N1255" s="4" t="str">
        <f>IFERROR(_xlfn.IFS(H1255="9",INDEX(字典1_56!C:C,MATCH(MID(F1255,7,2),字典1_56!B:B,0)),LEFT(H1255,1)="B",INDEX(字典1_56!D:D,MATCH(MID(F1255,7,2),字典1_56!B:B,0)),H1255="C_B",INDEX(字典1_56!F:F,MATCH(MID(F1255,7,2),字典1_56!B:B,0)),H1255="C",INDEX(字典1_56!E:E,MATCH(MID(F1255,7,2),字典1_56!B:B,0))),"-")</f>
        <v>C3键</v>
      </c>
      <c r="O1255" s="4" t="str">
        <f>IFERROR(INDEX(字典1_78!C:C,MATCH(RIGHT(F1255,2),字典1_78!B:B,0)),"Error")</f>
        <v>音符打开(#01)</v>
      </c>
      <c r="P1255" s="5">
        <f t="shared" si="76"/>
        <v>119.066</v>
      </c>
      <c r="Q1255" s="5">
        <f t="shared" si="77"/>
        <v>0.90399999999999636</v>
      </c>
      <c r="R1255" s="5" t="str">
        <f>IF(H1257="C_B",INDEX(音色一览表!A:A,MATCH(MID(F1255,5,2)&amp;MID(F1256,5,2)&amp;MID(F1257,7,2),音色一览表!H:H,0))&amp;" "&amp;INDEX(音色一览表!G:G,MATCH(MID(F1255,5,2)&amp;MID(F1256,5,2)&amp;MID(F1257,7,2),音色一览表!H:H,0)),"")</f>
        <v/>
      </c>
      <c r="S1255" s="17"/>
      <c r="T1255" s="17"/>
    </row>
    <row r="1256" spans="1:20" ht="18" hidden="1" customHeight="1" x14ac:dyDescent="0.2">
      <c r="A1256" s="16">
        <v>1254</v>
      </c>
      <c r="B1256" s="16">
        <v>7</v>
      </c>
      <c r="C1256" s="10"/>
      <c r="D1256" s="16" t="s">
        <v>49</v>
      </c>
      <c r="E1256" s="16" t="s">
        <v>50</v>
      </c>
      <c r="F1256" s="16" t="s">
        <v>27</v>
      </c>
      <c r="G1256" s="16" t="s">
        <v>1426</v>
      </c>
      <c r="H1256" s="34" t="str">
        <f t="shared" si="79"/>
        <v>9</v>
      </c>
      <c r="I1256" s="34" t="str">
        <f>IFERROR(INDEX(数据分类!B:B,MATCH(数据!H1256,数据分类!A:A,0)),"Error")</f>
        <v>音符打开</v>
      </c>
      <c r="J1256" s="34" t="str">
        <f>IFERROR(_xlfn.IFS(INDEX(数据分类!E:E,MATCH(数据!H1256,数据分类!A:A,0))=3456,N1256&amp;M1256,INDEX(数据分类!E:E,MATCH(数据!H1256,数据分类!A:A,0))=34,M1256,INDEX(数据分类!E:E,MATCH(数据!H1256,数据分类!A:A,0))=56,N1256,INDEX(数据分类!E:E,MATCH(数据!H1256,数据分类!A:A,0))="-","-"),"Error")</f>
        <v>B2键松开</v>
      </c>
      <c r="K1256" s="34">
        <f t="shared" si="78"/>
        <v>1</v>
      </c>
      <c r="L1256" s="4" t="str">
        <f>IFERROR(INDEX(字典msg!B:B,MATCH(D1256,字典msg!A:A,0)),"Error")</f>
        <v>正常</v>
      </c>
      <c r="M1256" s="4" t="str">
        <f>IFERROR(_xlfn.IFS(H1256="9",INDEX(字典1_34!C:C,MATCH(MID(F1256,5,2),字典1_34!B:B,0)),H1256="B00",INDEX(字典1_34!D:D,MATCH(MID(F1256,5,2),字典1_34!B:B,0)),H1256="B20",INDEX(字典1_34!E:E,MATCH(MID(F1256,5,2),字典1_34!B:B,0)),H1256="B48",INDEX(字典1_34!G:G,MATCH(MID(F1256,5,2),字典1_34!B:B,0)),LEFT(H1256,1)="B",INDEX(字典1_34!F:F,MATCH(MID(F1256,5,2),字典1_34!B:B,0))),"-")</f>
        <v>松开</v>
      </c>
      <c r="N1256" s="4" t="str">
        <f>IFERROR(_xlfn.IFS(H1256="9",INDEX(字典1_56!C:C,MATCH(MID(F1256,7,2),字典1_56!B:B,0)),LEFT(H1256,1)="B",INDEX(字典1_56!D:D,MATCH(MID(F1256,7,2),字典1_56!B:B,0)),H1256="C_B",INDEX(字典1_56!F:F,MATCH(MID(F1256,7,2),字典1_56!B:B,0)),H1256="C",INDEX(字典1_56!E:E,MATCH(MID(F1256,7,2),字典1_56!B:B,0))),"-")</f>
        <v>B2键</v>
      </c>
      <c r="O1256" s="4" t="str">
        <f>IFERROR(INDEX(字典1_78!C:C,MATCH(RIGHT(F1256,2),字典1_78!B:B,0)),"Error")</f>
        <v>音符打开(#01)</v>
      </c>
      <c r="P1256" s="5">
        <f t="shared" si="76"/>
        <v>119.078</v>
      </c>
      <c r="Q1256" s="5">
        <f t="shared" si="77"/>
        <v>1.2000000000000455E-2</v>
      </c>
      <c r="R1256" s="5" t="str">
        <f>IF(H1258="C_B",INDEX(音色一览表!A:A,MATCH(MID(F1256,5,2)&amp;MID(F1257,5,2)&amp;MID(F1258,7,2),音色一览表!H:H,0))&amp;" "&amp;INDEX(音色一览表!G:G,MATCH(MID(F1256,5,2)&amp;MID(F1257,5,2)&amp;MID(F1258,7,2),音色一览表!H:H,0)),"")</f>
        <v/>
      </c>
      <c r="S1256" s="17"/>
      <c r="T1256" s="17"/>
    </row>
    <row r="1257" spans="1:20" ht="18" hidden="1" customHeight="1" x14ac:dyDescent="0.2">
      <c r="A1257" s="16">
        <v>1255</v>
      </c>
      <c r="B1257" s="16">
        <v>7</v>
      </c>
      <c r="C1257" s="10"/>
      <c r="D1257" s="16" t="s">
        <v>49</v>
      </c>
      <c r="E1257" s="16" t="s">
        <v>50</v>
      </c>
      <c r="F1257" s="16" t="s">
        <v>1417</v>
      </c>
      <c r="G1257" s="16" t="s">
        <v>1427</v>
      </c>
      <c r="H1257" s="34" t="str">
        <f t="shared" si="79"/>
        <v>9</v>
      </c>
      <c r="I1257" s="34" t="str">
        <f>IFERROR(INDEX(数据分类!B:B,MATCH(数据!H1257,数据分类!A:A,0)),"Error")</f>
        <v>音符打开</v>
      </c>
      <c r="J1257" s="34" t="str">
        <f>IFERROR(_xlfn.IFS(INDEX(数据分类!E:E,MATCH(数据!H1257,数据分类!A:A,0))=3456,N1257&amp;M1257,INDEX(数据分类!E:E,MATCH(数据!H1257,数据分类!A:A,0))=34,M1257,INDEX(数据分类!E:E,MATCH(数据!H1257,数据分类!A:A,0))=56,N1257,INDEX(数据分类!E:E,MATCH(数据!H1257,数据分类!A:A,0))="-","-"),"Error")</f>
        <v>B2键按下(力度099)</v>
      </c>
      <c r="K1257" s="34">
        <f t="shared" si="78"/>
        <v>1</v>
      </c>
      <c r="L1257" s="4" t="str">
        <f>IFERROR(INDEX(字典msg!B:B,MATCH(D1257,字典msg!A:A,0)),"Error")</f>
        <v>正常</v>
      </c>
      <c r="M1257" s="4" t="str">
        <f>IFERROR(_xlfn.IFS(H1257="9",INDEX(字典1_34!C:C,MATCH(MID(F1257,5,2),字典1_34!B:B,0)),H1257="B00",INDEX(字典1_34!D:D,MATCH(MID(F1257,5,2),字典1_34!B:B,0)),H1257="B20",INDEX(字典1_34!E:E,MATCH(MID(F1257,5,2),字典1_34!B:B,0)),H1257="B48",INDEX(字典1_34!G:G,MATCH(MID(F1257,5,2),字典1_34!B:B,0)),LEFT(H1257,1)="B",INDEX(字典1_34!F:F,MATCH(MID(F1257,5,2),字典1_34!B:B,0))),"-")</f>
        <v>按下(力度099)</v>
      </c>
      <c r="N1257" s="4" t="str">
        <f>IFERROR(_xlfn.IFS(H1257="9",INDEX(字典1_56!C:C,MATCH(MID(F1257,7,2),字典1_56!B:B,0)),LEFT(H1257,1)="B",INDEX(字典1_56!D:D,MATCH(MID(F1257,7,2),字典1_56!B:B,0)),H1257="C_B",INDEX(字典1_56!F:F,MATCH(MID(F1257,7,2),字典1_56!B:B,0)),H1257="C",INDEX(字典1_56!E:E,MATCH(MID(F1257,7,2),字典1_56!B:B,0))),"-")</f>
        <v>B2键</v>
      </c>
      <c r="O1257" s="4" t="str">
        <f>IFERROR(INDEX(字典1_78!C:C,MATCH(RIGHT(F1257,2),字典1_78!B:B,0)),"Error")</f>
        <v>音符打开(#01)</v>
      </c>
      <c r="P1257" s="5">
        <f t="shared" si="76"/>
        <v>119.57</v>
      </c>
      <c r="Q1257" s="5">
        <f t="shared" si="77"/>
        <v>0.49199999999999022</v>
      </c>
      <c r="R1257" s="5" t="str">
        <f>IF(H1259="C_B",INDEX(音色一览表!A:A,MATCH(MID(F1257,5,2)&amp;MID(F1258,5,2)&amp;MID(F1259,7,2),音色一览表!H:H,0))&amp;" "&amp;INDEX(音色一览表!G:G,MATCH(MID(F1257,5,2)&amp;MID(F1258,5,2)&amp;MID(F1259,7,2),音色一览表!H:H,0)),"")</f>
        <v/>
      </c>
      <c r="S1257" s="17"/>
      <c r="T1257" s="17"/>
    </row>
    <row r="1258" spans="1:20" ht="18" hidden="1" customHeight="1" x14ac:dyDescent="0.2">
      <c r="A1258" s="16">
        <v>1256</v>
      </c>
      <c r="B1258" s="16">
        <v>7</v>
      </c>
      <c r="C1258" s="10"/>
      <c r="D1258" s="16" t="s">
        <v>49</v>
      </c>
      <c r="E1258" s="16" t="s">
        <v>50</v>
      </c>
      <c r="F1258" s="16" t="s">
        <v>1428</v>
      </c>
      <c r="G1258" s="16" t="s">
        <v>1429</v>
      </c>
      <c r="H1258" s="34" t="str">
        <f t="shared" si="79"/>
        <v>9</v>
      </c>
      <c r="I1258" s="34" t="str">
        <f>IFERROR(INDEX(数据分类!B:B,MATCH(数据!H1258,数据分类!A:A,0)),"Error")</f>
        <v>音符打开</v>
      </c>
      <c r="J1258" s="34" t="str">
        <f>IFERROR(_xlfn.IFS(INDEX(数据分类!E:E,MATCH(数据!H1258,数据分类!A:A,0))=3456,N1258&amp;M1258,INDEX(数据分类!E:E,MATCH(数据!H1258,数据分类!A:A,0))=34,M1258,INDEX(数据分类!E:E,MATCH(数据!H1258,数据分类!A:A,0))=56,N1258,INDEX(数据分类!E:E,MATCH(数据!H1258,数据分类!A:A,0))="-","-"),"Error")</f>
        <v>C3键按下(力度102)</v>
      </c>
      <c r="K1258" s="34">
        <f t="shared" si="78"/>
        <v>1</v>
      </c>
      <c r="L1258" s="4" t="str">
        <f>IFERROR(INDEX(字典msg!B:B,MATCH(D1258,字典msg!A:A,0)),"Error")</f>
        <v>正常</v>
      </c>
      <c r="M1258" s="4" t="str">
        <f>IFERROR(_xlfn.IFS(H1258="9",INDEX(字典1_34!C:C,MATCH(MID(F1258,5,2),字典1_34!B:B,0)),H1258="B00",INDEX(字典1_34!D:D,MATCH(MID(F1258,5,2),字典1_34!B:B,0)),H1258="B20",INDEX(字典1_34!E:E,MATCH(MID(F1258,5,2),字典1_34!B:B,0)),H1258="B48",INDEX(字典1_34!G:G,MATCH(MID(F1258,5,2),字典1_34!B:B,0)),LEFT(H1258,1)="B",INDEX(字典1_34!F:F,MATCH(MID(F1258,5,2),字典1_34!B:B,0))),"-")</f>
        <v>按下(力度102)</v>
      </c>
      <c r="N1258" s="4" t="str">
        <f>IFERROR(_xlfn.IFS(H1258="9",INDEX(字典1_56!C:C,MATCH(MID(F1258,7,2),字典1_56!B:B,0)),LEFT(H1258,1)="B",INDEX(字典1_56!D:D,MATCH(MID(F1258,7,2),字典1_56!B:B,0)),H1258="C_B",INDEX(字典1_56!F:F,MATCH(MID(F1258,7,2),字典1_56!B:B,0)),H1258="C",INDEX(字典1_56!E:E,MATCH(MID(F1258,7,2),字典1_56!B:B,0))),"-")</f>
        <v>C3键</v>
      </c>
      <c r="O1258" s="4" t="str">
        <f>IFERROR(INDEX(字典1_78!C:C,MATCH(RIGHT(F1258,2),字典1_78!B:B,0)),"Error")</f>
        <v>音符打开(#01)</v>
      </c>
      <c r="P1258" s="5">
        <f t="shared" si="76"/>
        <v>119.581</v>
      </c>
      <c r="Q1258" s="5">
        <f t="shared" si="77"/>
        <v>1.1000000000009891E-2</v>
      </c>
      <c r="R1258" s="5" t="str">
        <f>IF(H1260="C_B",INDEX(音色一览表!A:A,MATCH(MID(F1258,5,2)&amp;MID(F1259,5,2)&amp;MID(F1260,7,2),音色一览表!H:H,0))&amp;" "&amp;INDEX(音色一览表!G:G,MATCH(MID(F1258,5,2)&amp;MID(F1259,5,2)&amp;MID(F1260,7,2),音色一览表!H:H,0)),"")</f>
        <v/>
      </c>
      <c r="S1258" s="17"/>
      <c r="T1258" s="17"/>
    </row>
    <row r="1259" spans="1:20" ht="18" hidden="1" customHeight="1" x14ac:dyDescent="0.2">
      <c r="A1259" s="16">
        <v>1257</v>
      </c>
      <c r="B1259" s="16">
        <v>7</v>
      </c>
      <c r="C1259" s="10"/>
      <c r="D1259" s="16" t="s">
        <v>49</v>
      </c>
      <c r="E1259" s="16" t="s">
        <v>50</v>
      </c>
      <c r="F1259" s="16" t="s">
        <v>166</v>
      </c>
      <c r="G1259" s="16" t="s">
        <v>1430</v>
      </c>
      <c r="H1259" s="34" t="str">
        <f t="shared" si="79"/>
        <v>9</v>
      </c>
      <c r="I1259" s="34" t="str">
        <f>IFERROR(INDEX(数据分类!B:B,MATCH(数据!H1259,数据分类!A:A,0)),"Error")</f>
        <v>音符打开</v>
      </c>
      <c r="J1259" s="34" t="str">
        <f>IFERROR(_xlfn.IFS(INDEX(数据分类!E:E,MATCH(数据!H1259,数据分类!A:A,0))=3456,N1259&amp;M1259,INDEX(数据分类!E:E,MATCH(数据!H1259,数据分类!A:A,0))=34,M1259,INDEX(数据分类!E:E,MATCH(数据!H1259,数据分类!A:A,0))=56,N1259,INDEX(数据分类!E:E,MATCH(数据!H1259,数据分类!A:A,0))="-","-"),"Error")</f>
        <v>C3键松开</v>
      </c>
      <c r="K1259" s="34">
        <f t="shared" si="78"/>
        <v>1</v>
      </c>
      <c r="L1259" s="4" t="str">
        <f>IFERROR(INDEX(字典msg!B:B,MATCH(D1259,字典msg!A:A,0)),"Error")</f>
        <v>正常</v>
      </c>
      <c r="M1259" s="4" t="str">
        <f>IFERROR(_xlfn.IFS(H1259="9",INDEX(字典1_34!C:C,MATCH(MID(F1259,5,2),字典1_34!B:B,0)),H1259="B00",INDEX(字典1_34!D:D,MATCH(MID(F1259,5,2),字典1_34!B:B,0)),H1259="B20",INDEX(字典1_34!E:E,MATCH(MID(F1259,5,2),字典1_34!B:B,0)),H1259="B48",INDEX(字典1_34!G:G,MATCH(MID(F1259,5,2),字典1_34!B:B,0)),LEFT(H1259,1)="B",INDEX(字典1_34!F:F,MATCH(MID(F1259,5,2),字典1_34!B:B,0))),"-")</f>
        <v>松开</v>
      </c>
      <c r="N1259" s="4" t="str">
        <f>IFERROR(_xlfn.IFS(H1259="9",INDEX(字典1_56!C:C,MATCH(MID(F1259,7,2),字典1_56!B:B,0)),LEFT(H1259,1)="B",INDEX(字典1_56!D:D,MATCH(MID(F1259,7,2),字典1_56!B:B,0)),H1259="C_B",INDEX(字典1_56!F:F,MATCH(MID(F1259,7,2),字典1_56!B:B,0)),H1259="C",INDEX(字典1_56!E:E,MATCH(MID(F1259,7,2),字典1_56!B:B,0))),"-")</f>
        <v>C3键</v>
      </c>
      <c r="O1259" s="4" t="str">
        <f>IFERROR(INDEX(字典1_78!C:C,MATCH(RIGHT(F1259,2),字典1_78!B:B,0)),"Error")</f>
        <v>音符打开(#01)</v>
      </c>
      <c r="P1259" s="5">
        <f t="shared" si="76"/>
        <v>120.468</v>
      </c>
      <c r="Q1259" s="5">
        <f t="shared" si="77"/>
        <v>0.88700000000000045</v>
      </c>
      <c r="R1259" s="5" t="str">
        <f>IF(H1261="C_B",INDEX(音色一览表!A:A,MATCH(MID(F1259,5,2)&amp;MID(F1260,5,2)&amp;MID(F1261,7,2),音色一览表!H:H,0))&amp;" "&amp;INDEX(音色一览表!G:G,MATCH(MID(F1259,5,2)&amp;MID(F1260,5,2)&amp;MID(F1261,7,2),音色一览表!H:H,0)),"")</f>
        <v/>
      </c>
      <c r="S1259" s="17"/>
      <c r="T1259" s="17"/>
    </row>
    <row r="1260" spans="1:20" ht="18" hidden="1" customHeight="1" x14ac:dyDescent="0.2">
      <c r="A1260" s="16">
        <v>1258</v>
      </c>
      <c r="B1260" s="16">
        <v>7</v>
      </c>
      <c r="C1260" s="10"/>
      <c r="D1260" s="16" t="s">
        <v>49</v>
      </c>
      <c r="E1260" s="16" t="s">
        <v>50</v>
      </c>
      <c r="F1260" s="16" t="s">
        <v>27</v>
      </c>
      <c r="G1260" s="16" t="s">
        <v>1431</v>
      </c>
      <c r="H1260" s="34" t="str">
        <f t="shared" si="79"/>
        <v>9</v>
      </c>
      <c r="I1260" s="34" t="str">
        <f>IFERROR(INDEX(数据分类!B:B,MATCH(数据!H1260,数据分类!A:A,0)),"Error")</f>
        <v>音符打开</v>
      </c>
      <c r="J1260" s="34" t="str">
        <f>IFERROR(_xlfn.IFS(INDEX(数据分类!E:E,MATCH(数据!H1260,数据分类!A:A,0))=3456,N1260&amp;M1260,INDEX(数据分类!E:E,MATCH(数据!H1260,数据分类!A:A,0))=34,M1260,INDEX(数据分类!E:E,MATCH(数据!H1260,数据分类!A:A,0))=56,N1260,INDEX(数据分类!E:E,MATCH(数据!H1260,数据分类!A:A,0))="-","-"),"Error")</f>
        <v>B2键松开</v>
      </c>
      <c r="K1260" s="34">
        <f t="shared" si="78"/>
        <v>1</v>
      </c>
      <c r="L1260" s="4" t="str">
        <f>IFERROR(INDEX(字典msg!B:B,MATCH(D1260,字典msg!A:A,0)),"Error")</f>
        <v>正常</v>
      </c>
      <c r="M1260" s="4" t="str">
        <f>IFERROR(_xlfn.IFS(H1260="9",INDEX(字典1_34!C:C,MATCH(MID(F1260,5,2),字典1_34!B:B,0)),H1260="B00",INDEX(字典1_34!D:D,MATCH(MID(F1260,5,2),字典1_34!B:B,0)),H1260="B20",INDEX(字典1_34!E:E,MATCH(MID(F1260,5,2),字典1_34!B:B,0)),H1260="B48",INDEX(字典1_34!G:G,MATCH(MID(F1260,5,2),字典1_34!B:B,0)),LEFT(H1260,1)="B",INDEX(字典1_34!F:F,MATCH(MID(F1260,5,2),字典1_34!B:B,0))),"-")</f>
        <v>松开</v>
      </c>
      <c r="N1260" s="4" t="str">
        <f>IFERROR(_xlfn.IFS(H1260="9",INDEX(字典1_56!C:C,MATCH(MID(F1260,7,2),字典1_56!B:B,0)),LEFT(H1260,1)="B",INDEX(字典1_56!D:D,MATCH(MID(F1260,7,2),字典1_56!B:B,0)),H1260="C_B",INDEX(字典1_56!F:F,MATCH(MID(F1260,7,2),字典1_56!B:B,0)),H1260="C",INDEX(字典1_56!E:E,MATCH(MID(F1260,7,2),字典1_56!B:B,0))),"-")</f>
        <v>B2键</v>
      </c>
      <c r="O1260" s="4" t="str">
        <f>IFERROR(INDEX(字典1_78!C:C,MATCH(RIGHT(F1260,2),字典1_78!B:B,0)),"Error")</f>
        <v>音符打开(#01)</v>
      </c>
      <c r="P1260" s="5">
        <f t="shared" si="76"/>
        <v>120.508</v>
      </c>
      <c r="Q1260" s="5">
        <f t="shared" si="77"/>
        <v>3.9999999999992042E-2</v>
      </c>
      <c r="R1260" s="5" t="str">
        <f>IF(H1262="C_B",INDEX(音色一览表!A:A,MATCH(MID(F1260,5,2)&amp;MID(F1261,5,2)&amp;MID(F1262,7,2),音色一览表!H:H,0))&amp;" "&amp;INDEX(音色一览表!G:G,MATCH(MID(F1260,5,2)&amp;MID(F1261,5,2)&amp;MID(F1262,7,2),音色一览表!H:H,0)),"")</f>
        <v/>
      </c>
      <c r="S1260" s="17"/>
      <c r="T1260" s="17"/>
    </row>
    <row r="1261" spans="1:20" ht="18" hidden="1" customHeight="1" x14ac:dyDescent="0.2">
      <c r="A1261" s="16">
        <v>1259</v>
      </c>
      <c r="B1261" s="16">
        <v>7</v>
      </c>
      <c r="C1261" s="10"/>
      <c r="D1261" s="16" t="s">
        <v>49</v>
      </c>
      <c r="E1261" s="16" t="s">
        <v>50</v>
      </c>
      <c r="F1261" s="16" t="s">
        <v>1432</v>
      </c>
      <c r="G1261" s="16" t="s">
        <v>1433</v>
      </c>
      <c r="H1261" s="34" t="str">
        <f t="shared" si="79"/>
        <v>9</v>
      </c>
      <c r="I1261" s="34" t="str">
        <f>IFERROR(INDEX(数据分类!B:B,MATCH(数据!H1261,数据分类!A:A,0)),"Error")</f>
        <v>音符打开</v>
      </c>
      <c r="J1261" s="34" t="str">
        <f>IFERROR(_xlfn.IFS(INDEX(数据分类!E:E,MATCH(数据!H1261,数据分类!A:A,0))=3456,N1261&amp;M1261,INDEX(数据分类!E:E,MATCH(数据!H1261,数据分类!A:A,0))=34,M1261,INDEX(数据分类!E:E,MATCH(数据!H1261,数据分类!A:A,0))=56,N1261,INDEX(数据分类!E:E,MATCH(数据!H1261,数据分类!A:A,0))="-","-"),"Error")</f>
        <v>A2键按下(力度115)</v>
      </c>
      <c r="K1261" s="34">
        <f t="shared" si="78"/>
        <v>1</v>
      </c>
      <c r="L1261" s="4" t="str">
        <f>IFERROR(INDEX(字典msg!B:B,MATCH(D1261,字典msg!A:A,0)),"Error")</f>
        <v>正常</v>
      </c>
      <c r="M1261" s="4" t="str">
        <f>IFERROR(_xlfn.IFS(H1261="9",INDEX(字典1_34!C:C,MATCH(MID(F1261,5,2),字典1_34!B:B,0)),H1261="B00",INDEX(字典1_34!D:D,MATCH(MID(F1261,5,2),字典1_34!B:B,0)),H1261="B20",INDEX(字典1_34!E:E,MATCH(MID(F1261,5,2),字典1_34!B:B,0)),H1261="B48",INDEX(字典1_34!G:G,MATCH(MID(F1261,5,2),字典1_34!B:B,0)),LEFT(H1261,1)="B",INDEX(字典1_34!F:F,MATCH(MID(F1261,5,2),字典1_34!B:B,0))),"-")</f>
        <v>按下(力度115)</v>
      </c>
      <c r="N1261" s="4" t="str">
        <f>IFERROR(_xlfn.IFS(H1261="9",INDEX(字典1_56!C:C,MATCH(MID(F1261,7,2),字典1_56!B:B,0)),LEFT(H1261,1)="B",INDEX(字典1_56!D:D,MATCH(MID(F1261,7,2),字典1_56!B:B,0)),H1261="C_B",INDEX(字典1_56!F:F,MATCH(MID(F1261,7,2),字典1_56!B:B,0)),H1261="C",INDEX(字典1_56!E:E,MATCH(MID(F1261,7,2),字典1_56!B:B,0))),"-")</f>
        <v>A2键</v>
      </c>
      <c r="O1261" s="4" t="str">
        <f>IFERROR(INDEX(字典1_78!C:C,MATCH(RIGHT(F1261,2),字典1_78!B:B,0)),"Error")</f>
        <v>音符打开(#01)</v>
      </c>
      <c r="P1261" s="5">
        <f t="shared" si="76"/>
        <v>121.956</v>
      </c>
      <c r="Q1261" s="5">
        <f t="shared" si="77"/>
        <v>1.4480000000000075</v>
      </c>
      <c r="R1261" s="5" t="str">
        <f>IF(H1263="C_B",INDEX(音色一览表!A:A,MATCH(MID(F1261,5,2)&amp;MID(F1262,5,2)&amp;MID(F1263,7,2),音色一览表!H:H,0))&amp;" "&amp;INDEX(音色一览表!G:G,MATCH(MID(F1261,5,2)&amp;MID(F1262,5,2)&amp;MID(F1263,7,2),音色一览表!H:H,0)),"")</f>
        <v/>
      </c>
      <c r="S1261" s="17"/>
      <c r="T1261" s="17"/>
    </row>
    <row r="1262" spans="1:20" ht="18" hidden="1" customHeight="1" x14ac:dyDescent="0.2">
      <c r="A1262" s="16">
        <v>1260</v>
      </c>
      <c r="B1262" s="16">
        <v>7</v>
      </c>
      <c r="C1262" s="10"/>
      <c r="D1262" s="16" t="s">
        <v>49</v>
      </c>
      <c r="E1262" s="16" t="s">
        <v>50</v>
      </c>
      <c r="F1262" s="16" t="s">
        <v>1434</v>
      </c>
      <c r="G1262" s="16" t="s">
        <v>1435</v>
      </c>
      <c r="H1262" s="34" t="str">
        <f t="shared" si="79"/>
        <v>9</v>
      </c>
      <c r="I1262" s="34" t="str">
        <f>IFERROR(INDEX(数据分类!B:B,MATCH(数据!H1262,数据分类!A:A,0)),"Error")</f>
        <v>音符打开</v>
      </c>
      <c r="J1262" s="34" t="str">
        <f>IFERROR(_xlfn.IFS(INDEX(数据分类!E:E,MATCH(数据!H1262,数据分类!A:A,0))=3456,N1262&amp;M1262,INDEX(数据分类!E:E,MATCH(数据!H1262,数据分类!A:A,0))=34,M1262,INDEX(数据分类!E:E,MATCH(数据!H1262,数据分类!A:A,0))=56,N1262,INDEX(数据分类!E:E,MATCH(数据!H1262,数据分类!A:A,0))="-","-"),"Error")</f>
        <v>G2键按下(力度112)</v>
      </c>
      <c r="K1262" s="34">
        <f t="shared" si="78"/>
        <v>1</v>
      </c>
      <c r="L1262" s="4" t="str">
        <f>IFERROR(INDEX(字典msg!B:B,MATCH(D1262,字典msg!A:A,0)),"Error")</f>
        <v>正常</v>
      </c>
      <c r="M1262" s="4" t="str">
        <f>IFERROR(_xlfn.IFS(H1262="9",INDEX(字典1_34!C:C,MATCH(MID(F1262,5,2),字典1_34!B:B,0)),H1262="B00",INDEX(字典1_34!D:D,MATCH(MID(F1262,5,2),字典1_34!B:B,0)),H1262="B20",INDEX(字典1_34!E:E,MATCH(MID(F1262,5,2),字典1_34!B:B,0)),H1262="B48",INDEX(字典1_34!G:G,MATCH(MID(F1262,5,2),字典1_34!B:B,0)),LEFT(H1262,1)="B",INDEX(字典1_34!F:F,MATCH(MID(F1262,5,2),字典1_34!B:B,0))),"-")</f>
        <v>按下(力度112)</v>
      </c>
      <c r="N1262" s="4" t="str">
        <f>IFERROR(_xlfn.IFS(H1262="9",INDEX(字典1_56!C:C,MATCH(MID(F1262,7,2),字典1_56!B:B,0)),LEFT(H1262,1)="B",INDEX(字典1_56!D:D,MATCH(MID(F1262,7,2),字典1_56!B:B,0)),H1262="C_B",INDEX(字典1_56!F:F,MATCH(MID(F1262,7,2),字典1_56!B:B,0)),H1262="C",INDEX(字典1_56!E:E,MATCH(MID(F1262,7,2),字典1_56!B:B,0))),"-")</f>
        <v>G2键</v>
      </c>
      <c r="O1262" s="4" t="str">
        <f>IFERROR(INDEX(字典1_78!C:C,MATCH(RIGHT(F1262,2),字典1_78!B:B,0)),"Error")</f>
        <v>音符打开(#01)</v>
      </c>
      <c r="P1262" s="5">
        <f t="shared" si="76"/>
        <v>121.96599999999999</v>
      </c>
      <c r="Q1262" s="5">
        <f t="shared" si="77"/>
        <v>9.9999999999909051E-3</v>
      </c>
      <c r="R1262" s="5" t="str">
        <f>IF(H1264="C_B",INDEX(音色一览表!A:A,MATCH(MID(F1262,5,2)&amp;MID(F1263,5,2)&amp;MID(F1264,7,2),音色一览表!H:H,0))&amp;" "&amp;INDEX(音色一览表!G:G,MATCH(MID(F1262,5,2)&amp;MID(F1263,5,2)&amp;MID(F1264,7,2),音色一览表!H:H,0)),"")</f>
        <v/>
      </c>
      <c r="S1262" s="17"/>
      <c r="T1262" s="17"/>
    </row>
    <row r="1263" spans="1:20" ht="18" hidden="1" customHeight="1" x14ac:dyDescent="0.2">
      <c r="A1263" s="16">
        <v>1261</v>
      </c>
      <c r="B1263" s="16">
        <v>7</v>
      </c>
      <c r="C1263" s="10"/>
      <c r="D1263" s="16" t="s">
        <v>49</v>
      </c>
      <c r="E1263" s="16" t="s">
        <v>50</v>
      </c>
      <c r="F1263" s="16" t="s">
        <v>19</v>
      </c>
      <c r="G1263" s="16" t="s">
        <v>1436</v>
      </c>
      <c r="H1263" s="34" t="str">
        <f t="shared" si="79"/>
        <v>9</v>
      </c>
      <c r="I1263" s="34" t="str">
        <f>IFERROR(INDEX(数据分类!B:B,MATCH(数据!H1263,数据分类!A:A,0)),"Error")</f>
        <v>音符打开</v>
      </c>
      <c r="J1263" s="34" t="str">
        <f>IFERROR(_xlfn.IFS(INDEX(数据分类!E:E,MATCH(数据!H1263,数据分类!A:A,0))=3456,N1263&amp;M1263,INDEX(数据分类!E:E,MATCH(数据!H1263,数据分类!A:A,0))=34,M1263,INDEX(数据分类!E:E,MATCH(数据!H1263,数据分类!A:A,0))=56,N1263,INDEX(数据分类!E:E,MATCH(数据!H1263,数据分类!A:A,0))="-","-"),"Error")</f>
        <v>G2键松开</v>
      </c>
      <c r="K1263" s="34">
        <f t="shared" si="78"/>
        <v>1</v>
      </c>
      <c r="L1263" s="4" t="str">
        <f>IFERROR(INDEX(字典msg!B:B,MATCH(D1263,字典msg!A:A,0)),"Error")</f>
        <v>正常</v>
      </c>
      <c r="M1263" s="4" t="str">
        <f>IFERROR(_xlfn.IFS(H1263="9",INDEX(字典1_34!C:C,MATCH(MID(F1263,5,2),字典1_34!B:B,0)),H1263="B00",INDEX(字典1_34!D:D,MATCH(MID(F1263,5,2),字典1_34!B:B,0)),H1263="B20",INDEX(字典1_34!E:E,MATCH(MID(F1263,5,2),字典1_34!B:B,0)),H1263="B48",INDEX(字典1_34!G:G,MATCH(MID(F1263,5,2),字典1_34!B:B,0)),LEFT(H1263,1)="B",INDEX(字典1_34!F:F,MATCH(MID(F1263,5,2),字典1_34!B:B,0))),"-")</f>
        <v>松开</v>
      </c>
      <c r="N1263" s="4" t="str">
        <f>IFERROR(_xlfn.IFS(H1263="9",INDEX(字典1_56!C:C,MATCH(MID(F1263,7,2),字典1_56!B:B,0)),LEFT(H1263,1)="B",INDEX(字典1_56!D:D,MATCH(MID(F1263,7,2),字典1_56!B:B,0)),H1263="C_B",INDEX(字典1_56!F:F,MATCH(MID(F1263,7,2),字典1_56!B:B,0)),H1263="C",INDEX(字典1_56!E:E,MATCH(MID(F1263,7,2),字典1_56!B:B,0))),"-")</f>
        <v>G2键</v>
      </c>
      <c r="O1263" s="4" t="str">
        <f>IFERROR(INDEX(字典1_78!C:C,MATCH(RIGHT(F1263,2),字典1_78!B:B,0)),"Error")</f>
        <v>音符打开(#01)</v>
      </c>
      <c r="P1263" s="5">
        <f t="shared" si="76"/>
        <v>122.645</v>
      </c>
      <c r="Q1263" s="5">
        <f t="shared" si="77"/>
        <v>0.67900000000000205</v>
      </c>
      <c r="R1263" s="5" t="str">
        <f>IF(H1265="C_B",INDEX(音色一览表!A:A,MATCH(MID(F1263,5,2)&amp;MID(F1264,5,2)&amp;MID(F1265,7,2),音色一览表!H:H,0))&amp;" "&amp;INDEX(音色一览表!G:G,MATCH(MID(F1263,5,2)&amp;MID(F1264,5,2)&amp;MID(F1265,7,2),音色一览表!H:H,0)),"")</f>
        <v/>
      </c>
      <c r="S1263" s="17"/>
      <c r="T1263" s="17"/>
    </row>
    <row r="1264" spans="1:20" ht="18" hidden="1" customHeight="1" x14ac:dyDescent="0.2">
      <c r="A1264" s="16">
        <v>1262</v>
      </c>
      <c r="B1264" s="16">
        <v>7</v>
      </c>
      <c r="C1264" s="10"/>
      <c r="D1264" s="16" t="s">
        <v>49</v>
      </c>
      <c r="E1264" s="16" t="s">
        <v>50</v>
      </c>
      <c r="F1264" s="16" t="s">
        <v>23</v>
      </c>
      <c r="G1264" s="16" t="s">
        <v>1437</v>
      </c>
      <c r="H1264" s="34" t="str">
        <f t="shared" si="79"/>
        <v>9</v>
      </c>
      <c r="I1264" s="34" t="str">
        <f>IFERROR(INDEX(数据分类!B:B,MATCH(数据!H1264,数据分类!A:A,0)),"Error")</f>
        <v>音符打开</v>
      </c>
      <c r="J1264" s="34" t="str">
        <f>IFERROR(_xlfn.IFS(INDEX(数据分类!E:E,MATCH(数据!H1264,数据分类!A:A,0))=3456,N1264&amp;M1264,INDEX(数据分类!E:E,MATCH(数据!H1264,数据分类!A:A,0))=34,M1264,INDEX(数据分类!E:E,MATCH(数据!H1264,数据分类!A:A,0))=56,N1264,INDEX(数据分类!E:E,MATCH(数据!H1264,数据分类!A:A,0))="-","-"),"Error")</f>
        <v>A2键松开</v>
      </c>
      <c r="K1264" s="34">
        <f t="shared" si="78"/>
        <v>1</v>
      </c>
      <c r="L1264" s="4" t="str">
        <f>IFERROR(INDEX(字典msg!B:B,MATCH(D1264,字典msg!A:A,0)),"Error")</f>
        <v>正常</v>
      </c>
      <c r="M1264" s="4" t="str">
        <f>IFERROR(_xlfn.IFS(H1264="9",INDEX(字典1_34!C:C,MATCH(MID(F1264,5,2),字典1_34!B:B,0)),H1264="B00",INDEX(字典1_34!D:D,MATCH(MID(F1264,5,2),字典1_34!B:B,0)),H1264="B20",INDEX(字典1_34!E:E,MATCH(MID(F1264,5,2),字典1_34!B:B,0)),H1264="B48",INDEX(字典1_34!G:G,MATCH(MID(F1264,5,2),字典1_34!B:B,0)),LEFT(H1264,1)="B",INDEX(字典1_34!F:F,MATCH(MID(F1264,5,2),字典1_34!B:B,0))),"-")</f>
        <v>松开</v>
      </c>
      <c r="N1264" s="4" t="str">
        <f>IFERROR(_xlfn.IFS(H1264="9",INDEX(字典1_56!C:C,MATCH(MID(F1264,7,2),字典1_56!B:B,0)),LEFT(H1264,1)="B",INDEX(字典1_56!D:D,MATCH(MID(F1264,7,2),字典1_56!B:B,0)),H1264="C_B",INDEX(字典1_56!F:F,MATCH(MID(F1264,7,2),字典1_56!B:B,0)),H1264="C",INDEX(字典1_56!E:E,MATCH(MID(F1264,7,2),字典1_56!B:B,0))),"-")</f>
        <v>A2键</v>
      </c>
      <c r="O1264" s="4" t="str">
        <f>IFERROR(INDEX(字典1_78!C:C,MATCH(RIGHT(F1264,2),字典1_78!B:B,0)),"Error")</f>
        <v>音符打开(#01)</v>
      </c>
      <c r="P1264" s="5">
        <f t="shared" si="76"/>
        <v>122.65300000000001</v>
      </c>
      <c r="Q1264" s="5">
        <f t="shared" si="77"/>
        <v>8.0000000000097771E-3</v>
      </c>
      <c r="R1264" s="5" t="str">
        <f>IF(H1266="C_B",INDEX(音色一览表!A:A,MATCH(MID(F1264,5,2)&amp;MID(F1265,5,2)&amp;MID(F1266,7,2),音色一览表!H:H,0))&amp;" "&amp;INDEX(音色一览表!G:G,MATCH(MID(F1264,5,2)&amp;MID(F1265,5,2)&amp;MID(F1266,7,2),音色一览表!H:H,0)),"")</f>
        <v/>
      </c>
      <c r="S1264" s="17"/>
      <c r="T1264" s="17"/>
    </row>
    <row r="1265" spans="1:20" ht="18" hidden="1" customHeight="1" x14ac:dyDescent="0.2">
      <c r="A1265" s="16">
        <v>1263</v>
      </c>
      <c r="B1265" s="16">
        <v>7</v>
      </c>
      <c r="C1265" s="10"/>
      <c r="D1265" s="16" t="s">
        <v>49</v>
      </c>
      <c r="E1265" s="16" t="s">
        <v>50</v>
      </c>
      <c r="F1265" s="16" t="s">
        <v>1438</v>
      </c>
      <c r="G1265" s="16" t="s">
        <v>1439</v>
      </c>
      <c r="H1265" s="34" t="str">
        <f t="shared" si="79"/>
        <v>9</v>
      </c>
      <c r="I1265" s="34" t="str">
        <f>IFERROR(INDEX(数据分类!B:B,MATCH(数据!H1265,数据分类!A:A,0)),"Error")</f>
        <v>音符打开</v>
      </c>
      <c r="J1265" s="34" t="str">
        <f>IFERROR(_xlfn.IFS(INDEX(数据分类!E:E,MATCH(数据!H1265,数据分类!A:A,0))=3456,N1265&amp;M1265,INDEX(数据分类!E:E,MATCH(数据!H1265,数据分类!A:A,0))=34,M1265,INDEX(数据分类!E:E,MATCH(数据!H1265,数据分类!A:A,0))=56,N1265,INDEX(数据分类!E:E,MATCH(数据!H1265,数据分类!A:A,0))="-","-"),"Error")</f>
        <v>A2键按下(力度102)</v>
      </c>
      <c r="K1265" s="34">
        <f t="shared" si="78"/>
        <v>1</v>
      </c>
      <c r="L1265" s="4" t="str">
        <f>IFERROR(INDEX(字典msg!B:B,MATCH(D1265,字典msg!A:A,0)),"Error")</f>
        <v>正常</v>
      </c>
      <c r="M1265" s="4" t="str">
        <f>IFERROR(_xlfn.IFS(H1265="9",INDEX(字典1_34!C:C,MATCH(MID(F1265,5,2),字典1_34!B:B,0)),H1265="B00",INDEX(字典1_34!D:D,MATCH(MID(F1265,5,2),字典1_34!B:B,0)),H1265="B20",INDEX(字典1_34!E:E,MATCH(MID(F1265,5,2),字典1_34!B:B,0)),H1265="B48",INDEX(字典1_34!G:G,MATCH(MID(F1265,5,2),字典1_34!B:B,0)),LEFT(H1265,1)="B",INDEX(字典1_34!F:F,MATCH(MID(F1265,5,2),字典1_34!B:B,0))),"-")</f>
        <v>按下(力度102)</v>
      </c>
      <c r="N1265" s="4" t="str">
        <f>IFERROR(_xlfn.IFS(H1265="9",INDEX(字典1_56!C:C,MATCH(MID(F1265,7,2),字典1_56!B:B,0)),LEFT(H1265,1)="B",INDEX(字典1_56!D:D,MATCH(MID(F1265,7,2),字典1_56!B:B,0)),H1265="C_B",INDEX(字典1_56!F:F,MATCH(MID(F1265,7,2),字典1_56!B:B,0)),H1265="C",INDEX(字典1_56!E:E,MATCH(MID(F1265,7,2),字典1_56!B:B,0))),"-")</f>
        <v>A2键</v>
      </c>
      <c r="O1265" s="4" t="str">
        <f>IFERROR(INDEX(字典1_78!C:C,MATCH(RIGHT(F1265,2),字典1_78!B:B,0)),"Error")</f>
        <v>音符打开(#01)</v>
      </c>
      <c r="P1265" s="5">
        <f t="shared" si="76"/>
        <v>122.85299999999999</v>
      </c>
      <c r="Q1265" s="5">
        <f t="shared" si="77"/>
        <v>0.19999999999998863</v>
      </c>
      <c r="R1265" s="5" t="str">
        <f>IF(H1267="C_B",INDEX(音色一览表!A:A,MATCH(MID(F1265,5,2)&amp;MID(F1266,5,2)&amp;MID(F1267,7,2),音色一览表!H:H,0))&amp;" "&amp;INDEX(音色一览表!G:G,MATCH(MID(F1265,5,2)&amp;MID(F1266,5,2)&amp;MID(F1267,7,2),音色一览表!H:H,0)),"")</f>
        <v/>
      </c>
      <c r="S1265" s="17"/>
      <c r="T1265" s="17"/>
    </row>
    <row r="1266" spans="1:20" ht="18" hidden="1" customHeight="1" x14ac:dyDescent="0.2">
      <c r="A1266" s="16">
        <v>1264</v>
      </c>
      <c r="B1266" s="16">
        <v>7</v>
      </c>
      <c r="C1266" s="10"/>
      <c r="D1266" s="16" t="s">
        <v>49</v>
      </c>
      <c r="E1266" s="16" t="s">
        <v>50</v>
      </c>
      <c r="F1266" s="16" t="s">
        <v>1440</v>
      </c>
      <c r="G1266" s="16" t="s">
        <v>1441</v>
      </c>
      <c r="H1266" s="34" t="str">
        <f t="shared" si="79"/>
        <v>9</v>
      </c>
      <c r="I1266" s="34" t="str">
        <f>IFERROR(INDEX(数据分类!B:B,MATCH(数据!H1266,数据分类!A:A,0)),"Error")</f>
        <v>音符打开</v>
      </c>
      <c r="J1266" s="34" t="str">
        <f>IFERROR(_xlfn.IFS(INDEX(数据分类!E:E,MATCH(数据!H1266,数据分类!A:A,0))=3456,N1266&amp;M1266,INDEX(数据分类!E:E,MATCH(数据!H1266,数据分类!A:A,0))=34,M1266,INDEX(数据分类!E:E,MATCH(数据!H1266,数据分类!A:A,0))=56,N1266,INDEX(数据分类!E:E,MATCH(数据!H1266,数据分类!A:A,0))="-","-"),"Error")</f>
        <v>G2键按下(力度102)</v>
      </c>
      <c r="K1266" s="34">
        <f t="shared" si="78"/>
        <v>1</v>
      </c>
      <c r="L1266" s="4" t="str">
        <f>IFERROR(INDEX(字典msg!B:B,MATCH(D1266,字典msg!A:A,0)),"Error")</f>
        <v>正常</v>
      </c>
      <c r="M1266" s="4" t="str">
        <f>IFERROR(_xlfn.IFS(H1266="9",INDEX(字典1_34!C:C,MATCH(MID(F1266,5,2),字典1_34!B:B,0)),H1266="B00",INDEX(字典1_34!D:D,MATCH(MID(F1266,5,2),字典1_34!B:B,0)),H1266="B20",INDEX(字典1_34!E:E,MATCH(MID(F1266,5,2),字典1_34!B:B,0)),H1266="B48",INDEX(字典1_34!G:G,MATCH(MID(F1266,5,2),字典1_34!B:B,0)),LEFT(H1266,1)="B",INDEX(字典1_34!F:F,MATCH(MID(F1266,5,2),字典1_34!B:B,0))),"-")</f>
        <v>按下(力度102)</v>
      </c>
      <c r="N1266" s="4" t="str">
        <f>IFERROR(_xlfn.IFS(H1266="9",INDEX(字典1_56!C:C,MATCH(MID(F1266,7,2),字典1_56!B:B,0)),LEFT(H1266,1)="B",INDEX(字典1_56!D:D,MATCH(MID(F1266,7,2),字典1_56!B:B,0)),H1266="C_B",INDEX(字典1_56!F:F,MATCH(MID(F1266,7,2),字典1_56!B:B,0)),H1266="C",INDEX(字典1_56!E:E,MATCH(MID(F1266,7,2),字典1_56!B:B,0))),"-")</f>
        <v>G2键</v>
      </c>
      <c r="O1266" s="4" t="str">
        <f>IFERROR(INDEX(字典1_78!C:C,MATCH(RIGHT(F1266,2),字典1_78!B:B,0)),"Error")</f>
        <v>音符打开(#01)</v>
      </c>
      <c r="P1266" s="5">
        <f t="shared" si="76"/>
        <v>122.863</v>
      </c>
      <c r="Q1266" s="5">
        <f t="shared" si="77"/>
        <v>1.0000000000005116E-2</v>
      </c>
      <c r="R1266" s="5" t="str">
        <f>IF(H1268="C_B",INDEX(音色一览表!A:A,MATCH(MID(F1266,5,2)&amp;MID(F1267,5,2)&amp;MID(F1268,7,2),音色一览表!H:H,0))&amp;" "&amp;INDEX(音色一览表!G:G,MATCH(MID(F1266,5,2)&amp;MID(F1267,5,2)&amp;MID(F1268,7,2),音色一览表!H:H,0)),"")</f>
        <v/>
      </c>
      <c r="S1266" s="17"/>
      <c r="T1266" s="17"/>
    </row>
    <row r="1267" spans="1:20" ht="18" hidden="1" customHeight="1" x14ac:dyDescent="0.2">
      <c r="A1267" s="16">
        <v>1265</v>
      </c>
      <c r="B1267" s="16">
        <v>7</v>
      </c>
      <c r="C1267" s="10"/>
      <c r="D1267" s="16" t="s">
        <v>49</v>
      </c>
      <c r="E1267" s="16" t="s">
        <v>50</v>
      </c>
      <c r="F1267" s="16" t="s">
        <v>23</v>
      </c>
      <c r="G1267" s="16" t="s">
        <v>1442</v>
      </c>
      <c r="H1267" s="34" t="str">
        <f t="shared" si="79"/>
        <v>9</v>
      </c>
      <c r="I1267" s="34" t="str">
        <f>IFERROR(INDEX(数据分类!B:B,MATCH(数据!H1267,数据分类!A:A,0)),"Error")</f>
        <v>音符打开</v>
      </c>
      <c r="J1267" s="34" t="str">
        <f>IFERROR(_xlfn.IFS(INDEX(数据分类!E:E,MATCH(数据!H1267,数据分类!A:A,0))=3456,N1267&amp;M1267,INDEX(数据分类!E:E,MATCH(数据!H1267,数据分类!A:A,0))=34,M1267,INDEX(数据分类!E:E,MATCH(数据!H1267,数据分类!A:A,0))=56,N1267,INDEX(数据分类!E:E,MATCH(数据!H1267,数据分类!A:A,0))="-","-"),"Error")</f>
        <v>A2键松开</v>
      </c>
      <c r="K1267" s="34">
        <f t="shared" si="78"/>
        <v>1</v>
      </c>
      <c r="L1267" s="4" t="str">
        <f>IFERROR(INDEX(字典msg!B:B,MATCH(D1267,字典msg!A:A,0)),"Error")</f>
        <v>正常</v>
      </c>
      <c r="M1267" s="4" t="str">
        <f>IFERROR(_xlfn.IFS(H1267="9",INDEX(字典1_34!C:C,MATCH(MID(F1267,5,2),字典1_34!B:B,0)),H1267="B00",INDEX(字典1_34!D:D,MATCH(MID(F1267,5,2),字典1_34!B:B,0)),H1267="B20",INDEX(字典1_34!E:E,MATCH(MID(F1267,5,2),字典1_34!B:B,0)),H1267="B48",INDEX(字典1_34!G:G,MATCH(MID(F1267,5,2),字典1_34!B:B,0)),LEFT(H1267,1)="B",INDEX(字典1_34!F:F,MATCH(MID(F1267,5,2),字典1_34!B:B,0))),"-")</f>
        <v>松开</v>
      </c>
      <c r="N1267" s="4" t="str">
        <f>IFERROR(_xlfn.IFS(H1267="9",INDEX(字典1_56!C:C,MATCH(MID(F1267,7,2),字典1_56!B:B,0)),LEFT(H1267,1)="B",INDEX(字典1_56!D:D,MATCH(MID(F1267,7,2),字典1_56!B:B,0)),H1267="C_B",INDEX(字典1_56!F:F,MATCH(MID(F1267,7,2),字典1_56!B:B,0)),H1267="C",INDEX(字典1_56!E:E,MATCH(MID(F1267,7,2),字典1_56!B:B,0))),"-")</f>
        <v>A2键</v>
      </c>
      <c r="O1267" s="4" t="str">
        <f>IFERROR(INDEX(字典1_78!C:C,MATCH(RIGHT(F1267,2),字典1_78!B:B,0)),"Error")</f>
        <v>音符打开(#01)</v>
      </c>
      <c r="P1267" s="5">
        <f t="shared" si="76"/>
        <v>123.488</v>
      </c>
      <c r="Q1267" s="5">
        <f t="shared" si="77"/>
        <v>0.625</v>
      </c>
      <c r="R1267" s="5" t="str">
        <f>IF(H1269="C_B",INDEX(音色一览表!A:A,MATCH(MID(F1267,5,2)&amp;MID(F1268,5,2)&amp;MID(F1269,7,2),音色一览表!H:H,0))&amp;" "&amp;INDEX(音色一览表!G:G,MATCH(MID(F1267,5,2)&amp;MID(F1268,5,2)&amp;MID(F1269,7,2),音色一览表!H:H,0)),"")</f>
        <v/>
      </c>
      <c r="S1267" s="17"/>
      <c r="T1267" s="17"/>
    </row>
    <row r="1268" spans="1:20" ht="18" hidden="1" customHeight="1" x14ac:dyDescent="0.2">
      <c r="A1268" s="16">
        <v>1266</v>
      </c>
      <c r="B1268" s="16">
        <v>7</v>
      </c>
      <c r="C1268" s="10"/>
      <c r="D1268" s="16" t="s">
        <v>49</v>
      </c>
      <c r="E1268" s="16" t="s">
        <v>50</v>
      </c>
      <c r="F1268" s="16" t="s">
        <v>19</v>
      </c>
      <c r="G1268" s="16" t="s">
        <v>1443</v>
      </c>
      <c r="H1268" s="34" t="str">
        <f t="shared" si="79"/>
        <v>9</v>
      </c>
      <c r="I1268" s="34" t="str">
        <f>IFERROR(INDEX(数据分类!B:B,MATCH(数据!H1268,数据分类!A:A,0)),"Error")</f>
        <v>音符打开</v>
      </c>
      <c r="J1268" s="34" t="str">
        <f>IFERROR(_xlfn.IFS(INDEX(数据分类!E:E,MATCH(数据!H1268,数据分类!A:A,0))=3456,N1268&amp;M1268,INDEX(数据分类!E:E,MATCH(数据!H1268,数据分类!A:A,0))=34,M1268,INDEX(数据分类!E:E,MATCH(数据!H1268,数据分类!A:A,0))=56,N1268,INDEX(数据分类!E:E,MATCH(数据!H1268,数据分类!A:A,0))="-","-"),"Error")</f>
        <v>G2键松开</v>
      </c>
      <c r="K1268" s="34">
        <f t="shared" si="78"/>
        <v>1</v>
      </c>
      <c r="L1268" s="4" t="str">
        <f>IFERROR(INDEX(字典msg!B:B,MATCH(D1268,字典msg!A:A,0)),"Error")</f>
        <v>正常</v>
      </c>
      <c r="M1268" s="4" t="str">
        <f>IFERROR(_xlfn.IFS(H1268="9",INDEX(字典1_34!C:C,MATCH(MID(F1268,5,2),字典1_34!B:B,0)),H1268="B00",INDEX(字典1_34!D:D,MATCH(MID(F1268,5,2),字典1_34!B:B,0)),H1268="B20",INDEX(字典1_34!E:E,MATCH(MID(F1268,5,2),字典1_34!B:B,0)),H1268="B48",INDEX(字典1_34!G:G,MATCH(MID(F1268,5,2),字典1_34!B:B,0)),LEFT(H1268,1)="B",INDEX(字典1_34!F:F,MATCH(MID(F1268,5,2),字典1_34!B:B,0))),"-")</f>
        <v>松开</v>
      </c>
      <c r="N1268" s="4" t="str">
        <f>IFERROR(_xlfn.IFS(H1268="9",INDEX(字典1_56!C:C,MATCH(MID(F1268,7,2),字典1_56!B:B,0)),LEFT(H1268,1)="B",INDEX(字典1_56!D:D,MATCH(MID(F1268,7,2),字典1_56!B:B,0)),H1268="C_B",INDEX(字典1_56!F:F,MATCH(MID(F1268,7,2),字典1_56!B:B,0)),H1268="C",INDEX(字典1_56!E:E,MATCH(MID(F1268,7,2),字典1_56!B:B,0))),"-")</f>
        <v>G2键</v>
      </c>
      <c r="O1268" s="4" t="str">
        <f>IFERROR(INDEX(字典1_78!C:C,MATCH(RIGHT(F1268,2),字典1_78!B:B,0)),"Error")</f>
        <v>音符打开(#01)</v>
      </c>
      <c r="P1268" s="5">
        <f t="shared" si="76"/>
        <v>123.498</v>
      </c>
      <c r="Q1268" s="5">
        <f t="shared" si="77"/>
        <v>1.0000000000005116E-2</v>
      </c>
      <c r="R1268" s="5" t="str">
        <f>IF(H1270="C_B",INDEX(音色一览表!A:A,MATCH(MID(F1268,5,2)&amp;MID(F1269,5,2)&amp;MID(F1270,7,2),音色一览表!H:H,0))&amp;" "&amp;INDEX(音色一览表!G:G,MATCH(MID(F1268,5,2)&amp;MID(F1269,5,2)&amp;MID(F1270,7,2),音色一览表!H:H,0)),"")</f>
        <v/>
      </c>
      <c r="S1268" s="17"/>
      <c r="T1268" s="17"/>
    </row>
    <row r="1269" spans="1:20" ht="18" hidden="1" customHeight="1" x14ac:dyDescent="0.2">
      <c r="A1269" s="16">
        <v>1267</v>
      </c>
      <c r="B1269" s="16">
        <v>7</v>
      </c>
      <c r="C1269" s="10"/>
      <c r="D1269" s="16" t="s">
        <v>49</v>
      </c>
      <c r="E1269" s="16" t="s">
        <v>50</v>
      </c>
      <c r="F1269" s="16" t="s">
        <v>1224</v>
      </c>
      <c r="G1269" s="16" t="s">
        <v>1444</v>
      </c>
      <c r="H1269" s="34" t="str">
        <f t="shared" si="79"/>
        <v>9</v>
      </c>
      <c r="I1269" s="34" t="str">
        <f>IFERROR(INDEX(数据分类!B:B,MATCH(数据!H1269,数据分类!A:A,0)),"Error")</f>
        <v>音符打开</v>
      </c>
      <c r="J1269" s="34" t="str">
        <f>IFERROR(_xlfn.IFS(INDEX(数据分类!E:E,MATCH(数据!H1269,数据分类!A:A,0))=3456,N1269&amp;M1269,INDEX(数据分类!E:E,MATCH(数据!H1269,数据分类!A:A,0))=34,M1269,INDEX(数据分类!E:E,MATCH(数据!H1269,数据分类!A:A,0))=56,N1269,INDEX(数据分类!E:E,MATCH(数据!H1269,数据分类!A:A,0))="-","-"),"Error")</f>
        <v>C1键按下(力度099)</v>
      </c>
      <c r="K1269" s="34">
        <f t="shared" si="78"/>
        <v>1</v>
      </c>
      <c r="L1269" s="4" t="str">
        <f>IFERROR(INDEX(字典msg!B:B,MATCH(D1269,字典msg!A:A,0)),"Error")</f>
        <v>正常</v>
      </c>
      <c r="M1269" s="4" t="str">
        <f>IFERROR(_xlfn.IFS(H1269="9",INDEX(字典1_34!C:C,MATCH(MID(F1269,5,2),字典1_34!B:B,0)),H1269="B00",INDEX(字典1_34!D:D,MATCH(MID(F1269,5,2),字典1_34!B:B,0)),H1269="B20",INDEX(字典1_34!E:E,MATCH(MID(F1269,5,2),字典1_34!B:B,0)),H1269="B48",INDEX(字典1_34!G:G,MATCH(MID(F1269,5,2),字典1_34!B:B,0)),LEFT(H1269,1)="B",INDEX(字典1_34!F:F,MATCH(MID(F1269,5,2),字典1_34!B:B,0))),"-")</f>
        <v>按下(力度099)</v>
      </c>
      <c r="N1269" s="4" t="str">
        <f>IFERROR(_xlfn.IFS(H1269="9",INDEX(字典1_56!C:C,MATCH(MID(F1269,7,2),字典1_56!B:B,0)),LEFT(H1269,1)="B",INDEX(字典1_56!D:D,MATCH(MID(F1269,7,2),字典1_56!B:B,0)),H1269="C_B",INDEX(字典1_56!F:F,MATCH(MID(F1269,7,2),字典1_56!B:B,0)),H1269="C",INDEX(字典1_56!E:E,MATCH(MID(F1269,7,2),字典1_56!B:B,0))),"-")</f>
        <v>C1键</v>
      </c>
      <c r="O1269" s="4" t="str">
        <f>IFERROR(INDEX(字典1_78!C:C,MATCH(RIGHT(F1269,2),字典1_78!B:B,0)),"Error")</f>
        <v>音符打开(#01)</v>
      </c>
      <c r="P1269" s="5">
        <f t="shared" si="76"/>
        <v>133.43600000000001</v>
      </c>
      <c r="Q1269" s="5">
        <f t="shared" si="77"/>
        <v>9.9380000000000024</v>
      </c>
      <c r="R1269" s="5" t="str">
        <f>IF(H1271="C_B",INDEX(音色一览表!A:A,MATCH(MID(F1269,5,2)&amp;MID(F1270,5,2)&amp;MID(F1271,7,2),音色一览表!H:H,0))&amp;" "&amp;INDEX(音色一览表!G:G,MATCH(MID(F1269,5,2)&amp;MID(F1270,5,2)&amp;MID(F1271,7,2),音色一览表!H:H,0)),"")</f>
        <v/>
      </c>
      <c r="S1269" s="17"/>
      <c r="T1269" s="17"/>
    </row>
    <row r="1270" spans="1:20" ht="18" hidden="1" customHeight="1" x14ac:dyDescent="0.2">
      <c r="A1270" s="16">
        <v>1268</v>
      </c>
      <c r="B1270" s="16">
        <v>7</v>
      </c>
      <c r="C1270" s="10"/>
      <c r="D1270" s="16" t="s">
        <v>49</v>
      </c>
      <c r="E1270" s="16" t="s">
        <v>50</v>
      </c>
      <c r="F1270" s="16" t="s">
        <v>1226</v>
      </c>
      <c r="G1270" s="16" t="s">
        <v>1445</v>
      </c>
      <c r="H1270" s="34" t="str">
        <f t="shared" si="79"/>
        <v>9</v>
      </c>
      <c r="I1270" s="34" t="str">
        <f>IFERROR(INDEX(数据分类!B:B,MATCH(数据!H1270,数据分类!A:A,0)),"Error")</f>
        <v>音符打开</v>
      </c>
      <c r="J1270" s="34" t="str">
        <f>IFERROR(_xlfn.IFS(INDEX(数据分类!E:E,MATCH(数据!H1270,数据分类!A:A,0))=3456,N1270&amp;M1270,INDEX(数据分类!E:E,MATCH(数据!H1270,数据分类!A:A,0))=34,M1270,INDEX(数据分类!E:E,MATCH(数据!H1270,数据分类!A:A,0))=56,N1270,INDEX(数据分类!E:E,MATCH(数据!H1270,数据分类!A:A,0))="-","-"),"Error")</f>
        <v>C1键松开</v>
      </c>
      <c r="K1270" s="34">
        <f t="shared" si="78"/>
        <v>1</v>
      </c>
      <c r="L1270" s="4" t="str">
        <f>IFERROR(INDEX(字典msg!B:B,MATCH(D1270,字典msg!A:A,0)),"Error")</f>
        <v>正常</v>
      </c>
      <c r="M1270" s="4" t="str">
        <f>IFERROR(_xlfn.IFS(H1270="9",INDEX(字典1_34!C:C,MATCH(MID(F1270,5,2),字典1_34!B:B,0)),H1270="B00",INDEX(字典1_34!D:D,MATCH(MID(F1270,5,2),字典1_34!B:B,0)),H1270="B20",INDEX(字典1_34!E:E,MATCH(MID(F1270,5,2),字典1_34!B:B,0)),H1270="B48",INDEX(字典1_34!G:G,MATCH(MID(F1270,5,2),字典1_34!B:B,0)),LEFT(H1270,1)="B",INDEX(字典1_34!F:F,MATCH(MID(F1270,5,2),字典1_34!B:B,0))),"-")</f>
        <v>松开</v>
      </c>
      <c r="N1270" s="4" t="str">
        <f>IFERROR(_xlfn.IFS(H1270="9",INDEX(字典1_56!C:C,MATCH(MID(F1270,7,2),字典1_56!B:B,0)),LEFT(H1270,1)="B",INDEX(字典1_56!D:D,MATCH(MID(F1270,7,2),字典1_56!B:B,0)),H1270="C_B",INDEX(字典1_56!F:F,MATCH(MID(F1270,7,2),字典1_56!B:B,0)),H1270="C",INDEX(字典1_56!E:E,MATCH(MID(F1270,7,2),字典1_56!B:B,0))),"-")</f>
        <v>C1键</v>
      </c>
      <c r="O1270" s="4" t="str">
        <f>IFERROR(INDEX(字典1_78!C:C,MATCH(RIGHT(F1270,2),字典1_78!B:B,0)),"Error")</f>
        <v>音符打开(#01)</v>
      </c>
      <c r="P1270" s="5">
        <f t="shared" si="76"/>
        <v>133.672</v>
      </c>
      <c r="Q1270" s="5">
        <f t="shared" si="77"/>
        <v>0.23599999999999</v>
      </c>
      <c r="R1270" s="5" t="str">
        <f>IF(H1272="C_B",INDEX(音色一览表!A:A,MATCH(MID(F1270,5,2)&amp;MID(F1271,5,2)&amp;MID(F1272,7,2),音色一览表!H:H,0))&amp;" "&amp;INDEX(音色一览表!G:G,MATCH(MID(F1270,5,2)&amp;MID(F1271,5,2)&amp;MID(F1272,7,2),音色一览表!H:H,0)),"")</f>
        <v/>
      </c>
      <c r="S1270" s="17"/>
      <c r="T1270" s="17"/>
    </row>
    <row r="1271" spans="1:20" ht="18" hidden="1" customHeight="1" x14ac:dyDescent="0.2">
      <c r="A1271" s="16">
        <v>1269</v>
      </c>
      <c r="B1271" s="16">
        <v>7</v>
      </c>
      <c r="C1271" s="10"/>
      <c r="D1271" s="16" t="s">
        <v>49</v>
      </c>
      <c r="E1271" s="16" t="s">
        <v>50</v>
      </c>
      <c r="F1271" s="16" t="s">
        <v>1446</v>
      </c>
      <c r="G1271" s="16" t="s">
        <v>1447</v>
      </c>
      <c r="H1271" s="34" t="str">
        <f t="shared" si="79"/>
        <v>9</v>
      </c>
      <c r="I1271" s="34" t="str">
        <f>IFERROR(INDEX(数据分类!B:B,MATCH(数据!H1271,数据分类!A:A,0)),"Error")</f>
        <v>音符打开</v>
      </c>
      <c r="J1271" s="34" t="str">
        <f>IFERROR(_xlfn.IFS(INDEX(数据分类!E:E,MATCH(数据!H1271,数据分类!A:A,0))=3456,N1271&amp;M1271,INDEX(数据分类!E:E,MATCH(数据!H1271,数据分类!A:A,0))=34,M1271,INDEX(数据分类!E:E,MATCH(数据!H1271,数据分类!A:A,0))=56,N1271,INDEX(数据分类!E:E,MATCH(数据!H1271,数据分类!A:A,0))="-","-"),"Error")</f>
        <v>#C1键按下(力度084)</v>
      </c>
      <c r="K1271" s="34">
        <f t="shared" si="78"/>
        <v>1</v>
      </c>
      <c r="L1271" s="4" t="str">
        <f>IFERROR(INDEX(字典msg!B:B,MATCH(D1271,字典msg!A:A,0)),"Error")</f>
        <v>正常</v>
      </c>
      <c r="M1271" s="4" t="str">
        <f>IFERROR(_xlfn.IFS(H1271="9",INDEX(字典1_34!C:C,MATCH(MID(F1271,5,2),字典1_34!B:B,0)),H1271="B00",INDEX(字典1_34!D:D,MATCH(MID(F1271,5,2),字典1_34!B:B,0)),H1271="B20",INDEX(字典1_34!E:E,MATCH(MID(F1271,5,2),字典1_34!B:B,0)),H1271="B48",INDEX(字典1_34!G:G,MATCH(MID(F1271,5,2),字典1_34!B:B,0)),LEFT(H1271,1)="B",INDEX(字典1_34!F:F,MATCH(MID(F1271,5,2),字典1_34!B:B,0))),"-")</f>
        <v>按下(力度084)</v>
      </c>
      <c r="N1271" s="4" t="str">
        <f>IFERROR(_xlfn.IFS(H1271="9",INDEX(字典1_56!C:C,MATCH(MID(F1271,7,2),字典1_56!B:B,0)),LEFT(H1271,1)="B",INDEX(字典1_56!D:D,MATCH(MID(F1271,7,2),字典1_56!B:B,0)),H1271="C_B",INDEX(字典1_56!F:F,MATCH(MID(F1271,7,2),字典1_56!B:B,0)),H1271="C",INDEX(字典1_56!E:E,MATCH(MID(F1271,7,2),字典1_56!B:B,0))),"-")</f>
        <v>#C1键</v>
      </c>
      <c r="O1271" s="4" t="str">
        <f>IFERROR(INDEX(字典1_78!C:C,MATCH(RIGHT(F1271,2),字典1_78!B:B,0)),"Error")</f>
        <v>音符打开(#01)</v>
      </c>
      <c r="P1271" s="5">
        <f t="shared" si="76"/>
        <v>133.864</v>
      </c>
      <c r="Q1271" s="5">
        <f t="shared" si="77"/>
        <v>0.19200000000000728</v>
      </c>
      <c r="R1271" s="5" t="str">
        <f>IF(H1273="C_B",INDEX(音色一览表!A:A,MATCH(MID(F1271,5,2)&amp;MID(F1272,5,2)&amp;MID(F1273,7,2),音色一览表!H:H,0))&amp;" "&amp;INDEX(音色一览表!G:G,MATCH(MID(F1271,5,2)&amp;MID(F1272,5,2)&amp;MID(F1273,7,2),音色一览表!H:H,0)),"")</f>
        <v/>
      </c>
      <c r="S1271" s="17"/>
      <c r="T1271" s="17"/>
    </row>
    <row r="1272" spans="1:20" ht="18" hidden="1" customHeight="1" x14ac:dyDescent="0.2">
      <c r="A1272" s="16">
        <v>1270</v>
      </c>
      <c r="B1272" s="16">
        <v>7</v>
      </c>
      <c r="C1272" s="10"/>
      <c r="D1272" s="16" t="s">
        <v>49</v>
      </c>
      <c r="E1272" s="16" t="s">
        <v>50</v>
      </c>
      <c r="F1272" s="16" t="s">
        <v>1448</v>
      </c>
      <c r="G1272" s="16" t="s">
        <v>1449</v>
      </c>
      <c r="H1272" s="34" t="str">
        <f t="shared" si="79"/>
        <v>9</v>
      </c>
      <c r="I1272" s="34" t="str">
        <f>IFERROR(INDEX(数据分类!B:B,MATCH(数据!H1272,数据分类!A:A,0)),"Error")</f>
        <v>音符打开</v>
      </c>
      <c r="J1272" s="34" t="str">
        <f>IFERROR(_xlfn.IFS(INDEX(数据分类!E:E,MATCH(数据!H1272,数据分类!A:A,0))=3456,N1272&amp;M1272,INDEX(数据分类!E:E,MATCH(数据!H1272,数据分类!A:A,0))=34,M1272,INDEX(数据分类!E:E,MATCH(数据!H1272,数据分类!A:A,0))=56,N1272,INDEX(数据分类!E:E,MATCH(数据!H1272,数据分类!A:A,0))="-","-"),"Error")</f>
        <v>#C1键松开</v>
      </c>
      <c r="K1272" s="34">
        <f t="shared" si="78"/>
        <v>1</v>
      </c>
      <c r="L1272" s="4" t="str">
        <f>IFERROR(INDEX(字典msg!B:B,MATCH(D1272,字典msg!A:A,0)),"Error")</f>
        <v>正常</v>
      </c>
      <c r="M1272" s="4" t="str">
        <f>IFERROR(_xlfn.IFS(H1272="9",INDEX(字典1_34!C:C,MATCH(MID(F1272,5,2),字典1_34!B:B,0)),H1272="B00",INDEX(字典1_34!D:D,MATCH(MID(F1272,5,2),字典1_34!B:B,0)),H1272="B20",INDEX(字典1_34!E:E,MATCH(MID(F1272,5,2),字典1_34!B:B,0)),H1272="B48",INDEX(字典1_34!G:G,MATCH(MID(F1272,5,2),字典1_34!B:B,0)),LEFT(H1272,1)="B",INDEX(字典1_34!F:F,MATCH(MID(F1272,5,2),字典1_34!B:B,0))),"-")</f>
        <v>松开</v>
      </c>
      <c r="N1272" s="4" t="str">
        <f>IFERROR(_xlfn.IFS(H1272="9",INDEX(字典1_56!C:C,MATCH(MID(F1272,7,2),字典1_56!B:B,0)),LEFT(H1272,1)="B",INDEX(字典1_56!D:D,MATCH(MID(F1272,7,2),字典1_56!B:B,0)),H1272="C_B",INDEX(字典1_56!F:F,MATCH(MID(F1272,7,2),字典1_56!B:B,0)),H1272="C",INDEX(字典1_56!E:E,MATCH(MID(F1272,7,2),字典1_56!B:B,0))),"-")</f>
        <v>#C1键</v>
      </c>
      <c r="O1272" s="4" t="str">
        <f>IFERROR(INDEX(字典1_78!C:C,MATCH(RIGHT(F1272,2),字典1_78!B:B,0)),"Error")</f>
        <v>音符打开(#01)</v>
      </c>
      <c r="P1272" s="5">
        <f t="shared" si="76"/>
        <v>134.07400000000001</v>
      </c>
      <c r="Q1272" s="5">
        <f t="shared" si="77"/>
        <v>0.21000000000000796</v>
      </c>
      <c r="R1272" s="5" t="str">
        <f>IF(H1274="C_B",INDEX(音色一览表!A:A,MATCH(MID(F1272,5,2)&amp;MID(F1273,5,2)&amp;MID(F1274,7,2),音色一览表!H:H,0))&amp;" "&amp;INDEX(音色一览表!G:G,MATCH(MID(F1272,5,2)&amp;MID(F1273,5,2)&amp;MID(F1274,7,2),音色一览表!H:H,0)),"")</f>
        <v/>
      </c>
      <c r="S1272" s="17"/>
      <c r="T1272" s="17"/>
    </row>
    <row r="1273" spans="1:20" ht="18" hidden="1" customHeight="1" x14ac:dyDescent="0.2">
      <c r="A1273" s="16">
        <v>1271</v>
      </c>
      <c r="B1273" s="16">
        <v>7</v>
      </c>
      <c r="C1273" s="10"/>
      <c r="D1273" s="16" t="s">
        <v>49</v>
      </c>
      <c r="E1273" s="16" t="s">
        <v>50</v>
      </c>
      <c r="F1273" s="16" t="s">
        <v>1450</v>
      </c>
      <c r="G1273" s="16" t="s">
        <v>1451</v>
      </c>
      <c r="H1273" s="34" t="str">
        <f t="shared" si="79"/>
        <v>9</v>
      </c>
      <c r="I1273" s="34" t="str">
        <f>IFERROR(INDEX(数据分类!B:B,MATCH(数据!H1273,数据分类!A:A,0)),"Error")</f>
        <v>音符打开</v>
      </c>
      <c r="J1273" s="34" t="str">
        <f>IFERROR(_xlfn.IFS(INDEX(数据分类!E:E,MATCH(数据!H1273,数据分类!A:A,0))=3456,N1273&amp;M1273,INDEX(数据分类!E:E,MATCH(数据!H1273,数据分类!A:A,0))=34,M1273,INDEX(数据分类!E:E,MATCH(数据!H1273,数据分类!A:A,0))=56,N1273,INDEX(数据分类!E:E,MATCH(数据!H1273,数据分类!A:A,0))="-","-"),"Error")</f>
        <v>D1键按下(力度084)</v>
      </c>
      <c r="K1273" s="34">
        <f t="shared" si="78"/>
        <v>1</v>
      </c>
      <c r="L1273" s="4" t="str">
        <f>IFERROR(INDEX(字典msg!B:B,MATCH(D1273,字典msg!A:A,0)),"Error")</f>
        <v>正常</v>
      </c>
      <c r="M1273" s="4" t="str">
        <f>IFERROR(_xlfn.IFS(H1273="9",INDEX(字典1_34!C:C,MATCH(MID(F1273,5,2),字典1_34!B:B,0)),H1273="B00",INDEX(字典1_34!D:D,MATCH(MID(F1273,5,2),字典1_34!B:B,0)),H1273="B20",INDEX(字典1_34!E:E,MATCH(MID(F1273,5,2),字典1_34!B:B,0)),H1273="B48",INDEX(字典1_34!G:G,MATCH(MID(F1273,5,2),字典1_34!B:B,0)),LEFT(H1273,1)="B",INDEX(字典1_34!F:F,MATCH(MID(F1273,5,2),字典1_34!B:B,0))),"-")</f>
        <v>按下(力度084)</v>
      </c>
      <c r="N1273" s="4" t="str">
        <f>IFERROR(_xlfn.IFS(H1273="9",INDEX(字典1_56!C:C,MATCH(MID(F1273,7,2),字典1_56!B:B,0)),LEFT(H1273,1)="B",INDEX(字典1_56!D:D,MATCH(MID(F1273,7,2),字典1_56!B:B,0)),H1273="C_B",INDEX(字典1_56!F:F,MATCH(MID(F1273,7,2),字典1_56!B:B,0)),H1273="C",INDEX(字典1_56!E:E,MATCH(MID(F1273,7,2),字典1_56!B:B,0))),"-")</f>
        <v>D1键</v>
      </c>
      <c r="O1273" s="4" t="str">
        <f>IFERROR(INDEX(字典1_78!C:C,MATCH(RIGHT(F1273,2),字典1_78!B:B,0)),"Error")</f>
        <v>音符打开(#01)</v>
      </c>
      <c r="P1273" s="5">
        <f t="shared" si="76"/>
        <v>134.256</v>
      </c>
      <c r="Q1273" s="5">
        <f t="shared" si="77"/>
        <v>0.18199999999998795</v>
      </c>
      <c r="R1273" s="5" t="str">
        <f>IF(H1275="C_B",INDEX(音色一览表!A:A,MATCH(MID(F1273,5,2)&amp;MID(F1274,5,2)&amp;MID(F1275,7,2),音色一览表!H:H,0))&amp;" "&amp;INDEX(音色一览表!G:G,MATCH(MID(F1273,5,2)&amp;MID(F1274,5,2)&amp;MID(F1275,7,2),音色一览表!H:H,0)),"")</f>
        <v/>
      </c>
      <c r="S1273" s="17"/>
      <c r="T1273" s="17"/>
    </row>
    <row r="1274" spans="1:20" ht="18" hidden="1" customHeight="1" x14ac:dyDescent="0.2">
      <c r="A1274" s="16">
        <v>1272</v>
      </c>
      <c r="B1274" s="16">
        <v>7</v>
      </c>
      <c r="C1274" s="10"/>
      <c r="D1274" s="16" t="s">
        <v>49</v>
      </c>
      <c r="E1274" s="16" t="s">
        <v>50</v>
      </c>
      <c r="F1274" s="16" t="s">
        <v>1230</v>
      </c>
      <c r="G1274" s="16" t="s">
        <v>1452</v>
      </c>
      <c r="H1274" s="34" t="str">
        <f t="shared" si="79"/>
        <v>9</v>
      </c>
      <c r="I1274" s="34" t="str">
        <f>IFERROR(INDEX(数据分类!B:B,MATCH(数据!H1274,数据分类!A:A,0)),"Error")</f>
        <v>音符打开</v>
      </c>
      <c r="J1274" s="34" t="str">
        <f>IFERROR(_xlfn.IFS(INDEX(数据分类!E:E,MATCH(数据!H1274,数据分类!A:A,0))=3456,N1274&amp;M1274,INDEX(数据分类!E:E,MATCH(数据!H1274,数据分类!A:A,0))=34,M1274,INDEX(数据分类!E:E,MATCH(数据!H1274,数据分类!A:A,0))=56,N1274,INDEX(数据分类!E:E,MATCH(数据!H1274,数据分类!A:A,0))="-","-"),"Error")</f>
        <v>D1键松开</v>
      </c>
      <c r="K1274" s="34">
        <f t="shared" si="78"/>
        <v>1</v>
      </c>
      <c r="L1274" s="4" t="str">
        <f>IFERROR(INDEX(字典msg!B:B,MATCH(D1274,字典msg!A:A,0)),"Error")</f>
        <v>正常</v>
      </c>
      <c r="M1274" s="4" t="str">
        <f>IFERROR(_xlfn.IFS(H1274="9",INDEX(字典1_34!C:C,MATCH(MID(F1274,5,2),字典1_34!B:B,0)),H1274="B00",INDEX(字典1_34!D:D,MATCH(MID(F1274,5,2),字典1_34!B:B,0)),H1274="B20",INDEX(字典1_34!E:E,MATCH(MID(F1274,5,2),字典1_34!B:B,0)),H1274="B48",INDEX(字典1_34!G:G,MATCH(MID(F1274,5,2),字典1_34!B:B,0)),LEFT(H1274,1)="B",INDEX(字典1_34!F:F,MATCH(MID(F1274,5,2),字典1_34!B:B,0))),"-")</f>
        <v>松开</v>
      </c>
      <c r="N1274" s="4" t="str">
        <f>IFERROR(_xlfn.IFS(H1274="9",INDEX(字典1_56!C:C,MATCH(MID(F1274,7,2),字典1_56!B:B,0)),LEFT(H1274,1)="B",INDEX(字典1_56!D:D,MATCH(MID(F1274,7,2),字典1_56!B:B,0)),H1274="C_B",INDEX(字典1_56!F:F,MATCH(MID(F1274,7,2),字典1_56!B:B,0)),H1274="C",INDEX(字典1_56!E:E,MATCH(MID(F1274,7,2),字典1_56!B:B,0))),"-")</f>
        <v>D1键</v>
      </c>
      <c r="O1274" s="4" t="str">
        <f>IFERROR(INDEX(字典1_78!C:C,MATCH(RIGHT(F1274,2),字典1_78!B:B,0)),"Error")</f>
        <v>音符打开(#01)</v>
      </c>
      <c r="P1274" s="5">
        <f t="shared" si="76"/>
        <v>134.43600000000001</v>
      </c>
      <c r="Q1274" s="5">
        <f t="shared" si="77"/>
        <v>0.18000000000000682</v>
      </c>
      <c r="R1274" s="5" t="str">
        <f>IF(H1276="C_B",INDEX(音色一览表!A:A,MATCH(MID(F1274,5,2)&amp;MID(F1275,5,2)&amp;MID(F1276,7,2),音色一览表!H:H,0))&amp;" "&amp;INDEX(音色一览表!G:G,MATCH(MID(F1274,5,2)&amp;MID(F1275,5,2)&amp;MID(F1276,7,2),音色一览表!H:H,0)),"")</f>
        <v/>
      </c>
      <c r="S1274" s="17"/>
      <c r="T1274" s="17"/>
    </row>
    <row r="1275" spans="1:20" ht="18" hidden="1" customHeight="1" x14ac:dyDescent="0.2">
      <c r="A1275" s="16">
        <v>1273</v>
      </c>
      <c r="B1275" s="16">
        <v>7</v>
      </c>
      <c r="C1275" s="10"/>
      <c r="D1275" s="16" t="s">
        <v>49</v>
      </c>
      <c r="E1275" s="16" t="s">
        <v>50</v>
      </c>
      <c r="F1275" s="16" t="s">
        <v>1453</v>
      </c>
      <c r="G1275" s="16" t="s">
        <v>1454</v>
      </c>
      <c r="H1275" s="34" t="str">
        <f t="shared" si="79"/>
        <v>9</v>
      </c>
      <c r="I1275" s="34" t="str">
        <f>IFERROR(INDEX(数据分类!B:B,MATCH(数据!H1275,数据分类!A:A,0)),"Error")</f>
        <v>音符打开</v>
      </c>
      <c r="J1275" s="34" t="str">
        <f>IFERROR(_xlfn.IFS(INDEX(数据分类!E:E,MATCH(数据!H1275,数据分类!A:A,0))=3456,N1275&amp;M1275,INDEX(数据分类!E:E,MATCH(数据!H1275,数据分类!A:A,0))=34,M1275,INDEX(数据分类!E:E,MATCH(数据!H1275,数据分类!A:A,0))=56,N1275,INDEX(数据分类!E:E,MATCH(数据!H1275,数据分类!A:A,0))="-","-"),"Error")</f>
        <v>#D1键按下(力度084)</v>
      </c>
      <c r="K1275" s="34">
        <f t="shared" si="78"/>
        <v>1</v>
      </c>
      <c r="L1275" s="4" t="str">
        <f>IFERROR(INDEX(字典msg!B:B,MATCH(D1275,字典msg!A:A,0)),"Error")</f>
        <v>正常</v>
      </c>
      <c r="M1275" s="4" t="str">
        <f>IFERROR(_xlfn.IFS(H1275="9",INDEX(字典1_34!C:C,MATCH(MID(F1275,5,2),字典1_34!B:B,0)),H1275="B00",INDEX(字典1_34!D:D,MATCH(MID(F1275,5,2),字典1_34!B:B,0)),H1275="B20",INDEX(字典1_34!E:E,MATCH(MID(F1275,5,2),字典1_34!B:B,0)),H1275="B48",INDEX(字典1_34!G:G,MATCH(MID(F1275,5,2),字典1_34!B:B,0)),LEFT(H1275,1)="B",INDEX(字典1_34!F:F,MATCH(MID(F1275,5,2),字典1_34!B:B,0))),"-")</f>
        <v>按下(力度084)</v>
      </c>
      <c r="N1275" s="4" t="str">
        <f>IFERROR(_xlfn.IFS(H1275="9",INDEX(字典1_56!C:C,MATCH(MID(F1275,7,2),字典1_56!B:B,0)),LEFT(H1275,1)="B",INDEX(字典1_56!D:D,MATCH(MID(F1275,7,2),字典1_56!B:B,0)),H1275="C_B",INDEX(字典1_56!F:F,MATCH(MID(F1275,7,2),字典1_56!B:B,0)),H1275="C",INDEX(字典1_56!E:E,MATCH(MID(F1275,7,2),字典1_56!B:B,0))),"-")</f>
        <v>#D1键</v>
      </c>
      <c r="O1275" s="4" t="str">
        <f>IFERROR(INDEX(字典1_78!C:C,MATCH(RIGHT(F1275,2),字典1_78!B:B,0)),"Error")</f>
        <v>音符打开(#01)</v>
      </c>
      <c r="P1275" s="5">
        <f t="shared" si="76"/>
        <v>134.613</v>
      </c>
      <c r="Q1275" s="5">
        <f t="shared" si="77"/>
        <v>0.1769999999999925</v>
      </c>
      <c r="R1275" s="5" t="str">
        <f>IF(H1277="C_B",INDEX(音色一览表!A:A,MATCH(MID(F1275,5,2)&amp;MID(F1276,5,2)&amp;MID(F1277,7,2),音色一览表!H:H,0))&amp;" "&amp;INDEX(音色一览表!G:G,MATCH(MID(F1275,5,2)&amp;MID(F1276,5,2)&amp;MID(F1277,7,2),音色一览表!H:H,0)),"")</f>
        <v/>
      </c>
      <c r="S1275" s="17"/>
      <c r="T1275" s="17"/>
    </row>
    <row r="1276" spans="1:20" ht="18" hidden="1" customHeight="1" x14ac:dyDescent="0.2">
      <c r="A1276" s="16">
        <v>1274</v>
      </c>
      <c r="B1276" s="16">
        <v>7</v>
      </c>
      <c r="C1276" s="10"/>
      <c r="D1276" s="16" t="s">
        <v>49</v>
      </c>
      <c r="E1276" s="16" t="s">
        <v>50</v>
      </c>
      <c r="F1276" s="16" t="s">
        <v>1455</v>
      </c>
      <c r="G1276" s="16" t="s">
        <v>1456</v>
      </c>
      <c r="H1276" s="34" t="str">
        <f t="shared" si="79"/>
        <v>9</v>
      </c>
      <c r="I1276" s="34" t="str">
        <f>IFERROR(INDEX(数据分类!B:B,MATCH(数据!H1276,数据分类!A:A,0)),"Error")</f>
        <v>音符打开</v>
      </c>
      <c r="J1276" s="34" t="str">
        <f>IFERROR(_xlfn.IFS(INDEX(数据分类!E:E,MATCH(数据!H1276,数据分类!A:A,0))=3456,N1276&amp;M1276,INDEX(数据分类!E:E,MATCH(数据!H1276,数据分类!A:A,0))=34,M1276,INDEX(数据分类!E:E,MATCH(数据!H1276,数据分类!A:A,0))=56,N1276,INDEX(数据分类!E:E,MATCH(数据!H1276,数据分类!A:A,0))="-","-"),"Error")</f>
        <v>#D1键松开</v>
      </c>
      <c r="K1276" s="34">
        <f t="shared" si="78"/>
        <v>1</v>
      </c>
      <c r="L1276" s="4" t="str">
        <f>IFERROR(INDEX(字典msg!B:B,MATCH(D1276,字典msg!A:A,0)),"Error")</f>
        <v>正常</v>
      </c>
      <c r="M1276" s="4" t="str">
        <f>IFERROR(_xlfn.IFS(H1276="9",INDEX(字典1_34!C:C,MATCH(MID(F1276,5,2),字典1_34!B:B,0)),H1276="B00",INDEX(字典1_34!D:D,MATCH(MID(F1276,5,2),字典1_34!B:B,0)),H1276="B20",INDEX(字典1_34!E:E,MATCH(MID(F1276,5,2),字典1_34!B:B,0)),H1276="B48",INDEX(字典1_34!G:G,MATCH(MID(F1276,5,2),字典1_34!B:B,0)),LEFT(H1276,1)="B",INDEX(字典1_34!F:F,MATCH(MID(F1276,5,2),字典1_34!B:B,0))),"-")</f>
        <v>松开</v>
      </c>
      <c r="N1276" s="4" t="str">
        <f>IFERROR(_xlfn.IFS(H1276="9",INDEX(字典1_56!C:C,MATCH(MID(F1276,7,2),字典1_56!B:B,0)),LEFT(H1276,1)="B",INDEX(字典1_56!D:D,MATCH(MID(F1276,7,2),字典1_56!B:B,0)),H1276="C_B",INDEX(字典1_56!F:F,MATCH(MID(F1276,7,2),字典1_56!B:B,0)),H1276="C",INDEX(字典1_56!E:E,MATCH(MID(F1276,7,2),字典1_56!B:B,0))),"-")</f>
        <v>#D1键</v>
      </c>
      <c r="O1276" s="4" t="str">
        <f>IFERROR(INDEX(字典1_78!C:C,MATCH(RIGHT(F1276,2),字典1_78!B:B,0)),"Error")</f>
        <v>音符打开(#01)</v>
      </c>
      <c r="P1276" s="5">
        <f t="shared" si="76"/>
        <v>134.77500000000001</v>
      </c>
      <c r="Q1276" s="5">
        <f t="shared" si="77"/>
        <v>0.16200000000000614</v>
      </c>
      <c r="R1276" s="5" t="str">
        <f>IF(H1278="C_B",INDEX(音色一览表!A:A,MATCH(MID(F1276,5,2)&amp;MID(F1277,5,2)&amp;MID(F1278,7,2),音色一览表!H:H,0))&amp;" "&amp;INDEX(音色一览表!G:G,MATCH(MID(F1276,5,2)&amp;MID(F1277,5,2)&amp;MID(F1278,7,2),音色一览表!H:H,0)),"")</f>
        <v/>
      </c>
      <c r="S1276" s="17"/>
      <c r="T1276" s="17"/>
    </row>
    <row r="1277" spans="1:20" ht="18" hidden="1" customHeight="1" x14ac:dyDescent="0.2">
      <c r="A1277" s="16">
        <v>1275</v>
      </c>
      <c r="B1277" s="16">
        <v>7</v>
      </c>
      <c r="C1277" s="10"/>
      <c r="D1277" s="16" t="s">
        <v>49</v>
      </c>
      <c r="E1277" s="16" t="s">
        <v>50</v>
      </c>
      <c r="F1277" s="16" t="s">
        <v>1457</v>
      </c>
      <c r="G1277" s="16" t="s">
        <v>1458</v>
      </c>
      <c r="H1277" s="34" t="str">
        <f t="shared" si="79"/>
        <v>9</v>
      </c>
      <c r="I1277" s="34" t="str">
        <f>IFERROR(INDEX(数据分类!B:B,MATCH(数据!H1277,数据分类!A:A,0)),"Error")</f>
        <v>音符打开</v>
      </c>
      <c r="J1277" s="34" t="str">
        <f>IFERROR(_xlfn.IFS(INDEX(数据分类!E:E,MATCH(数据!H1277,数据分类!A:A,0))=3456,N1277&amp;M1277,INDEX(数据分类!E:E,MATCH(数据!H1277,数据分类!A:A,0))=34,M1277,INDEX(数据分类!E:E,MATCH(数据!H1277,数据分类!A:A,0))=56,N1277,INDEX(数据分类!E:E,MATCH(数据!H1277,数据分类!A:A,0))="-","-"),"Error")</f>
        <v>E1键按下(力度074)</v>
      </c>
      <c r="K1277" s="34">
        <f t="shared" si="78"/>
        <v>1</v>
      </c>
      <c r="L1277" s="4" t="str">
        <f>IFERROR(INDEX(字典msg!B:B,MATCH(D1277,字典msg!A:A,0)),"Error")</f>
        <v>正常</v>
      </c>
      <c r="M1277" s="4" t="str">
        <f>IFERROR(_xlfn.IFS(H1277="9",INDEX(字典1_34!C:C,MATCH(MID(F1277,5,2),字典1_34!B:B,0)),H1277="B00",INDEX(字典1_34!D:D,MATCH(MID(F1277,5,2),字典1_34!B:B,0)),H1277="B20",INDEX(字典1_34!E:E,MATCH(MID(F1277,5,2),字典1_34!B:B,0)),H1277="B48",INDEX(字典1_34!G:G,MATCH(MID(F1277,5,2),字典1_34!B:B,0)),LEFT(H1277,1)="B",INDEX(字典1_34!F:F,MATCH(MID(F1277,5,2),字典1_34!B:B,0))),"-")</f>
        <v>按下(力度074)</v>
      </c>
      <c r="N1277" s="4" t="str">
        <f>IFERROR(_xlfn.IFS(H1277="9",INDEX(字典1_56!C:C,MATCH(MID(F1277,7,2),字典1_56!B:B,0)),LEFT(H1277,1)="B",INDEX(字典1_56!D:D,MATCH(MID(F1277,7,2),字典1_56!B:B,0)),H1277="C_B",INDEX(字典1_56!F:F,MATCH(MID(F1277,7,2),字典1_56!B:B,0)),H1277="C",INDEX(字典1_56!E:E,MATCH(MID(F1277,7,2),字典1_56!B:B,0))),"-")</f>
        <v>E1键</v>
      </c>
      <c r="O1277" s="4" t="str">
        <f>IFERROR(INDEX(字典1_78!C:C,MATCH(RIGHT(F1277,2),字典1_78!B:B,0)),"Error")</f>
        <v>音符打开(#01)</v>
      </c>
      <c r="P1277" s="5">
        <f t="shared" si="76"/>
        <v>134.935</v>
      </c>
      <c r="Q1277" s="5">
        <f t="shared" si="77"/>
        <v>0.15999999999999659</v>
      </c>
      <c r="R1277" s="5" t="str">
        <f>IF(H1279="C_B",INDEX(音色一览表!A:A,MATCH(MID(F1277,5,2)&amp;MID(F1278,5,2)&amp;MID(F1279,7,2),音色一览表!H:H,0))&amp;" "&amp;INDEX(音色一览表!G:G,MATCH(MID(F1277,5,2)&amp;MID(F1278,5,2)&amp;MID(F1279,7,2),音色一览表!H:H,0)),"")</f>
        <v/>
      </c>
      <c r="S1277" s="17"/>
      <c r="T1277" s="17"/>
    </row>
    <row r="1278" spans="1:20" ht="18" hidden="1" customHeight="1" x14ac:dyDescent="0.2">
      <c r="A1278" s="16">
        <v>1276</v>
      </c>
      <c r="B1278" s="16">
        <v>7</v>
      </c>
      <c r="C1278" s="10"/>
      <c r="D1278" s="16" t="s">
        <v>49</v>
      </c>
      <c r="E1278" s="16" t="s">
        <v>50</v>
      </c>
      <c r="F1278" s="16" t="s">
        <v>1234</v>
      </c>
      <c r="G1278" s="16" t="s">
        <v>1459</v>
      </c>
      <c r="H1278" s="34" t="str">
        <f t="shared" si="79"/>
        <v>9</v>
      </c>
      <c r="I1278" s="34" t="str">
        <f>IFERROR(INDEX(数据分类!B:B,MATCH(数据!H1278,数据分类!A:A,0)),"Error")</f>
        <v>音符打开</v>
      </c>
      <c r="J1278" s="34" t="str">
        <f>IFERROR(_xlfn.IFS(INDEX(数据分类!E:E,MATCH(数据!H1278,数据分类!A:A,0))=3456,N1278&amp;M1278,INDEX(数据分类!E:E,MATCH(数据!H1278,数据分类!A:A,0))=34,M1278,INDEX(数据分类!E:E,MATCH(数据!H1278,数据分类!A:A,0))=56,N1278,INDEX(数据分类!E:E,MATCH(数据!H1278,数据分类!A:A,0))="-","-"),"Error")</f>
        <v>E1键松开</v>
      </c>
      <c r="K1278" s="34">
        <f t="shared" si="78"/>
        <v>1</v>
      </c>
      <c r="L1278" s="4" t="str">
        <f>IFERROR(INDEX(字典msg!B:B,MATCH(D1278,字典msg!A:A,0)),"Error")</f>
        <v>正常</v>
      </c>
      <c r="M1278" s="4" t="str">
        <f>IFERROR(_xlfn.IFS(H1278="9",INDEX(字典1_34!C:C,MATCH(MID(F1278,5,2),字典1_34!B:B,0)),H1278="B00",INDEX(字典1_34!D:D,MATCH(MID(F1278,5,2),字典1_34!B:B,0)),H1278="B20",INDEX(字典1_34!E:E,MATCH(MID(F1278,5,2),字典1_34!B:B,0)),H1278="B48",INDEX(字典1_34!G:G,MATCH(MID(F1278,5,2),字典1_34!B:B,0)),LEFT(H1278,1)="B",INDEX(字典1_34!F:F,MATCH(MID(F1278,5,2),字典1_34!B:B,0))),"-")</f>
        <v>松开</v>
      </c>
      <c r="N1278" s="4" t="str">
        <f>IFERROR(_xlfn.IFS(H1278="9",INDEX(字典1_56!C:C,MATCH(MID(F1278,7,2),字典1_56!B:B,0)),LEFT(H1278,1)="B",INDEX(字典1_56!D:D,MATCH(MID(F1278,7,2),字典1_56!B:B,0)),H1278="C_B",INDEX(字典1_56!F:F,MATCH(MID(F1278,7,2),字典1_56!B:B,0)),H1278="C",INDEX(字典1_56!E:E,MATCH(MID(F1278,7,2),字典1_56!B:B,0))),"-")</f>
        <v>E1键</v>
      </c>
      <c r="O1278" s="4" t="str">
        <f>IFERROR(INDEX(字典1_78!C:C,MATCH(RIGHT(F1278,2),字典1_78!B:B,0)),"Error")</f>
        <v>音符打开(#01)</v>
      </c>
      <c r="P1278" s="5">
        <f t="shared" si="76"/>
        <v>135.125</v>
      </c>
      <c r="Q1278" s="5">
        <f t="shared" si="77"/>
        <v>0.18999999999999773</v>
      </c>
      <c r="R1278" s="5" t="str">
        <f>IF(H1280="C_B",INDEX(音色一览表!A:A,MATCH(MID(F1278,5,2)&amp;MID(F1279,5,2)&amp;MID(F1280,7,2),音色一览表!H:H,0))&amp;" "&amp;INDEX(音色一览表!G:G,MATCH(MID(F1278,5,2)&amp;MID(F1279,5,2)&amp;MID(F1280,7,2),音色一览表!H:H,0)),"")</f>
        <v/>
      </c>
      <c r="S1278" s="17"/>
      <c r="T1278" s="17"/>
    </row>
    <row r="1279" spans="1:20" ht="18" hidden="1" customHeight="1" x14ac:dyDescent="0.2">
      <c r="A1279" s="16">
        <v>1277</v>
      </c>
      <c r="B1279" s="16">
        <v>7</v>
      </c>
      <c r="C1279" s="10"/>
      <c r="D1279" s="16" t="s">
        <v>49</v>
      </c>
      <c r="E1279" s="16" t="s">
        <v>50</v>
      </c>
      <c r="F1279" s="16" t="s">
        <v>1460</v>
      </c>
      <c r="G1279" s="16" t="s">
        <v>1461</v>
      </c>
      <c r="H1279" s="34" t="str">
        <f t="shared" si="79"/>
        <v>9</v>
      </c>
      <c r="I1279" s="34" t="str">
        <f>IFERROR(INDEX(数据分类!B:B,MATCH(数据!H1279,数据分类!A:A,0)),"Error")</f>
        <v>音符打开</v>
      </c>
      <c r="J1279" s="34" t="str">
        <f>IFERROR(_xlfn.IFS(INDEX(数据分类!E:E,MATCH(数据!H1279,数据分类!A:A,0))=3456,N1279&amp;M1279,INDEX(数据分类!E:E,MATCH(数据!H1279,数据分类!A:A,0))=34,M1279,INDEX(数据分类!E:E,MATCH(数据!H1279,数据分类!A:A,0))=56,N1279,INDEX(数据分类!E:E,MATCH(数据!H1279,数据分类!A:A,0))="-","-"),"Error")</f>
        <v>F1键按下(力度079)</v>
      </c>
      <c r="K1279" s="34">
        <f t="shared" si="78"/>
        <v>1</v>
      </c>
      <c r="L1279" s="4" t="str">
        <f>IFERROR(INDEX(字典msg!B:B,MATCH(D1279,字典msg!A:A,0)),"Error")</f>
        <v>正常</v>
      </c>
      <c r="M1279" s="4" t="str">
        <f>IFERROR(_xlfn.IFS(H1279="9",INDEX(字典1_34!C:C,MATCH(MID(F1279,5,2),字典1_34!B:B,0)),H1279="B00",INDEX(字典1_34!D:D,MATCH(MID(F1279,5,2),字典1_34!B:B,0)),H1279="B20",INDEX(字典1_34!E:E,MATCH(MID(F1279,5,2),字典1_34!B:B,0)),H1279="B48",INDEX(字典1_34!G:G,MATCH(MID(F1279,5,2),字典1_34!B:B,0)),LEFT(H1279,1)="B",INDEX(字典1_34!F:F,MATCH(MID(F1279,5,2),字典1_34!B:B,0))),"-")</f>
        <v>按下(力度079)</v>
      </c>
      <c r="N1279" s="4" t="str">
        <f>IFERROR(_xlfn.IFS(H1279="9",INDEX(字典1_56!C:C,MATCH(MID(F1279,7,2),字典1_56!B:B,0)),LEFT(H1279,1)="B",INDEX(字典1_56!D:D,MATCH(MID(F1279,7,2),字典1_56!B:B,0)),H1279="C_B",INDEX(字典1_56!F:F,MATCH(MID(F1279,7,2),字典1_56!B:B,0)),H1279="C",INDEX(字典1_56!E:E,MATCH(MID(F1279,7,2),字典1_56!B:B,0))),"-")</f>
        <v>F1键</v>
      </c>
      <c r="O1279" s="4" t="str">
        <f>IFERROR(INDEX(字典1_78!C:C,MATCH(RIGHT(F1279,2),字典1_78!B:B,0)),"Error")</f>
        <v>音符打开(#01)</v>
      </c>
      <c r="P1279" s="5">
        <f t="shared" si="76"/>
        <v>135.27600000000001</v>
      </c>
      <c r="Q1279" s="5">
        <f t="shared" si="77"/>
        <v>0.15100000000001046</v>
      </c>
      <c r="R1279" s="5" t="str">
        <f>IF(H1281="C_B",INDEX(音色一览表!A:A,MATCH(MID(F1279,5,2)&amp;MID(F1280,5,2)&amp;MID(F1281,7,2),音色一览表!H:H,0))&amp;" "&amp;INDEX(音色一览表!G:G,MATCH(MID(F1279,5,2)&amp;MID(F1280,5,2)&amp;MID(F1281,7,2),音色一览表!H:H,0)),"")</f>
        <v/>
      </c>
      <c r="S1279" s="17"/>
      <c r="T1279" s="17"/>
    </row>
    <row r="1280" spans="1:20" ht="18" hidden="1" customHeight="1" x14ac:dyDescent="0.2">
      <c r="A1280" s="16">
        <v>1278</v>
      </c>
      <c r="B1280" s="16">
        <v>7</v>
      </c>
      <c r="C1280" s="10"/>
      <c r="D1280" s="16" t="s">
        <v>49</v>
      </c>
      <c r="E1280" s="16" t="s">
        <v>50</v>
      </c>
      <c r="F1280" s="16" t="s">
        <v>1363</v>
      </c>
      <c r="G1280" s="16" t="s">
        <v>1462</v>
      </c>
      <c r="H1280" s="34" t="str">
        <f t="shared" si="79"/>
        <v>9</v>
      </c>
      <c r="I1280" s="34" t="str">
        <f>IFERROR(INDEX(数据分类!B:B,MATCH(数据!H1280,数据分类!A:A,0)),"Error")</f>
        <v>音符打开</v>
      </c>
      <c r="J1280" s="34" t="str">
        <f>IFERROR(_xlfn.IFS(INDEX(数据分类!E:E,MATCH(数据!H1280,数据分类!A:A,0))=3456,N1280&amp;M1280,INDEX(数据分类!E:E,MATCH(数据!H1280,数据分类!A:A,0))=34,M1280,INDEX(数据分类!E:E,MATCH(数据!H1280,数据分类!A:A,0))=56,N1280,INDEX(数据分类!E:E,MATCH(数据!H1280,数据分类!A:A,0))="-","-"),"Error")</f>
        <v>F1键松开</v>
      </c>
      <c r="K1280" s="34">
        <f t="shared" si="78"/>
        <v>1</v>
      </c>
      <c r="L1280" s="4" t="str">
        <f>IFERROR(INDEX(字典msg!B:B,MATCH(D1280,字典msg!A:A,0)),"Error")</f>
        <v>正常</v>
      </c>
      <c r="M1280" s="4" t="str">
        <f>IFERROR(_xlfn.IFS(H1280="9",INDEX(字典1_34!C:C,MATCH(MID(F1280,5,2),字典1_34!B:B,0)),H1280="B00",INDEX(字典1_34!D:D,MATCH(MID(F1280,5,2),字典1_34!B:B,0)),H1280="B20",INDEX(字典1_34!E:E,MATCH(MID(F1280,5,2),字典1_34!B:B,0)),H1280="B48",INDEX(字典1_34!G:G,MATCH(MID(F1280,5,2),字典1_34!B:B,0)),LEFT(H1280,1)="B",INDEX(字典1_34!F:F,MATCH(MID(F1280,5,2),字典1_34!B:B,0))),"-")</f>
        <v>松开</v>
      </c>
      <c r="N1280" s="4" t="str">
        <f>IFERROR(_xlfn.IFS(H1280="9",INDEX(字典1_56!C:C,MATCH(MID(F1280,7,2),字典1_56!B:B,0)),LEFT(H1280,1)="B",INDEX(字典1_56!D:D,MATCH(MID(F1280,7,2),字典1_56!B:B,0)),H1280="C_B",INDEX(字典1_56!F:F,MATCH(MID(F1280,7,2),字典1_56!B:B,0)),H1280="C",INDEX(字典1_56!E:E,MATCH(MID(F1280,7,2),字典1_56!B:B,0))),"-")</f>
        <v>F1键</v>
      </c>
      <c r="O1280" s="4" t="str">
        <f>IFERROR(INDEX(字典1_78!C:C,MATCH(RIGHT(F1280,2),字典1_78!B:B,0)),"Error")</f>
        <v>音符打开(#01)</v>
      </c>
      <c r="P1280" s="5">
        <f t="shared" si="76"/>
        <v>135.45599999999999</v>
      </c>
      <c r="Q1280" s="5">
        <f t="shared" si="77"/>
        <v>0.1799999999999784</v>
      </c>
      <c r="R1280" s="5" t="str">
        <f>IF(H1282="C_B",INDEX(音色一览表!A:A,MATCH(MID(F1280,5,2)&amp;MID(F1281,5,2)&amp;MID(F1282,7,2),音色一览表!H:H,0))&amp;" "&amp;INDEX(音色一览表!G:G,MATCH(MID(F1280,5,2)&amp;MID(F1281,5,2)&amp;MID(F1282,7,2),音色一览表!H:H,0)),"")</f>
        <v/>
      </c>
      <c r="S1280" s="17"/>
      <c r="T1280" s="17"/>
    </row>
    <row r="1281" spans="1:20" ht="18" hidden="1" customHeight="1" x14ac:dyDescent="0.2">
      <c r="A1281" s="16">
        <v>1279</v>
      </c>
      <c r="B1281" s="16">
        <v>7</v>
      </c>
      <c r="C1281" s="10"/>
      <c r="D1281" s="16" t="s">
        <v>49</v>
      </c>
      <c r="E1281" s="16" t="s">
        <v>50</v>
      </c>
      <c r="F1281" s="16" t="s">
        <v>1463</v>
      </c>
      <c r="G1281" s="16" t="s">
        <v>1464</v>
      </c>
      <c r="H1281" s="34" t="str">
        <f t="shared" si="79"/>
        <v>9</v>
      </c>
      <c r="I1281" s="34" t="str">
        <f>IFERROR(INDEX(数据分类!B:B,MATCH(数据!H1281,数据分类!A:A,0)),"Error")</f>
        <v>音符打开</v>
      </c>
      <c r="J1281" s="34" t="str">
        <f>IFERROR(_xlfn.IFS(INDEX(数据分类!E:E,MATCH(数据!H1281,数据分类!A:A,0))=3456,N1281&amp;M1281,INDEX(数据分类!E:E,MATCH(数据!H1281,数据分类!A:A,0))=34,M1281,INDEX(数据分类!E:E,MATCH(数据!H1281,数据分类!A:A,0))=56,N1281,INDEX(数据分类!E:E,MATCH(数据!H1281,数据分类!A:A,0))="-","-"),"Error")</f>
        <v>#F1键按下(力度081)</v>
      </c>
      <c r="K1281" s="34">
        <f t="shared" si="78"/>
        <v>1</v>
      </c>
      <c r="L1281" s="4" t="str">
        <f>IFERROR(INDEX(字典msg!B:B,MATCH(D1281,字典msg!A:A,0)),"Error")</f>
        <v>正常</v>
      </c>
      <c r="M1281" s="4" t="str">
        <f>IFERROR(_xlfn.IFS(H1281="9",INDEX(字典1_34!C:C,MATCH(MID(F1281,5,2),字典1_34!B:B,0)),H1281="B00",INDEX(字典1_34!D:D,MATCH(MID(F1281,5,2),字典1_34!B:B,0)),H1281="B20",INDEX(字典1_34!E:E,MATCH(MID(F1281,5,2),字典1_34!B:B,0)),H1281="B48",INDEX(字典1_34!G:G,MATCH(MID(F1281,5,2),字典1_34!B:B,0)),LEFT(H1281,1)="B",INDEX(字典1_34!F:F,MATCH(MID(F1281,5,2),字典1_34!B:B,0))),"-")</f>
        <v>按下(力度081)</v>
      </c>
      <c r="N1281" s="4" t="str">
        <f>IFERROR(_xlfn.IFS(H1281="9",INDEX(字典1_56!C:C,MATCH(MID(F1281,7,2),字典1_56!B:B,0)),LEFT(H1281,1)="B",INDEX(字典1_56!D:D,MATCH(MID(F1281,7,2),字典1_56!B:B,0)),H1281="C_B",INDEX(字典1_56!F:F,MATCH(MID(F1281,7,2),字典1_56!B:B,0)),H1281="C",INDEX(字典1_56!E:E,MATCH(MID(F1281,7,2),字典1_56!B:B,0))),"-")</f>
        <v>#F1键</v>
      </c>
      <c r="O1281" s="4" t="str">
        <f>IFERROR(INDEX(字典1_78!C:C,MATCH(RIGHT(F1281,2),字典1_78!B:B,0)),"Error")</f>
        <v>音符打开(#01)</v>
      </c>
      <c r="P1281" s="5">
        <f t="shared" si="76"/>
        <v>135.61600000000001</v>
      </c>
      <c r="Q1281" s="5">
        <f t="shared" si="77"/>
        <v>0.16000000000002501</v>
      </c>
      <c r="R1281" s="5" t="str">
        <f>IF(H1283="C_B",INDEX(音色一览表!A:A,MATCH(MID(F1281,5,2)&amp;MID(F1282,5,2)&amp;MID(F1283,7,2),音色一览表!H:H,0))&amp;" "&amp;INDEX(音色一览表!G:G,MATCH(MID(F1281,5,2)&amp;MID(F1282,5,2)&amp;MID(F1283,7,2),音色一览表!H:H,0)),"")</f>
        <v/>
      </c>
      <c r="S1281" s="17"/>
      <c r="T1281" s="17"/>
    </row>
    <row r="1282" spans="1:20" ht="18" hidden="1" customHeight="1" x14ac:dyDescent="0.2">
      <c r="A1282" s="16">
        <v>1280</v>
      </c>
      <c r="B1282" s="16">
        <v>7</v>
      </c>
      <c r="C1282" s="10"/>
      <c r="D1282" s="16" t="s">
        <v>49</v>
      </c>
      <c r="E1282" s="16" t="s">
        <v>50</v>
      </c>
      <c r="F1282" s="16" t="s">
        <v>1465</v>
      </c>
      <c r="G1282" s="16" t="s">
        <v>1466</v>
      </c>
      <c r="H1282" s="34" t="str">
        <f t="shared" si="79"/>
        <v>9</v>
      </c>
      <c r="I1282" s="34" t="str">
        <f>IFERROR(INDEX(数据分类!B:B,MATCH(数据!H1282,数据分类!A:A,0)),"Error")</f>
        <v>音符打开</v>
      </c>
      <c r="J1282" s="34" t="str">
        <f>IFERROR(_xlfn.IFS(INDEX(数据分类!E:E,MATCH(数据!H1282,数据分类!A:A,0))=3456,N1282&amp;M1282,INDEX(数据分类!E:E,MATCH(数据!H1282,数据分类!A:A,0))=34,M1282,INDEX(数据分类!E:E,MATCH(数据!H1282,数据分类!A:A,0))=56,N1282,INDEX(数据分类!E:E,MATCH(数据!H1282,数据分类!A:A,0))="-","-"),"Error")</f>
        <v>#F1键松开</v>
      </c>
      <c r="K1282" s="34">
        <f t="shared" si="78"/>
        <v>1</v>
      </c>
      <c r="L1282" s="4" t="str">
        <f>IFERROR(INDEX(字典msg!B:B,MATCH(D1282,字典msg!A:A,0)),"Error")</f>
        <v>正常</v>
      </c>
      <c r="M1282" s="4" t="str">
        <f>IFERROR(_xlfn.IFS(H1282="9",INDEX(字典1_34!C:C,MATCH(MID(F1282,5,2),字典1_34!B:B,0)),H1282="B00",INDEX(字典1_34!D:D,MATCH(MID(F1282,5,2),字典1_34!B:B,0)),H1282="B20",INDEX(字典1_34!E:E,MATCH(MID(F1282,5,2),字典1_34!B:B,0)),H1282="B48",INDEX(字典1_34!G:G,MATCH(MID(F1282,5,2),字典1_34!B:B,0)),LEFT(H1282,1)="B",INDEX(字典1_34!F:F,MATCH(MID(F1282,5,2),字典1_34!B:B,0))),"-")</f>
        <v>松开</v>
      </c>
      <c r="N1282" s="4" t="str">
        <f>IFERROR(_xlfn.IFS(H1282="9",INDEX(字典1_56!C:C,MATCH(MID(F1282,7,2),字典1_56!B:B,0)),LEFT(H1282,1)="B",INDEX(字典1_56!D:D,MATCH(MID(F1282,7,2),字典1_56!B:B,0)),H1282="C_B",INDEX(字典1_56!F:F,MATCH(MID(F1282,7,2),字典1_56!B:B,0)),H1282="C",INDEX(字典1_56!E:E,MATCH(MID(F1282,7,2),字典1_56!B:B,0))),"-")</f>
        <v>#F1键</v>
      </c>
      <c r="O1282" s="4" t="str">
        <f>IFERROR(INDEX(字典1_78!C:C,MATCH(RIGHT(F1282,2),字典1_78!B:B,0)),"Error")</f>
        <v>音符打开(#01)</v>
      </c>
      <c r="P1282" s="5">
        <f t="shared" si="76"/>
        <v>135.76599999999999</v>
      </c>
      <c r="Q1282" s="5">
        <f t="shared" si="77"/>
        <v>0.14999999999997726</v>
      </c>
      <c r="R1282" s="5" t="str">
        <f>IF(H1284="C_B",INDEX(音色一览表!A:A,MATCH(MID(F1282,5,2)&amp;MID(F1283,5,2)&amp;MID(F1284,7,2),音色一览表!H:H,0))&amp;" "&amp;INDEX(音色一览表!G:G,MATCH(MID(F1282,5,2)&amp;MID(F1283,5,2)&amp;MID(F1284,7,2),音色一览表!H:H,0)),"")</f>
        <v/>
      </c>
      <c r="S1282" s="17"/>
      <c r="T1282" s="17"/>
    </row>
    <row r="1283" spans="1:20" ht="18" hidden="1" customHeight="1" x14ac:dyDescent="0.2">
      <c r="A1283" s="16">
        <v>1281</v>
      </c>
      <c r="B1283" s="16">
        <v>7</v>
      </c>
      <c r="C1283" s="10"/>
      <c r="D1283" s="16" t="s">
        <v>49</v>
      </c>
      <c r="E1283" s="16" t="s">
        <v>50</v>
      </c>
      <c r="F1283" s="16" t="s">
        <v>1467</v>
      </c>
      <c r="G1283" s="16" t="s">
        <v>1468</v>
      </c>
      <c r="H1283" s="34" t="str">
        <f t="shared" si="79"/>
        <v>9</v>
      </c>
      <c r="I1283" s="34" t="str">
        <f>IFERROR(INDEX(数据分类!B:B,MATCH(数据!H1283,数据分类!A:A,0)),"Error")</f>
        <v>音符打开</v>
      </c>
      <c r="J1283" s="34" t="str">
        <f>IFERROR(_xlfn.IFS(INDEX(数据分类!E:E,MATCH(数据!H1283,数据分类!A:A,0))=3456,N1283&amp;M1283,INDEX(数据分类!E:E,MATCH(数据!H1283,数据分类!A:A,0))=34,M1283,INDEX(数据分类!E:E,MATCH(数据!H1283,数据分类!A:A,0))=56,N1283,INDEX(数据分类!E:E,MATCH(数据!H1283,数据分类!A:A,0))="-","-"),"Error")</f>
        <v>G1键按下(力度079)</v>
      </c>
      <c r="K1283" s="34">
        <f t="shared" si="78"/>
        <v>1</v>
      </c>
      <c r="L1283" s="4" t="str">
        <f>IFERROR(INDEX(字典msg!B:B,MATCH(D1283,字典msg!A:A,0)),"Error")</f>
        <v>正常</v>
      </c>
      <c r="M1283" s="4" t="str">
        <f>IFERROR(_xlfn.IFS(H1283="9",INDEX(字典1_34!C:C,MATCH(MID(F1283,5,2),字典1_34!B:B,0)),H1283="B00",INDEX(字典1_34!D:D,MATCH(MID(F1283,5,2),字典1_34!B:B,0)),H1283="B20",INDEX(字典1_34!E:E,MATCH(MID(F1283,5,2),字典1_34!B:B,0)),H1283="B48",INDEX(字典1_34!G:G,MATCH(MID(F1283,5,2),字典1_34!B:B,0)),LEFT(H1283,1)="B",INDEX(字典1_34!F:F,MATCH(MID(F1283,5,2),字典1_34!B:B,0))),"-")</f>
        <v>按下(力度079)</v>
      </c>
      <c r="N1283" s="4" t="str">
        <f>IFERROR(_xlfn.IFS(H1283="9",INDEX(字典1_56!C:C,MATCH(MID(F1283,7,2),字典1_56!B:B,0)),LEFT(H1283,1)="B",INDEX(字典1_56!D:D,MATCH(MID(F1283,7,2),字典1_56!B:B,0)),H1283="C_B",INDEX(字典1_56!F:F,MATCH(MID(F1283,7,2),字典1_56!B:B,0)),H1283="C",INDEX(字典1_56!E:E,MATCH(MID(F1283,7,2),字典1_56!B:B,0))),"-")</f>
        <v>G1键</v>
      </c>
      <c r="O1283" s="4" t="str">
        <f>IFERROR(INDEX(字典1_78!C:C,MATCH(RIGHT(F1283,2),字典1_78!B:B,0)),"Error")</f>
        <v>音符打开(#01)</v>
      </c>
      <c r="P1283" s="5">
        <f t="shared" ref="P1283:P1346" si="80">HEX2DEC(RIGHT(G1283,6))/1000</f>
        <v>135.95599999999999</v>
      </c>
      <c r="Q1283" s="5">
        <f t="shared" ref="Q1283:Q1346" si="81">IFERROR(IF(B1283=B1282,P1283-P1282,0),"")</f>
        <v>0.18999999999999773</v>
      </c>
      <c r="R1283" s="5" t="str">
        <f>IF(H1285="C_B",INDEX(音色一览表!A:A,MATCH(MID(F1283,5,2)&amp;MID(F1284,5,2)&amp;MID(F1285,7,2),音色一览表!H:H,0))&amp;" "&amp;INDEX(音色一览表!G:G,MATCH(MID(F1283,5,2)&amp;MID(F1284,5,2)&amp;MID(F1285,7,2),音色一览表!H:H,0)),"")</f>
        <v/>
      </c>
      <c r="S1283" s="17"/>
      <c r="T1283" s="17"/>
    </row>
    <row r="1284" spans="1:20" ht="18" hidden="1" customHeight="1" x14ac:dyDescent="0.2">
      <c r="A1284" s="16">
        <v>1282</v>
      </c>
      <c r="B1284" s="16">
        <v>7</v>
      </c>
      <c r="C1284" s="10"/>
      <c r="D1284" s="16" t="s">
        <v>49</v>
      </c>
      <c r="E1284" s="16" t="s">
        <v>50</v>
      </c>
      <c r="F1284" s="16" t="s">
        <v>916</v>
      </c>
      <c r="G1284" s="16" t="s">
        <v>1469</v>
      </c>
      <c r="H1284" s="34" t="str">
        <f t="shared" si="79"/>
        <v>9</v>
      </c>
      <c r="I1284" s="34" t="str">
        <f>IFERROR(INDEX(数据分类!B:B,MATCH(数据!H1284,数据分类!A:A,0)),"Error")</f>
        <v>音符打开</v>
      </c>
      <c r="J1284" s="34" t="str">
        <f>IFERROR(_xlfn.IFS(INDEX(数据分类!E:E,MATCH(数据!H1284,数据分类!A:A,0))=3456,N1284&amp;M1284,INDEX(数据分类!E:E,MATCH(数据!H1284,数据分类!A:A,0))=34,M1284,INDEX(数据分类!E:E,MATCH(数据!H1284,数据分类!A:A,0))=56,N1284,INDEX(数据分类!E:E,MATCH(数据!H1284,数据分类!A:A,0))="-","-"),"Error")</f>
        <v>G1键松开</v>
      </c>
      <c r="K1284" s="34">
        <f t="shared" ref="K1284:K1347" si="82">IF(OR(H1284="9",LEFT(H1284,1)="B",LEFT(H1284,1)="C"),RIGHT(F1284,1)+1,"-")</f>
        <v>1</v>
      </c>
      <c r="L1284" s="4" t="str">
        <f>IFERROR(INDEX(字典msg!B:B,MATCH(D1284,字典msg!A:A,0)),"Error")</f>
        <v>正常</v>
      </c>
      <c r="M1284" s="4" t="str">
        <f>IFERROR(_xlfn.IFS(H1284="9",INDEX(字典1_34!C:C,MATCH(MID(F1284,5,2),字典1_34!B:B,0)),H1284="B00",INDEX(字典1_34!D:D,MATCH(MID(F1284,5,2),字典1_34!B:B,0)),H1284="B20",INDEX(字典1_34!E:E,MATCH(MID(F1284,5,2),字典1_34!B:B,0)),H1284="B48",INDEX(字典1_34!G:G,MATCH(MID(F1284,5,2),字典1_34!B:B,0)),LEFT(H1284,1)="B",INDEX(字典1_34!F:F,MATCH(MID(F1284,5,2),字典1_34!B:B,0))),"-")</f>
        <v>松开</v>
      </c>
      <c r="N1284" s="4" t="str">
        <f>IFERROR(_xlfn.IFS(H1284="9",INDEX(字典1_56!C:C,MATCH(MID(F1284,7,2),字典1_56!B:B,0)),LEFT(H1284,1)="B",INDEX(字典1_56!D:D,MATCH(MID(F1284,7,2),字典1_56!B:B,0)),H1284="C_B",INDEX(字典1_56!F:F,MATCH(MID(F1284,7,2),字典1_56!B:B,0)),H1284="C",INDEX(字典1_56!E:E,MATCH(MID(F1284,7,2),字典1_56!B:B,0))),"-")</f>
        <v>G1键</v>
      </c>
      <c r="O1284" s="4" t="str">
        <f>IFERROR(INDEX(字典1_78!C:C,MATCH(RIGHT(F1284,2),字典1_78!B:B,0)),"Error")</f>
        <v>音符打开(#01)</v>
      </c>
      <c r="P1284" s="5">
        <f t="shared" si="80"/>
        <v>136.11600000000001</v>
      </c>
      <c r="Q1284" s="5">
        <f t="shared" si="81"/>
        <v>0.16000000000002501</v>
      </c>
      <c r="R1284" s="5" t="str">
        <f>IF(H1286="C_B",INDEX(音色一览表!A:A,MATCH(MID(F1284,5,2)&amp;MID(F1285,5,2)&amp;MID(F1286,7,2),音色一览表!H:H,0))&amp;" "&amp;INDEX(音色一览表!G:G,MATCH(MID(F1284,5,2)&amp;MID(F1285,5,2)&amp;MID(F1286,7,2),音色一览表!H:H,0)),"")</f>
        <v/>
      </c>
      <c r="S1284" s="17"/>
      <c r="T1284" s="17"/>
    </row>
    <row r="1285" spans="1:20" ht="18" hidden="1" customHeight="1" x14ac:dyDescent="0.2">
      <c r="A1285" s="16">
        <v>1283</v>
      </c>
      <c r="B1285" s="16">
        <v>7</v>
      </c>
      <c r="C1285" s="10"/>
      <c r="D1285" s="16" t="s">
        <v>49</v>
      </c>
      <c r="E1285" s="16" t="s">
        <v>50</v>
      </c>
      <c r="F1285" s="16" t="s">
        <v>1470</v>
      </c>
      <c r="G1285" s="16" t="s">
        <v>1471</v>
      </c>
      <c r="H1285" s="34" t="str">
        <f t="shared" ref="H1285:H1348" si="83">IFERROR(_xlfn.IFS(MID(F1285,9,1)="B",MID(F1285,9,1)&amp;MID(F1285,7,2),MID(F1285,9,1)="F",RIGHT(F1285,2),AND(MID(F1285,9,1)="C",H1283="B00",H1284="B20"),"C_B"),MID(F1285,9,1))</f>
        <v>9</v>
      </c>
      <c r="I1285" s="34" t="str">
        <f>IFERROR(INDEX(数据分类!B:B,MATCH(数据!H1285,数据分类!A:A,0)),"Error")</f>
        <v>音符打开</v>
      </c>
      <c r="J1285" s="34" t="str">
        <f>IFERROR(_xlfn.IFS(INDEX(数据分类!E:E,MATCH(数据!H1285,数据分类!A:A,0))=3456,N1285&amp;M1285,INDEX(数据分类!E:E,MATCH(数据!H1285,数据分类!A:A,0))=34,M1285,INDEX(数据分类!E:E,MATCH(数据!H1285,数据分类!A:A,0))=56,N1285,INDEX(数据分类!E:E,MATCH(数据!H1285,数据分类!A:A,0))="-","-"),"Error")</f>
        <v>#G1键按下(力度081)</v>
      </c>
      <c r="K1285" s="34">
        <f t="shared" si="82"/>
        <v>1</v>
      </c>
      <c r="L1285" s="4" t="str">
        <f>IFERROR(INDEX(字典msg!B:B,MATCH(D1285,字典msg!A:A,0)),"Error")</f>
        <v>正常</v>
      </c>
      <c r="M1285" s="4" t="str">
        <f>IFERROR(_xlfn.IFS(H1285="9",INDEX(字典1_34!C:C,MATCH(MID(F1285,5,2),字典1_34!B:B,0)),H1285="B00",INDEX(字典1_34!D:D,MATCH(MID(F1285,5,2),字典1_34!B:B,0)),H1285="B20",INDEX(字典1_34!E:E,MATCH(MID(F1285,5,2),字典1_34!B:B,0)),H1285="B48",INDEX(字典1_34!G:G,MATCH(MID(F1285,5,2),字典1_34!B:B,0)),LEFT(H1285,1)="B",INDEX(字典1_34!F:F,MATCH(MID(F1285,5,2),字典1_34!B:B,0))),"-")</f>
        <v>按下(力度081)</v>
      </c>
      <c r="N1285" s="4" t="str">
        <f>IFERROR(_xlfn.IFS(H1285="9",INDEX(字典1_56!C:C,MATCH(MID(F1285,7,2),字典1_56!B:B,0)),LEFT(H1285,1)="B",INDEX(字典1_56!D:D,MATCH(MID(F1285,7,2),字典1_56!B:B,0)),H1285="C_B",INDEX(字典1_56!F:F,MATCH(MID(F1285,7,2),字典1_56!B:B,0)),H1285="C",INDEX(字典1_56!E:E,MATCH(MID(F1285,7,2),字典1_56!B:B,0))),"-")</f>
        <v>#G1键</v>
      </c>
      <c r="O1285" s="4" t="str">
        <f>IFERROR(INDEX(字典1_78!C:C,MATCH(RIGHT(F1285,2),字典1_78!B:B,0)),"Error")</f>
        <v>音符打开(#01)</v>
      </c>
      <c r="P1285" s="5">
        <f t="shared" si="80"/>
        <v>136.28299999999999</v>
      </c>
      <c r="Q1285" s="5">
        <f t="shared" si="81"/>
        <v>0.16699999999997317</v>
      </c>
      <c r="R1285" s="5" t="str">
        <f>IF(H1287="C_B",INDEX(音色一览表!A:A,MATCH(MID(F1285,5,2)&amp;MID(F1286,5,2)&amp;MID(F1287,7,2),音色一览表!H:H,0))&amp;" "&amp;INDEX(音色一览表!G:G,MATCH(MID(F1285,5,2)&amp;MID(F1286,5,2)&amp;MID(F1287,7,2),音色一览表!H:H,0)),"")</f>
        <v/>
      </c>
      <c r="S1285" s="17"/>
      <c r="T1285" s="17"/>
    </row>
    <row r="1286" spans="1:20" ht="18" hidden="1" customHeight="1" x14ac:dyDescent="0.2">
      <c r="A1286" s="16">
        <v>1284</v>
      </c>
      <c r="B1286" s="16">
        <v>7</v>
      </c>
      <c r="C1286" s="10"/>
      <c r="D1286" s="16" t="s">
        <v>49</v>
      </c>
      <c r="E1286" s="16" t="s">
        <v>50</v>
      </c>
      <c r="F1286" s="16" t="s">
        <v>1472</v>
      </c>
      <c r="G1286" s="16" t="s">
        <v>1473</v>
      </c>
      <c r="H1286" s="34" t="str">
        <f t="shared" si="83"/>
        <v>9</v>
      </c>
      <c r="I1286" s="34" t="str">
        <f>IFERROR(INDEX(数据分类!B:B,MATCH(数据!H1286,数据分类!A:A,0)),"Error")</f>
        <v>音符打开</v>
      </c>
      <c r="J1286" s="34" t="str">
        <f>IFERROR(_xlfn.IFS(INDEX(数据分类!E:E,MATCH(数据!H1286,数据分类!A:A,0))=3456,N1286&amp;M1286,INDEX(数据分类!E:E,MATCH(数据!H1286,数据分类!A:A,0))=34,M1286,INDEX(数据分类!E:E,MATCH(数据!H1286,数据分类!A:A,0))=56,N1286,INDEX(数据分类!E:E,MATCH(数据!H1286,数据分类!A:A,0))="-","-"),"Error")</f>
        <v>#G1键松开</v>
      </c>
      <c r="K1286" s="34">
        <f t="shared" si="82"/>
        <v>1</v>
      </c>
      <c r="L1286" s="4" t="str">
        <f>IFERROR(INDEX(字典msg!B:B,MATCH(D1286,字典msg!A:A,0)),"Error")</f>
        <v>正常</v>
      </c>
      <c r="M1286" s="4" t="str">
        <f>IFERROR(_xlfn.IFS(H1286="9",INDEX(字典1_34!C:C,MATCH(MID(F1286,5,2),字典1_34!B:B,0)),H1286="B00",INDEX(字典1_34!D:D,MATCH(MID(F1286,5,2),字典1_34!B:B,0)),H1286="B20",INDEX(字典1_34!E:E,MATCH(MID(F1286,5,2),字典1_34!B:B,0)),H1286="B48",INDEX(字典1_34!G:G,MATCH(MID(F1286,5,2),字典1_34!B:B,0)),LEFT(H1286,1)="B",INDEX(字典1_34!F:F,MATCH(MID(F1286,5,2),字典1_34!B:B,0))),"-")</f>
        <v>松开</v>
      </c>
      <c r="N1286" s="4" t="str">
        <f>IFERROR(_xlfn.IFS(H1286="9",INDEX(字典1_56!C:C,MATCH(MID(F1286,7,2),字典1_56!B:B,0)),LEFT(H1286,1)="B",INDEX(字典1_56!D:D,MATCH(MID(F1286,7,2),字典1_56!B:B,0)),H1286="C_B",INDEX(字典1_56!F:F,MATCH(MID(F1286,7,2),字典1_56!B:B,0)),H1286="C",INDEX(字典1_56!E:E,MATCH(MID(F1286,7,2),字典1_56!B:B,0))),"-")</f>
        <v>#G1键</v>
      </c>
      <c r="O1286" s="4" t="str">
        <f>IFERROR(INDEX(字典1_78!C:C,MATCH(RIGHT(F1286,2),字典1_78!B:B,0)),"Error")</f>
        <v>音符打开(#01)</v>
      </c>
      <c r="P1286" s="5">
        <f t="shared" si="80"/>
        <v>136.43299999999999</v>
      </c>
      <c r="Q1286" s="5">
        <f t="shared" si="81"/>
        <v>0.15000000000000568</v>
      </c>
      <c r="R1286" s="5" t="str">
        <f>IF(H1288="C_B",INDEX(音色一览表!A:A,MATCH(MID(F1286,5,2)&amp;MID(F1287,5,2)&amp;MID(F1288,7,2),音色一览表!H:H,0))&amp;" "&amp;INDEX(音色一览表!G:G,MATCH(MID(F1286,5,2)&amp;MID(F1287,5,2)&amp;MID(F1288,7,2),音色一览表!H:H,0)),"")</f>
        <v/>
      </c>
      <c r="S1286" s="17"/>
      <c r="T1286" s="17"/>
    </row>
    <row r="1287" spans="1:20" ht="18" hidden="1" customHeight="1" x14ac:dyDescent="0.2">
      <c r="A1287" s="16">
        <v>1285</v>
      </c>
      <c r="B1287" s="16">
        <v>7</v>
      </c>
      <c r="C1287" s="10"/>
      <c r="D1287" s="16" t="s">
        <v>49</v>
      </c>
      <c r="E1287" s="16" t="s">
        <v>50</v>
      </c>
      <c r="F1287" s="16" t="s">
        <v>1474</v>
      </c>
      <c r="G1287" s="16" t="s">
        <v>1475</v>
      </c>
      <c r="H1287" s="34" t="str">
        <f t="shared" si="83"/>
        <v>9</v>
      </c>
      <c r="I1287" s="34" t="str">
        <f>IFERROR(INDEX(数据分类!B:B,MATCH(数据!H1287,数据分类!A:A,0)),"Error")</f>
        <v>音符打开</v>
      </c>
      <c r="J1287" s="34" t="str">
        <f>IFERROR(_xlfn.IFS(INDEX(数据分类!E:E,MATCH(数据!H1287,数据分类!A:A,0))=3456,N1287&amp;M1287,INDEX(数据分类!E:E,MATCH(数据!H1287,数据分类!A:A,0))=34,M1287,INDEX(数据分类!E:E,MATCH(数据!H1287,数据分类!A:A,0))=56,N1287,INDEX(数据分类!E:E,MATCH(数据!H1287,数据分类!A:A,0))="-","-"),"Error")</f>
        <v>A1键按下(力度081)</v>
      </c>
      <c r="K1287" s="34">
        <f t="shared" si="82"/>
        <v>1</v>
      </c>
      <c r="L1287" s="4" t="str">
        <f>IFERROR(INDEX(字典msg!B:B,MATCH(D1287,字典msg!A:A,0)),"Error")</f>
        <v>正常</v>
      </c>
      <c r="M1287" s="4" t="str">
        <f>IFERROR(_xlfn.IFS(H1287="9",INDEX(字典1_34!C:C,MATCH(MID(F1287,5,2),字典1_34!B:B,0)),H1287="B00",INDEX(字典1_34!D:D,MATCH(MID(F1287,5,2),字典1_34!B:B,0)),H1287="B20",INDEX(字典1_34!E:E,MATCH(MID(F1287,5,2),字典1_34!B:B,0)),H1287="B48",INDEX(字典1_34!G:G,MATCH(MID(F1287,5,2),字典1_34!B:B,0)),LEFT(H1287,1)="B",INDEX(字典1_34!F:F,MATCH(MID(F1287,5,2),字典1_34!B:B,0))),"-")</f>
        <v>按下(力度081)</v>
      </c>
      <c r="N1287" s="4" t="str">
        <f>IFERROR(_xlfn.IFS(H1287="9",INDEX(字典1_56!C:C,MATCH(MID(F1287,7,2),字典1_56!B:B,0)),LEFT(H1287,1)="B",INDEX(字典1_56!D:D,MATCH(MID(F1287,7,2),字典1_56!B:B,0)),H1287="C_B",INDEX(字典1_56!F:F,MATCH(MID(F1287,7,2),字典1_56!B:B,0)),H1287="C",INDEX(字典1_56!E:E,MATCH(MID(F1287,7,2),字典1_56!B:B,0))),"-")</f>
        <v>A1键</v>
      </c>
      <c r="O1287" s="4" t="str">
        <f>IFERROR(INDEX(字典1_78!C:C,MATCH(RIGHT(F1287,2),字典1_78!B:B,0)),"Error")</f>
        <v>音符打开(#01)</v>
      </c>
      <c r="P1287" s="5">
        <f t="shared" si="80"/>
        <v>136.60300000000001</v>
      </c>
      <c r="Q1287" s="5">
        <f t="shared" si="81"/>
        <v>0.17000000000001592</v>
      </c>
      <c r="R1287" s="5" t="str">
        <f>IF(H1289="C_B",INDEX(音色一览表!A:A,MATCH(MID(F1287,5,2)&amp;MID(F1288,5,2)&amp;MID(F1289,7,2),音色一览表!H:H,0))&amp;" "&amp;INDEX(音色一览表!G:G,MATCH(MID(F1287,5,2)&amp;MID(F1288,5,2)&amp;MID(F1289,7,2),音色一览表!H:H,0)),"")</f>
        <v/>
      </c>
      <c r="S1287" s="17"/>
      <c r="T1287" s="17"/>
    </row>
    <row r="1288" spans="1:20" ht="18" hidden="1" customHeight="1" x14ac:dyDescent="0.2">
      <c r="A1288" s="16">
        <v>1286</v>
      </c>
      <c r="B1288" s="16">
        <v>7</v>
      </c>
      <c r="C1288" s="10"/>
      <c r="D1288" s="16" t="s">
        <v>49</v>
      </c>
      <c r="E1288" s="16" t="s">
        <v>50</v>
      </c>
      <c r="F1288" s="16" t="s">
        <v>921</v>
      </c>
      <c r="G1288" s="16" t="s">
        <v>1476</v>
      </c>
      <c r="H1288" s="34" t="str">
        <f t="shared" si="83"/>
        <v>9</v>
      </c>
      <c r="I1288" s="34" t="str">
        <f>IFERROR(INDEX(数据分类!B:B,MATCH(数据!H1288,数据分类!A:A,0)),"Error")</f>
        <v>音符打开</v>
      </c>
      <c r="J1288" s="34" t="str">
        <f>IFERROR(_xlfn.IFS(INDEX(数据分类!E:E,MATCH(数据!H1288,数据分类!A:A,0))=3456,N1288&amp;M1288,INDEX(数据分类!E:E,MATCH(数据!H1288,数据分类!A:A,0))=34,M1288,INDEX(数据分类!E:E,MATCH(数据!H1288,数据分类!A:A,0))=56,N1288,INDEX(数据分类!E:E,MATCH(数据!H1288,数据分类!A:A,0))="-","-"),"Error")</f>
        <v>A1键松开</v>
      </c>
      <c r="K1288" s="34">
        <f t="shared" si="82"/>
        <v>1</v>
      </c>
      <c r="L1288" s="4" t="str">
        <f>IFERROR(INDEX(字典msg!B:B,MATCH(D1288,字典msg!A:A,0)),"Error")</f>
        <v>正常</v>
      </c>
      <c r="M1288" s="4" t="str">
        <f>IFERROR(_xlfn.IFS(H1288="9",INDEX(字典1_34!C:C,MATCH(MID(F1288,5,2),字典1_34!B:B,0)),H1288="B00",INDEX(字典1_34!D:D,MATCH(MID(F1288,5,2),字典1_34!B:B,0)),H1288="B20",INDEX(字典1_34!E:E,MATCH(MID(F1288,5,2),字典1_34!B:B,0)),H1288="B48",INDEX(字典1_34!G:G,MATCH(MID(F1288,5,2),字典1_34!B:B,0)),LEFT(H1288,1)="B",INDEX(字典1_34!F:F,MATCH(MID(F1288,5,2),字典1_34!B:B,0))),"-")</f>
        <v>松开</v>
      </c>
      <c r="N1288" s="4" t="str">
        <f>IFERROR(_xlfn.IFS(H1288="9",INDEX(字典1_56!C:C,MATCH(MID(F1288,7,2),字典1_56!B:B,0)),LEFT(H1288,1)="B",INDEX(字典1_56!D:D,MATCH(MID(F1288,7,2),字典1_56!B:B,0)),H1288="C_B",INDEX(字典1_56!F:F,MATCH(MID(F1288,7,2),字典1_56!B:B,0)),H1288="C",INDEX(字典1_56!E:E,MATCH(MID(F1288,7,2),字典1_56!B:B,0))),"-")</f>
        <v>A1键</v>
      </c>
      <c r="O1288" s="4" t="str">
        <f>IFERROR(INDEX(字典1_78!C:C,MATCH(RIGHT(F1288,2),字典1_78!B:B,0)),"Error")</f>
        <v>音符打开(#01)</v>
      </c>
      <c r="P1288" s="5">
        <f t="shared" si="80"/>
        <v>136.74299999999999</v>
      </c>
      <c r="Q1288" s="5">
        <f t="shared" si="81"/>
        <v>0.13999999999998636</v>
      </c>
      <c r="R1288" s="5" t="str">
        <f>IF(H1290="C_B",INDEX(音色一览表!A:A,MATCH(MID(F1288,5,2)&amp;MID(F1289,5,2)&amp;MID(F1290,7,2),音色一览表!H:H,0))&amp;" "&amp;INDEX(音色一览表!G:G,MATCH(MID(F1288,5,2)&amp;MID(F1289,5,2)&amp;MID(F1290,7,2),音色一览表!H:H,0)),"")</f>
        <v/>
      </c>
      <c r="S1288" s="17"/>
      <c r="T1288" s="17"/>
    </row>
    <row r="1289" spans="1:20" ht="18" hidden="1" customHeight="1" x14ac:dyDescent="0.2">
      <c r="A1289" s="16">
        <v>1287</v>
      </c>
      <c r="B1289" s="16">
        <v>7</v>
      </c>
      <c r="C1289" s="10"/>
      <c r="D1289" s="16" t="s">
        <v>49</v>
      </c>
      <c r="E1289" s="16" t="s">
        <v>50</v>
      </c>
      <c r="F1289" s="16" t="s">
        <v>1477</v>
      </c>
      <c r="G1289" s="16" t="s">
        <v>1478</v>
      </c>
      <c r="H1289" s="34" t="str">
        <f t="shared" si="83"/>
        <v>9</v>
      </c>
      <c r="I1289" s="34" t="str">
        <f>IFERROR(INDEX(数据分类!B:B,MATCH(数据!H1289,数据分类!A:A,0)),"Error")</f>
        <v>音符打开</v>
      </c>
      <c r="J1289" s="34" t="str">
        <f>IFERROR(_xlfn.IFS(INDEX(数据分类!E:E,MATCH(数据!H1289,数据分类!A:A,0))=3456,N1289&amp;M1289,INDEX(数据分类!E:E,MATCH(数据!H1289,数据分类!A:A,0))=34,M1289,INDEX(数据分类!E:E,MATCH(数据!H1289,数据分类!A:A,0))=56,N1289,INDEX(数据分类!E:E,MATCH(数据!H1289,数据分类!A:A,0))="-","-"),"Error")</f>
        <v>#A1键按下(力度083)</v>
      </c>
      <c r="K1289" s="34">
        <f t="shared" si="82"/>
        <v>1</v>
      </c>
      <c r="L1289" s="4" t="str">
        <f>IFERROR(INDEX(字典msg!B:B,MATCH(D1289,字典msg!A:A,0)),"Error")</f>
        <v>正常</v>
      </c>
      <c r="M1289" s="4" t="str">
        <f>IFERROR(_xlfn.IFS(H1289="9",INDEX(字典1_34!C:C,MATCH(MID(F1289,5,2),字典1_34!B:B,0)),H1289="B00",INDEX(字典1_34!D:D,MATCH(MID(F1289,5,2),字典1_34!B:B,0)),H1289="B20",INDEX(字典1_34!E:E,MATCH(MID(F1289,5,2),字典1_34!B:B,0)),H1289="B48",INDEX(字典1_34!G:G,MATCH(MID(F1289,5,2),字典1_34!B:B,0)),LEFT(H1289,1)="B",INDEX(字典1_34!F:F,MATCH(MID(F1289,5,2),字典1_34!B:B,0))),"-")</f>
        <v>按下(力度083)</v>
      </c>
      <c r="N1289" s="4" t="str">
        <f>IFERROR(_xlfn.IFS(H1289="9",INDEX(字典1_56!C:C,MATCH(MID(F1289,7,2),字典1_56!B:B,0)),LEFT(H1289,1)="B",INDEX(字典1_56!D:D,MATCH(MID(F1289,7,2),字典1_56!B:B,0)),H1289="C_B",INDEX(字典1_56!F:F,MATCH(MID(F1289,7,2),字典1_56!B:B,0)),H1289="C",INDEX(字典1_56!E:E,MATCH(MID(F1289,7,2),字典1_56!B:B,0))),"-")</f>
        <v>#A1键</v>
      </c>
      <c r="O1289" s="4" t="str">
        <f>IFERROR(INDEX(字典1_78!C:C,MATCH(RIGHT(F1289,2),字典1_78!B:B,0)),"Error")</f>
        <v>音符打开(#01)</v>
      </c>
      <c r="P1289" s="5">
        <f t="shared" si="80"/>
        <v>136.916</v>
      </c>
      <c r="Q1289" s="5">
        <f t="shared" si="81"/>
        <v>0.17300000000000182</v>
      </c>
      <c r="R1289" s="5" t="str">
        <f>IF(H1291="C_B",INDEX(音色一览表!A:A,MATCH(MID(F1289,5,2)&amp;MID(F1290,5,2)&amp;MID(F1291,7,2),音色一览表!H:H,0))&amp;" "&amp;INDEX(音色一览表!G:G,MATCH(MID(F1289,5,2)&amp;MID(F1290,5,2)&amp;MID(F1291,7,2),音色一览表!H:H,0)),"")</f>
        <v/>
      </c>
      <c r="S1289" s="17"/>
      <c r="T1289" s="17"/>
    </row>
    <row r="1290" spans="1:20" ht="18" hidden="1" customHeight="1" x14ac:dyDescent="0.2">
      <c r="A1290" s="16">
        <v>1288</v>
      </c>
      <c r="B1290" s="16">
        <v>7</v>
      </c>
      <c r="C1290" s="10"/>
      <c r="D1290" s="16" t="s">
        <v>49</v>
      </c>
      <c r="E1290" s="16" t="s">
        <v>50</v>
      </c>
      <c r="F1290" s="16" t="s">
        <v>1479</v>
      </c>
      <c r="G1290" s="16" t="s">
        <v>1480</v>
      </c>
      <c r="H1290" s="34" t="str">
        <f t="shared" si="83"/>
        <v>9</v>
      </c>
      <c r="I1290" s="34" t="str">
        <f>IFERROR(INDEX(数据分类!B:B,MATCH(数据!H1290,数据分类!A:A,0)),"Error")</f>
        <v>音符打开</v>
      </c>
      <c r="J1290" s="34" t="str">
        <f>IFERROR(_xlfn.IFS(INDEX(数据分类!E:E,MATCH(数据!H1290,数据分类!A:A,0))=3456,N1290&amp;M1290,INDEX(数据分类!E:E,MATCH(数据!H1290,数据分类!A:A,0))=34,M1290,INDEX(数据分类!E:E,MATCH(数据!H1290,数据分类!A:A,0))=56,N1290,INDEX(数据分类!E:E,MATCH(数据!H1290,数据分类!A:A,0))="-","-"),"Error")</f>
        <v>#A1键松开</v>
      </c>
      <c r="K1290" s="34">
        <f t="shared" si="82"/>
        <v>1</v>
      </c>
      <c r="L1290" s="4" t="str">
        <f>IFERROR(INDEX(字典msg!B:B,MATCH(D1290,字典msg!A:A,0)),"Error")</f>
        <v>正常</v>
      </c>
      <c r="M1290" s="4" t="str">
        <f>IFERROR(_xlfn.IFS(H1290="9",INDEX(字典1_34!C:C,MATCH(MID(F1290,5,2),字典1_34!B:B,0)),H1290="B00",INDEX(字典1_34!D:D,MATCH(MID(F1290,5,2),字典1_34!B:B,0)),H1290="B20",INDEX(字典1_34!E:E,MATCH(MID(F1290,5,2),字典1_34!B:B,0)),H1290="B48",INDEX(字典1_34!G:G,MATCH(MID(F1290,5,2),字典1_34!B:B,0)),LEFT(H1290,1)="B",INDEX(字典1_34!F:F,MATCH(MID(F1290,5,2),字典1_34!B:B,0))),"-")</f>
        <v>松开</v>
      </c>
      <c r="N1290" s="4" t="str">
        <f>IFERROR(_xlfn.IFS(H1290="9",INDEX(字典1_56!C:C,MATCH(MID(F1290,7,2),字典1_56!B:B,0)),LEFT(H1290,1)="B",INDEX(字典1_56!D:D,MATCH(MID(F1290,7,2),字典1_56!B:B,0)),H1290="C_B",INDEX(字典1_56!F:F,MATCH(MID(F1290,7,2),字典1_56!B:B,0)),H1290="C",INDEX(字典1_56!E:E,MATCH(MID(F1290,7,2),字典1_56!B:B,0))),"-")</f>
        <v>#A1键</v>
      </c>
      <c r="O1290" s="4" t="str">
        <f>IFERROR(INDEX(字典1_78!C:C,MATCH(RIGHT(F1290,2),字典1_78!B:B,0)),"Error")</f>
        <v>音符打开(#01)</v>
      </c>
      <c r="P1290" s="5">
        <f t="shared" si="80"/>
        <v>137.03899999999999</v>
      </c>
      <c r="Q1290" s="5">
        <f t="shared" si="81"/>
        <v>0.12299999999999045</v>
      </c>
      <c r="R1290" s="5" t="str">
        <f>IF(H1292="C_B",INDEX(音色一览表!A:A,MATCH(MID(F1290,5,2)&amp;MID(F1291,5,2)&amp;MID(F1292,7,2),音色一览表!H:H,0))&amp;" "&amp;INDEX(音色一览表!G:G,MATCH(MID(F1290,5,2)&amp;MID(F1291,5,2)&amp;MID(F1292,7,2),音色一览表!H:H,0)),"")</f>
        <v/>
      </c>
      <c r="S1290" s="17"/>
      <c r="T1290" s="17"/>
    </row>
    <row r="1291" spans="1:20" ht="18" hidden="1" customHeight="1" x14ac:dyDescent="0.2">
      <c r="A1291" s="16">
        <v>1289</v>
      </c>
      <c r="B1291" s="16">
        <v>7</v>
      </c>
      <c r="C1291" s="10"/>
      <c r="D1291" s="16" t="s">
        <v>49</v>
      </c>
      <c r="E1291" s="16" t="s">
        <v>50</v>
      </c>
      <c r="F1291" s="16" t="s">
        <v>1117</v>
      </c>
      <c r="G1291" s="16" t="s">
        <v>1481</v>
      </c>
      <c r="H1291" s="34" t="str">
        <f t="shared" si="83"/>
        <v>9</v>
      </c>
      <c r="I1291" s="34" t="str">
        <f>IFERROR(INDEX(数据分类!B:B,MATCH(数据!H1291,数据分类!A:A,0)),"Error")</f>
        <v>音符打开</v>
      </c>
      <c r="J1291" s="34" t="str">
        <f>IFERROR(_xlfn.IFS(INDEX(数据分类!E:E,MATCH(数据!H1291,数据分类!A:A,0))=3456,N1291&amp;M1291,INDEX(数据分类!E:E,MATCH(数据!H1291,数据分类!A:A,0))=34,M1291,INDEX(数据分类!E:E,MATCH(数据!H1291,数据分类!A:A,0))=56,N1291,INDEX(数据分类!E:E,MATCH(数据!H1291,数据分类!A:A,0))="-","-"),"Error")</f>
        <v>B1键按下(力度073)</v>
      </c>
      <c r="K1291" s="34">
        <f t="shared" si="82"/>
        <v>1</v>
      </c>
      <c r="L1291" s="4" t="str">
        <f>IFERROR(INDEX(字典msg!B:B,MATCH(D1291,字典msg!A:A,0)),"Error")</f>
        <v>正常</v>
      </c>
      <c r="M1291" s="4" t="str">
        <f>IFERROR(_xlfn.IFS(H1291="9",INDEX(字典1_34!C:C,MATCH(MID(F1291,5,2),字典1_34!B:B,0)),H1291="B00",INDEX(字典1_34!D:D,MATCH(MID(F1291,5,2),字典1_34!B:B,0)),H1291="B20",INDEX(字典1_34!E:E,MATCH(MID(F1291,5,2),字典1_34!B:B,0)),H1291="B48",INDEX(字典1_34!G:G,MATCH(MID(F1291,5,2),字典1_34!B:B,0)),LEFT(H1291,1)="B",INDEX(字典1_34!F:F,MATCH(MID(F1291,5,2),字典1_34!B:B,0))),"-")</f>
        <v>按下(力度073)</v>
      </c>
      <c r="N1291" s="4" t="str">
        <f>IFERROR(_xlfn.IFS(H1291="9",INDEX(字典1_56!C:C,MATCH(MID(F1291,7,2),字典1_56!B:B,0)),LEFT(H1291,1)="B",INDEX(字典1_56!D:D,MATCH(MID(F1291,7,2),字典1_56!B:B,0)),H1291="C_B",INDEX(字典1_56!F:F,MATCH(MID(F1291,7,2),字典1_56!B:B,0)),H1291="C",INDEX(字典1_56!E:E,MATCH(MID(F1291,7,2),字典1_56!B:B,0))),"-")</f>
        <v>B1键</v>
      </c>
      <c r="O1291" s="4" t="str">
        <f>IFERROR(INDEX(字典1_78!C:C,MATCH(RIGHT(F1291,2),字典1_78!B:B,0)),"Error")</f>
        <v>音符打开(#01)</v>
      </c>
      <c r="P1291" s="5">
        <f t="shared" si="80"/>
        <v>137.23699999999999</v>
      </c>
      <c r="Q1291" s="5">
        <f t="shared" si="81"/>
        <v>0.1980000000000075</v>
      </c>
      <c r="R1291" s="5" t="str">
        <f>IF(H1293="C_B",INDEX(音色一览表!A:A,MATCH(MID(F1291,5,2)&amp;MID(F1292,5,2)&amp;MID(F1293,7,2),音色一览表!H:H,0))&amp;" "&amp;INDEX(音色一览表!G:G,MATCH(MID(F1291,5,2)&amp;MID(F1292,5,2)&amp;MID(F1293,7,2),音色一览表!H:H,0)),"")</f>
        <v/>
      </c>
      <c r="S1291" s="17"/>
      <c r="T1291" s="17"/>
    </row>
    <row r="1292" spans="1:20" ht="18" hidden="1" customHeight="1" x14ac:dyDescent="0.2">
      <c r="A1292" s="16">
        <v>1290</v>
      </c>
      <c r="B1292" s="16">
        <v>7</v>
      </c>
      <c r="C1292" s="10"/>
      <c r="D1292" s="16" t="s">
        <v>49</v>
      </c>
      <c r="E1292" s="16" t="s">
        <v>50</v>
      </c>
      <c r="F1292" s="16" t="s">
        <v>57</v>
      </c>
      <c r="G1292" s="16" t="s">
        <v>1482</v>
      </c>
      <c r="H1292" s="34" t="str">
        <f t="shared" si="83"/>
        <v>9</v>
      </c>
      <c r="I1292" s="34" t="str">
        <f>IFERROR(INDEX(数据分类!B:B,MATCH(数据!H1292,数据分类!A:A,0)),"Error")</f>
        <v>音符打开</v>
      </c>
      <c r="J1292" s="34" t="str">
        <f>IFERROR(_xlfn.IFS(INDEX(数据分类!E:E,MATCH(数据!H1292,数据分类!A:A,0))=3456,N1292&amp;M1292,INDEX(数据分类!E:E,MATCH(数据!H1292,数据分类!A:A,0))=34,M1292,INDEX(数据分类!E:E,MATCH(数据!H1292,数据分类!A:A,0))=56,N1292,INDEX(数据分类!E:E,MATCH(数据!H1292,数据分类!A:A,0))="-","-"),"Error")</f>
        <v>B1键松开</v>
      </c>
      <c r="K1292" s="34">
        <f t="shared" si="82"/>
        <v>1</v>
      </c>
      <c r="L1292" s="4" t="str">
        <f>IFERROR(INDEX(字典msg!B:B,MATCH(D1292,字典msg!A:A,0)),"Error")</f>
        <v>正常</v>
      </c>
      <c r="M1292" s="4" t="str">
        <f>IFERROR(_xlfn.IFS(H1292="9",INDEX(字典1_34!C:C,MATCH(MID(F1292,5,2),字典1_34!B:B,0)),H1292="B00",INDEX(字典1_34!D:D,MATCH(MID(F1292,5,2),字典1_34!B:B,0)),H1292="B20",INDEX(字典1_34!E:E,MATCH(MID(F1292,5,2),字典1_34!B:B,0)),H1292="B48",INDEX(字典1_34!G:G,MATCH(MID(F1292,5,2),字典1_34!B:B,0)),LEFT(H1292,1)="B",INDEX(字典1_34!F:F,MATCH(MID(F1292,5,2),字典1_34!B:B,0))),"-")</f>
        <v>松开</v>
      </c>
      <c r="N1292" s="4" t="str">
        <f>IFERROR(_xlfn.IFS(H1292="9",INDEX(字典1_56!C:C,MATCH(MID(F1292,7,2),字典1_56!B:B,0)),LEFT(H1292,1)="B",INDEX(字典1_56!D:D,MATCH(MID(F1292,7,2),字典1_56!B:B,0)),H1292="C_B",INDEX(字典1_56!F:F,MATCH(MID(F1292,7,2),字典1_56!B:B,0)),H1292="C",INDEX(字典1_56!E:E,MATCH(MID(F1292,7,2),字典1_56!B:B,0))),"-")</f>
        <v>B1键</v>
      </c>
      <c r="O1292" s="4" t="str">
        <f>IFERROR(INDEX(字典1_78!C:C,MATCH(RIGHT(F1292,2),字典1_78!B:B,0)),"Error")</f>
        <v>音符打开(#01)</v>
      </c>
      <c r="P1292" s="5">
        <f t="shared" si="80"/>
        <v>137.37299999999999</v>
      </c>
      <c r="Q1292" s="5">
        <f t="shared" si="81"/>
        <v>0.13599999999999568</v>
      </c>
      <c r="R1292" s="5" t="str">
        <f>IF(H1294="C_B",INDEX(音色一览表!A:A,MATCH(MID(F1292,5,2)&amp;MID(F1293,5,2)&amp;MID(F1294,7,2),音色一览表!H:H,0))&amp;" "&amp;INDEX(音色一览表!G:G,MATCH(MID(F1292,5,2)&amp;MID(F1293,5,2)&amp;MID(F1294,7,2),音色一览表!H:H,0)),"")</f>
        <v/>
      </c>
      <c r="S1292" s="17"/>
      <c r="T1292" s="17"/>
    </row>
    <row r="1293" spans="1:20" ht="18" hidden="1" customHeight="1" x14ac:dyDescent="0.2">
      <c r="A1293" s="16">
        <v>1291</v>
      </c>
      <c r="B1293" s="16">
        <v>7</v>
      </c>
      <c r="C1293" s="10"/>
      <c r="D1293" s="16" t="s">
        <v>49</v>
      </c>
      <c r="E1293" s="16" t="s">
        <v>50</v>
      </c>
      <c r="F1293" s="16" t="s">
        <v>1140</v>
      </c>
      <c r="G1293" s="16" t="s">
        <v>1483</v>
      </c>
      <c r="H1293" s="34" t="str">
        <f t="shared" si="83"/>
        <v>9</v>
      </c>
      <c r="I1293" s="34" t="str">
        <f>IFERROR(INDEX(数据分类!B:B,MATCH(数据!H1293,数据分类!A:A,0)),"Error")</f>
        <v>音符打开</v>
      </c>
      <c r="J1293" s="34" t="str">
        <f>IFERROR(_xlfn.IFS(INDEX(数据分类!E:E,MATCH(数据!H1293,数据分类!A:A,0))=3456,N1293&amp;M1293,INDEX(数据分类!E:E,MATCH(数据!H1293,数据分类!A:A,0))=34,M1293,INDEX(数据分类!E:E,MATCH(数据!H1293,数据分类!A:A,0))=56,N1293,INDEX(数据分类!E:E,MATCH(数据!H1293,数据分类!A:A,0))="-","-"),"Error")</f>
        <v>C2键按下(力度083)</v>
      </c>
      <c r="K1293" s="34">
        <f t="shared" si="82"/>
        <v>1</v>
      </c>
      <c r="L1293" s="4" t="str">
        <f>IFERROR(INDEX(字典msg!B:B,MATCH(D1293,字典msg!A:A,0)),"Error")</f>
        <v>正常</v>
      </c>
      <c r="M1293" s="4" t="str">
        <f>IFERROR(_xlfn.IFS(H1293="9",INDEX(字典1_34!C:C,MATCH(MID(F1293,5,2),字典1_34!B:B,0)),H1293="B00",INDEX(字典1_34!D:D,MATCH(MID(F1293,5,2),字典1_34!B:B,0)),H1293="B20",INDEX(字典1_34!E:E,MATCH(MID(F1293,5,2),字典1_34!B:B,0)),H1293="B48",INDEX(字典1_34!G:G,MATCH(MID(F1293,5,2),字典1_34!B:B,0)),LEFT(H1293,1)="B",INDEX(字典1_34!F:F,MATCH(MID(F1293,5,2),字典1_34!B:B,0))),"-")</f>
        <v>按下(力度083)</v>
      </c>
      <c r="N1293" s="4" t="str">
        <f>IFERROR(_xlfn.IFS(H1293="9",INDEX(字典1_56!C:C,MATCH(MID(F1293,7,2),字典1_56!B:B,0)),LEFT(H1293,1)="B",INDEX(字典1_56!D:D,MATCH(MID(F1293,7,2),字典1_56!B:B,0)),H1293="C_B",INDEX(字典1_56!F:F,MATCH(MID(F1293,7,2),字典1_56!B:B,0)),H1293="C",INDEX(字典1_56!E:E,MATCH(MID(F1293,7,2),字典1_56!B:B,0))),"-")</f>
        <v>C2键</v>
      </c>
      <c r="O1293" s="4" t="str">
        <f>IFERROR(INDEX(字典1_78!C:C,MATCH(RIGHT(F1293,2),字典1_78!B:B,0)),"Error")</f>
        <v>音符打开(#01)</v>
      </c>
      <c r="P1293" s="5">
        <f t="shared" si="80"/>
        <v>137.56299999999999</v>
      </c>
      <c r="Q1293" s="5">
        <f t="shared" si="81"/>
        <v>0.18999999999999773</v>
      </c>
      <c r="R1293" s="5" t="str">
        <f>IF(H1295="C_B",INDEX(音色一览表!A:A,MATCH(MID(F1293,5,2)&amp;MID(F1294,5,2)&amp;MID(F1295,7,2),音色一览表!H:H,0))&amp;" "&amp;INDEX(音色一览表!G:G,MATCH(MID(F1293,5,2)&amp;MID(F1294,5,2)&amp;MID(F1295,7,2),音色一览表!H:H,0)),"")</f>
        <v/>
      </c>
      <c r="S1293" s="17"/>
      <c r="T1293" s="17"/>
    </row>
    <row r="1294" spans="1:20" ht="18" hidden="1" customHeight="1" x14ac:dyDescent="0.2">
      <c r="A1294" s="16">
        <v>1292</v>
      </c>
      <c r="B1294" s="16">
        <v>7</v>
      </c>
      <c r="C1294" s="10"/>
      <c r="D1294" s="16" t="s">
        <v>49</v>
      </c>
      <c r="E1294" s="16" t="s">
        <v>50</v>
      </c>
      <c r="F1294" s="16" t="s">
        <v>3</v>
      </c>
      <c r="G1294" s="16" t="s">
        <v>1484</v>
      </c>
      <c r="H1294" s="34" t="str">
        <f t="shared" si="83"/>
        <v>9</v>
      </c>
      <c r="I1294" s="34" t="str">
        <f>IFERROR(INDEX(数据分类!B:B,MATCH(数据!H1294,数据分类!A:A,0)),"Error")</f>
        <v>音符打开</v>
      </c>
      <c r="J1294" s="34" t="str">
        <f>IFERROR(_xlfn.IFS(INDEX(数据分类!E:E,MATCH(数据!H1294,数据分类!A:A,0))=3456,N1294&amp;M1294,INDEX(数据分类!E:E,MATCH(数据!H1294,数据分类!A:A,0))=34,M1294,INDEX(数据分类!E:E,MATCH(数据!H1294,数据分类!A:A,0))=56,N1294,INDEX(数据分类!E:E,MATCH(数据!H1294,数据分类!A:A,0))="-","-"),"Error")</f>
        <v>C2键松开</v>
      </c>
      <c r="K1294" s="34">
        <f t="shared" si="82"/>
        <v>1</v>
      </c>
      <c r="L1294" s="4" t="str">
        <f>IFERROR(INDEX(字典msg!B:B,MATCH(D1294,字典msg!A:A,0)),"Error")</f>
        <v>正常</v>
      </c>
      <c r="M1294" s="4" t="str">
        <f>IFERROR(_xlfn.IFS(H1294="9",INDEX(字典1_34!C:C,MATCH(MID(F1294,5,2),字典1_34!B:B,0)),H1294="B00",INDEX(字典1_34!D:D,MATCH(MID(F1294,5,2),字典1_34!B:B,0)),H1294="B20",INDEX(字典1_34!E:E,MATCH(MID(F1294,5,2),字典1_34!B:B,0)),H1294="B48",INDEX(字典1_34!G:G,MATCH(MID(F1294,5,2),字典1_34!B:B,0)),LEFT(H1294,1)="B",INDEX(字典1_34!F:F,MATCH(MID(F1294,5,2),字典1_34!B:B,0))),"-")</f>
        <v>松开</v>
      </c>
      <c r="N1294" s="4" t="str">
        <f>IFERROR(_xlfn.IFS(H1294="9",INDEX(字典1_56!C:C,MATCH(MID(F1294,7,2),字典1_56!B:B,0)),LEFT(H1294,1)="B",INDEX(字典1_56!D:D,MATCH(MID(F1294,7,2),字典1_56!B:B,0)),H1294="C_B",INDEX(字典1_56!F:F,MATCH(MID(F1294,7,2),字典1_56!B:B,0)),H1294="C",INDEX(字典1_56!E:E,MATCH(MID(F1294,7,2),字典1_56!B:B,0))),"-")</f>
        <v>C2键</v>
      </c>
      <c r="O1294" s="4" t="str">
        <f>IFERROR(INDEX(字典1_78!C:C,MATCH(RIGHT(F1294,2),字典1_78!B:B,0)),"Error")</f>
        <v>音符打开(#01)</v>
      </c>
      <c r="P1294" s="5">
        <f t="shared" si="80"/>
        <v>137.69499999999999</v>
      </c>
      <c r="Q1294" s="5">
        <f t="shared" si="81"/>
        <v>0.132000000000005</v>
      </c>
      <c r="R1294" s="5" t="str">
        <f>IF(H1296="C_B",INDEX(音色一览表!A:A,MATCH(MID(F1294,5,2)&amp;MID(F1295,5,2)&amp;MID(F1296,7,2),音色一览表!H:H,0))&amp;" "&amp;INDEX(音色一览表!G:G,MATCH(MID(F1294,5,2)&amp;MID(F1295,5,2)&amp;MID(F1296,7,2),音色一览表!H:H,0)),"")</f>
        <v/>
      </c>
      <c r="S1294" s="17"/>
      <c r="T1294" s="17"/>
    </row>
    <row r="1295" spans="1:20" ht="18" hidden="1" customHeight="1" x14ac:dyDescent="0.2">
      <c r="A1295" s="16">
        <v>1293</v>
      </c>
      <c r="B1295" s="16">
        <v>7</v>
      </c>
      <c r="C1295" s="10"/>
      <c r="D1295" s="16" t="s">
        <v>49</v>
      </c>
      <c r="E1295" s="16" t="s">
        <v>50</v>
      </c>
      <c r="F1295" s="16" t="s">
        <v>1485</v>
      </c>
      <c r="G1295" s="16" t="s">
        <v>1486</v>
      </c>
      <c r="H1295" s="34" t="str">
        <f t="shared" si="83"/>
        <v>9</v>
      </c>
      <c r="I1295" s="34" t="str">
        <f>IFERROR(INDEX(数据分类!B:B,MATCH(数据!H1295,数据分类!A:A,0)),"Error")</f>
        <v>音符打开</v>
      </c>
      <c r="J1295" s="34" t="str">
        <f>IFERROR(_xlfn.IFS(INDEX(数据分类!E:E,MATCH(数据!H1295,数据分类!A:A,0))=3456,N1295&amp;M1295,INDEX(数据分类!E:E,MATCH(数据!H1295,数据分类!A:A,0))=34,M1295,INDEX(数据分类!E:E,MATCH(数据!H1295,数据分类!A:A,0))=56,N1295,INDEX(数据分类!E:E,MATCH(数据!H1295,数据分类!A:A,0))="-","-"),"Error")</f>
        <v>#C2键按下(力度088)</v>
      </c>
      <c r="K1295" s="34">
        <f t="shared" si="82"/>
        <v>1</v>
      </c>
      <c r="L1295" s="4" t="str">
        <f>IFERROR(INDEX(字典msg!B:B,MATCH(D1295,字典msg!A:A,0)),"Error")</f>
        <v>正常</v>
      </c>
      <c r="M1295" s="4" t="str">
        <f>IFERROR(_xlfn.IFS(H1295="9",INDEX(字典1_34!C:C,MATCH(MID(F1295,5,2),字典1_34!B:B,0)),H1295="B00",INDEX(字典1_34!D:D,MATCH(MID(F1295,5,2),字典1_34!B:B,0)),H1295="B20",INDEX(字典1_34!E:E,MATCH(MID(F1295,5,2),字典1_34!B:B,0)),H1295="B48",INDEX(字典1_34!G:G,MATCH(MID(F1295,5,2),字典1_34!B:B,0)),LEFT(H1295,1)="B",INDEX(字典1_34!F:F,MATCH(MID(F1295,5,2),字典1_34!B:B,0))),"-")</f>
        <v>按下(力度088)</v>
      </c>
      <c r="N1295" s="4" t="str">
        <f>IFERROR(_xlfn.IFS(H1295="9",INDEX(字典1_56!C:C,MATCH(MID(F1295,7,2),字典1_56!B:B,0)),LEFT(H1295,1)="B",INDEX(字典1_56!D:D,MATCH(MID(F1295,7,2),字典1_56!B:B,0)),H1295="C_B",INDEX(字典1_56!F:F,MATCH(MID(F1295,7,2),字典1_56!B:B,0)),H1295="C",INDEX(字典1_56!E:E,MATCH(MID(F1295,7,2),字典1_56!B:B,0))),"-")</f>
        <v>#C2键</v>
      </c>
      <c r="O1295" s="4" t="str">
        <f>IFERROR(INDEX(字典1_78!C:C,MATCH(RIGHT(F1295,2),字典1_78!B:B,0)),"Error")</f>
        <v>音符打开(#01)</v>
      </c>
      <c r="P1295" s="5">
        <f t="shared" si="80"/>
        <v>137.88900000000001</v>
      </c>
      <c r="Q1295" s="5">
        <f t="shared" si="81"/>
        <v>0.19400000000001683</v>
      </c>
      <c r="R1295" s="5" t="str">
        <f>IF(H1297="C_B",INDEX(音色一览表!A:A,MATCH(MID(F1295,5,2)&amp;MID(F1296,5,2)&amp;MID(F1297,7,2),音色一览表!H:H,0))&amp;" "&amp;INDEX(音色一览表!G:G,MATCH(MID(F1295,5,2)&amp;MID(F1296,5,2)&amp;MID(F1297,7,2),音色一览表!H:H,0)),"")</f>
        <v/>
      </c>
      <c r="S1295" s="17"/>
      <c r="T1295" s="17"/>
    </row>
    <row r="1296" spans="1:20" ht="18" hidden="1" customHeight="1" x14ac:dyDescent="0.2">
      <c r="A1296" s="16">
        <v>1294</v>
      </c>
      <c r="B1296" s="16">
        <v>7</v>
      </c>
      <c r="C1296" s="10"/>
      <c r="D1296" s="16" t="s">
        <v>49</v>
      </c>
      <c r="E1296" s="16" t="s">
        <v>50</v>
      </c>
      <c r="F1296" s="16" t="s">
        <v>1487</v>
      </c>
      <c r="G1296" s="16" t="s">
        <v>1488</v>
      </c>
      <c r="H1296" s="34" t="str">
        <f t="shared" si="83"/>
        <v>9</v>
      </c>
      <c r="I1296" s="34" t="str">
        <f>IFERROR(INDEX(数据分类!B:B,MATCH(数据!H1296,数据分类!A:A,0)),"Error")</f>
        <v>音符打开</v>
      </c>
      <c r="J1296" s="34" t="str">
        <f>IFERROR(_xlfn.IFS(INDEX(数据分类!E:E,MATCH(数据!H1296,数据分类!A:A,0))=3456,N1296&amp;M1296,INDEX(数据分类!E:E,MATCH(数据!H1296,数据分类!A:A,0))=34,M1296,INDEX(数据分类!E:E,MATCH(数据!H1296,数据分类!A:A,0))=56,N1296,INDEX(数据分类!E:E,MATCH(数据!H1296,数据分类!A:A,0))="-","-"),"Error")</f>
        <v>#C2键松开</v>
      </c>
      <c r="K1296" s="34">
        <f t="shared" si="82"/>
        <v>1</v>
      </c>
      <c r="L1296" s="4" t="str">
        <f>IFERROR(INDEX(字典msg!B:B,MATCH(D1296,字典msg!A:A,0)),"Error")</f>
        <v>正常</v>
      </c>
      <c r="M1296" s="4" t="str">
        <f>IFERROR(_xlfn.IFS(H1296="9",INDEX(字典1_34!C:C,MATCH(MID(F1296,5,2),字典1_34!B:B,0)),H1296="B00",INDEX(字典1_34!D:D,MATCH(MID(F1296,5,2),字典1_34!B:B,0)),H1296="B20",INDEX(字典1_34!E:E,MATCH(MID(F1296,5,2),字典1_34!B:B,0)),H1296="B48",INDEX(字典1_34!G:G,MATCH(MID(F1296,5,2),字典1_34!B:B,0)),LEFT(H1296,1)="B",INDEX(字典1_34!F:F,MATCH(MID(F1296,5,2),字典1_34!B:B,0))),"-")</f>
        <v>松开</v>
      </c>
      <c r="N1296" s="4" t="str">
        <f>IFERROR(_xlfn.IFS(H1296="9",INDEX(字典1_56!C:C,MATCH(MID(F1296,7,2),字典1_56!B:B,0)),LEFT(H1296,1)="B",INDEX(字典1_56!D:D,MATCH(MID(F1296,7,2),字典1_56!B:B,0)),H1296="C_B",INDEX(字典1_56!F:F,MATCH(MID(F1296,7,2),字典1_56!B:B,0)),H1296="C",INDEX(字典1_56!E:E,MATCH(MID(F1296,7,2),字典1_56!B:B,0))),"-")</f>
        <v>#C2键</v>
      </c>
      <c r="O1296" s="4" t="str">
        <f>IFERROR(INDEX(字典1_78!C:C,MATCH(RIGHT(F1296,2),字典1_78!B:B,0)),"Error")</f>
        <v>音符打开(#01)</v>
      </c>
      <c r="P1296" s="5">
        <f t="shared" si="80"/>
        <v>138.01900000000001</v>
      </c>
      <c r="Q1296" s="5">
        <f t="shared" si="81"/>
        <v>0.12999999999999545</v>
      </c>
      <c r="R1296" s="5" t="str">
        <f>IF(H1298="C_B",INDEX(音色一览表!A:A,MATCH(MID(F1296,5,2)&amp;MID(F1297,5,2)&amp;MID(F1298,7,2),音色一览表!H:H,0))&amp;" "&amp;INDEX(音色一览表!G:G,MATCH(MID(F1296,5,2)&amp;MID(F1297,5,2)&amp;MID(F1298,7,2),音色一览表!H:H,0)),"")</f>
        <v/>
      </c>
      <c r="S1296" s="17"/>
      <c r="T1296" s="17"/>
    </row>
    <row r="1297" spans="1:20" ht="18" hidden="1" customHeight="1" x14ac:dyDescent="0.2">
      <c r="A1297" s="16">
        <v>1295</v>
      </c>
      <c r="B1297" s="16">
        <v>7</v>
      </c>
      <c r="C1297" s="10"/>
      <c r="D1297" s="16" t="s">
        <v>49</v>
      </c>
      <c r="E1297" s="16" t="s">
        <v>50</v>
      </c>
      <c r="F1297" s="16" t="s">
        <v>1142</v>
      </c>
      <c r="G1297" s="16" t="s">
        <v>1489</v>
      </c>
      <c r="H1297" s="34" t="str">
        <f t="shared" si="83"/>
        <v>9</v>
      </c>
      <c r="I1297" s="34" t="str">
        <f>IFERROR(INDEX(数据分类!B:B,MATCH(数据!H1297,数据分类!A:A,0)),"Error")</f>
        <v>音符打开</v>
      </c>
      <c r="J1297" s="34" t="str">
        <f>IFERROR(_xlfn.IFS(INDEX(数据分类!E:E,MATCH(数据!H1297,数据分类!A:A,0))=3456,N1297&amp;M1297,INDEX(数据分类!E:E,MATCH(数据!H1297,数据分类!A:A,0))=34,M1297,INDEX(数据分类!E:E,MATCH(数据!H1297,数据分类!A:A,0))=56,N1297,INDEX(数据分类!E:E,MATCH(数据!H1297,数据分类!A:A,0))="-","-"),"Error")</f>
        <v>D2键按下(力度084)</v>
      </c>
      <c r="K1297" s="34">
        <f t="shared" si="82"/>
        <v>1</v>
      </c>
      <c r="L1297" s="4" t="str">
        <f>IFERROR(INDEX(字典msg!B:B,MATCH(D1297,字典msg!A:A,0)),"Error")</f>
        <v>正常</v>
      </c>
      <c r="M1297" s="4" t="str">
        <f>IFERROR(_xlfn.IFS(H1297="9",INDEX(字典1_34!C:C,MATCH(MID(F1297,5,2),字典1_34!B:B,0)),H1297="B00",INDEX(字典1_34!D:D,MATCH(MID(F1297,5,2),字典1_34!B:B,0)),H1297="B20",INDEX(字典1_34!E:E,MATCH(MID(F1297,5,2),字典1_34!B:B,0)),H1297="B48",INDEX(字典1_34!G:G,MATCH(MID(F1297,5,2),字典1_34!B:B,0)),LEFT(H1297,1)="B",INDEX(字典1_34!F:F,MATCH(MID(F1297,5,2),字典1_34!B:B,0))),"-")</f>
        <v>按下(力度084)</v>
      </c>
      <c r="N1297" s="4" t="str">
        <f>IFERROR(_xlfn.IFS(H1297="9",INDEX(字典1_56!C:C,MATCH(MID(F1297,7,2),字典1_56!B:B,0)),LEFT(H1297,1)="B",INDEX(字典1_56!D:D,MATCH(MID(F1297,7,2),字典1_56!B:B,0)),H1297="C_B",INDEX(字典1_56!F:F,MATCH(MID(F1297,7,2),字典1_56!B:B,0)),H1297="C",INDEX(字典1_56!E:E,MATCH(MID(F1297,7,2),字典1_56!B:B,0))),"-")</f>
        <v>D2键</v>
      </c>
      <c r="O1297" s="4" t="str">
        <f>IFERROR(INDEX(字典1_78!C:C,MATCH(RIGHT(F1297,2),字典1_78!B:B,0)),"Error")</f>
        <v>音符打开(#01)</v>
      </c>
      <c r="P1297" s="5">
        <f t="shared" si="80"/>
        <v>138.18899999999999</v>
      </c>
      <c r="Q1297" s="5">
        <f t="shared" si="81"/>
        <v>0.16999999999998749</v>
      </c>
      <c r="R1297" s="5" t="str">
        <f>IF(H1299="C_B",INDEX(音色一览表!A:A,MATCH(MID(F1297,5,2)&amp;MID(F1298,5,2)&amp;MID(F1299,7,2),音色一览表!H:H,0))&amp;" "&amp;INDEX(音色一览表!G:G,MATCH(MID(F1297,5,2)&amp;MID(F1298,5,2)&amp;MID(F1299,7,2),音色一览表!H:H,0)),"")</f>
        <v/>
      </c>
      <c r="S1297" s="17"/>
      <c r="T1297" s="17"/>
    </row>
    <row r="1298" spans="1:20" ht="18" hidden="1" customHeight="1" x14ac:dyDescent="0.2">
      <c r="A1298" s="16">
        <v>1296</v>
      </c>
      <c r="B1298" s="16">
        <v>7</v>
      </c>
      <c r="C1298" s="10"/>
      <c r="D1298" s="16" t="s">
        <v>49</v>
      </c>
      <c r="E1298" s="16" t="s">
        <v>50</v>
      </c>
      <c r="F1298" s="16" t="s">
        <v>7</v>
      </c>
      <c r="G1298" s="16" t="s">
        <v>1490</v>
      </c>
      <c r="H1298" s="34" t="str">
        <f t="shared" si="83"/>
        <v>9</v>
      </c>
      <c r="I1298" s="34" t="str">
        <f>IFERROR(INDEX(数据分类!B:B,MATCH(数据!H1298,数据分类!A:A,0)),"Error")</f>
        <v>音符打开</v>
      </c>
      <c r="J1298" s="34" t="str">
        <f>IFERROR(_xlfn.IFS(INDEX(数据分类!E:E,MATCH(数据!H1298,数据分类!A:A,0))=3456,N1298&amp;M1298,INDEX(数据分类!E:E,MATCH(数据!H1298,数据分类!A:A,0))=34,M1298,INDEX(数据分类!E:E,MATCH(数据!H1298,数据分类!A:A,0))=56,N1298,INDEX(数据分类!E:E,MATCH(数据!H1298,数据分类!A:A,0))="-","-"),"Error")</f>
        <v>D2键松开</v>
      </c>
      <c r="K1298" s="34">
        <f t="shared" si="82"/>
        <v>1</v>
      </c>
      <c r="L1298" s="4" t="str">
        <f>IFERROR(INDEX(字典msg!B:B,MATCH(D1298,字典msg!A:A,0)),"Error")</f>
        <v>正常</v>
      </c>
      <c r="M1298" s="4" t="str">
        <f>IFERROR(_xlfn.IFS(H1298="9",INDEX(字典1_34!C:C,MATCH(MID(F1298,5,2),字典1_34!B:B,0)),H1298="B00",INDEX(字典1_34!D:D,MATCH(MID(F1298,5,2),字典1_34!B:B,0)),H1298="B20",INDEX(字典1_34!E:E,MATCH(MID(F1298,5,2),字典1_34!B:B,0)),H1298="B48",INDEX(字典1_34!G:G,MATCH(MID(F1298,5,2),字典1_34!B:B,0)),LEFT(H1298,1)="B",INDEX(字典1_34!F:F,MATCH(MID(F1298,5,2),字典1_34!B:B,0))),"-")</f>
        <v>松开</v>
      </c>
      <c r="N1298" s="4" t="str">
        <f>IFERROR(_xlfn.IFS(H1298="9",INDEX(字典1_56!C:C,MATCH(MID(F1298,7,2),字典1_56!B:B,0)),LEFT(H1298,1)="B",INDEX(字典1_56!D:D,MATCH(MID(F1298,7,2),字典1_56!B:B,0)),H1298="C_B",INDEX(字典1_56!F:F,MATCH(MID(F1298,7,2),字典1_56!B:B,0)),H1298="C",INDEX(字典1_56!E:E,MATCH(MID(F1298,7,2),字典1_56!B:B,0))),"-")</f>
        <v>D2键</v>
      </c>
      <c r="O1298" s="4" t="str">
        <f>IFERROR(INDEX(字典1_78!C:C,MATCH(RIGHT(F1298,2),字典1_78!B:B,0)),"Error")</f>
        <v>音符打开(#01)</v>
      </c>
      <c r="P1298" s="5">
        <f t="shared" si="80"/>
        <v>138.31700000000001</v>
      </c>
      <c r="Q1298" s="5">
        <f t="shared" si="81"/>
        <v>0.12800000000001432</v>
      </c>
      <c r="R1298" s="5" t="str">
        <f>IF(H1300="C_B",INDEX(音色一览表!A:A,MATCH(MID(F1298,5,2)&amp;MID(F1299,5,2)&amp;MID(F1300,7,2),音色一览表!H:H,0))&amp;" "&amp;INDEX(音色一览表!G:G,MATCH(MID(F1298,5,2)&amp;MID(F1299,5,2)&amp;MID(F1300,7,2),音色一览表!H:H,0)),"")</f>
        <v/>
      </c>
      <c r="S1298" s="17"/>
      <c r="T1298" s="17"/>
    </row>
    <row r="1299" spans="1:20" ht="18" hidden="1" customHeight="1" x14ac:dyDescent="0.2">
      <c r="A1299" s="16">
        <v>1297</v>
      </c>
      <c r="B1299" s="16">
        <v>7</v>
      </c>
      <c r="C1299" s="10"/>
      <c r="D1299" s="16" t="s">
        <v>49</v>
      </c>
      <c r="E1299" s="16" t="s">
        <v>50</v>
      </c>
      <c r="F1299" s="16" t="s">
        <v>1491</v>
      </c>
      <c r="G1299" s="16" t="s">
        <v>1492</v>
      </c>
      <c r="H1299" s="34" t="str">
        <f t="shared" si="83"/>
        <v>9</v>
      </c>
      <c r="I1299" s="34" t="str">
        <f>IFERROR(INDEX(数据分类!B:B,MATCH(数据!H1299,数据分类!A:A,0)),"Error")</f>
        <v>音符打开</v>
      </c>
      <c r="J1299" s="34" t="str">
        <f>IFERROR(_xlfn.IFS(INDEX(数据分类!E:E,MATCH(数据!H1299,数据分类!A:A,0))=3456,N1299&amp;M1299,INDEX(数据分类!E:E,MATCH(数据!H1299,数据分类!A:A,0))=34,M1299,INDEX(数据分类!E:E,MATCH(数据!H1299,数据分类!A:A,0))=56,N1299,INDEX(数据分类!E:E,MATCH(数据!H1299,数据分类!A:A,0))="-","-"),"Error")</f>
        <v>#D2键按下(力度086)</v>
      </c>
      <c r="K1299" s="34">
        <f t="shared" si="82"/>
        <v>1</v>
      </c>
      <c r="L1299" s="4" t="str">
        <f>IFERROR(INDEX(字典msg!B:B,MATCH(D1299,字典msg!A:A,0)),"Error")</f>
        <v>正常</v>
      </c>
      <c r="M1299" s="4" t="str">
        <f>IFERROR(_xlfn.IFS(H1299="9",INDEX(字典1_34!C:C,MATCH(MID(F1299,5,2),字典1_34!B:B,0)),H1299="B00",INDEX(字典1_34!D:D,MATCH(MID(F1299,5,2),字典1_34!B:B,0)),H1299="B20",INDEX(字典1_34!E:E,MATCH(MID(F1299,5,2),字典1_34!B:B,0)),H1299="B48",INDEX(字典1_34!G:G,MATCH(MID(F1299,5,2),字典1_34!B:B,0)),LEFT(H1299,1)="B",INDEX(字典1_34!F:F,MATCH(MID(F1299,5,2),字典1_34!B:B,0))),"-")</f>
        <v>按下(力度086)</v>
      </c>
      <c r="N1299" s="4" t="str">
        <f>IFERROR(_xlfn.IFS(H1299="9",INDEX(字典1_56!C:C,MATCH(MID(F1299,7,2),字典1_56!B:B,0)),LEFT(H1299,1)="B",INDEX(字典1_56!D:D,MATCH(MID(F1299,7,2),字典1_56!B:B,0)),H1299="C_B",INDEX(字典1_56!F:F,MATCH(MID(F1299,7,2),字典1_56!B:B,0)),H1299="C",INDEX(字典1_56!E:E,MATCH(MID(F1299,7,2),字典1_56!B:B,0))),"-")</f>
        <v>#D2键</v>
      </c>
      <c r="O1299" s="4" t="str">
        <f>IFERROR(INDEX(字典1_78!C:C,MATCH(RIGHT(F1299,2),字典1_78!B:B,0)),"Error")</f>
        <v>音符打开(#01)</v>
      </c>
      <c r="P1299" s="5">
        <f t="shared" si="80"/>
        <v>138.517</v>
      </c>
      <c r="Q1299" s="5">
        <f t="shared" si="81"/>
        <v>0.19999999999998863</v>
      </c>
      <c r="R1299" s="5" t="str">
        <f>IF(H1301="C_B",INDEX(音色一览表!A:A,MATCH(MID(F1299,5,2)&amp;MID(F1300,5,2)&amp;MID(F1301,7,2),音色一览表!H:H,0))&amp;" "&amp;INDEX(音色一览表!G:G,MATCH(MID(F1299,5,2)&amp;MID(F1300,5,2)&amp;MID(F1301,7,2),音色一览表!H:H,0)),"")</f>
        <v/>
      </c>
      <c r="S1299" s="17"/>
      <c r="T1299" s="17"/>
    </row>
    <row r="1300" spans="1:20" ht="18" hidden="1" customHeight="1" x14ac:dyDescent="0.2">
      <c r="A1300" s="16">
        <v>1298</v>
      </c>
      <c r="B1300" s="16">
        <v>7</v>
      </c>
      <c r="C1300" s="10"/>
      <c r="D1300" s="16" t="s">
        <v>49</v>
      </c>
      <c r="E1300" s="16" t="s">
        <v>50</v>
      </c>
      <c r="F1300" s="16" t="s">
        <v>1493</v>
      </c>
      <c r="G1300" s="16" t="s">
        <v>1494</v>
      </c>
      <c r="H1300" s="34" t="str">
        <f t="shared" si="83"/>
        <v>9</v>
      </c>
      <c r="I1300" s="34" t="str">
        <f>IFERROR(INDEX(数据分类!B:B,MATCH(数据!H1300,数据分类!A:A,0)),"Error")</f>
        <v>音符打开</v>
      </c>
      <c r="J1300" s="34" t="str">
        <f>IFERROR(_xlfn.IFS(INDEX(数据分类!E:E,MATCH(数据!H1300,数据分类!A:A,0))=3456,N1300&amp;M1300,INDEX(数据分类!E:E,MATCH(数据!H1300,数据分类!A:A,0))=34,M1300,INDEX(数据分类!E:E,MATCH(数据!H1300,数据分类!A:A,0))=56,N1300,INDEX(数据分类!E:E,MATCH(数据!H1300,数据分类!A:A,0))="-","-"),"Error")</f>
        <v>#D2键松开</v>
      </c>
      <c r="K1300" s="34">
        <f t="shared" si="82"/>
        <v>1</v>
      </c>
      <c r="L1300" s="4" t="str">
        <f>IFERROR(INDEX(字典msg!B:B,MATCH(D1300,字典msg!A:A,0)),"Error")</f>
        <v>正常</v>
      </c>
      <c r="M1300" s="4" t="str">
        <f>IFERROR(_xlfn.IFS(H1300="9",INDEX(字典1_34!C:C,MATCH(MID(F1300,5,2),字典1_34!B:B,0)),H1300="B00",INDEX(字典1_34!D:D,MATCH(MID(F1300,5,2),字典1_34!B:B,0)),H1300="B20",INDEX(字典1_34!E:E,MATCH(MID(F1300,5,2),字典1_34!B:B,0)),H1300="B48",INDEX(字典1_34!G:G,MATCH(MID(F1300,5,2),字典1_34!B:B,0)),LEFT(H1300,1)="B",INDEX(字典1_34!F:F,MATCH(MID(F1300,5,2),字典1_34!B:B,0))),"-")</f>
        <v>松开</v>
      </c>
      <c r="N1300" s="4" t="str">
        <f>IFERROR(_xlfn.IFS(H1300="9",INDEX(字典1_56!C:C,MATCH(MID(F1300,7,2),字典1_56!B:B,0)),LEFT(H1300,1)="B",INDEX(字典1_56!D:D,MATCH(MID(F1300,7,2),字典1_56!B:B,0)),H1300="C_B",INDEX(字典1_56!F:F,MATCH(MID(F1300,7,2),字典1_56!B:B,0)),H1300="C",INDEX(字典1_56!E:E,MATCH(MID(F1300,7,2),字典1_56!B:B,0))),"-")</f>
        <v>#D2键</v>
      </c>
      <c r="O1300" s="4" t="str">
        <f>IFERROR(INDEX(字典1_78!C:C,MATCH(RIGHT(F1300,2),字典1_78!B:B,0)),"Error")</f>
        <v>音符打开(#01)</v>
      </c>
      <c r="P1300" s="5">
        <f t="shared" si="80"/>
        <v>138.637</v>
      </c>
      <c r="Q1300" s="5">
        <f t="shared" si="81"/>
        <v>0.12000000000000455</v>
      </c>
      <c r="R1300" s="5" t="str">
        <f>IF(H1302="C_B",INDEX(音色一览表!A:A,MATCH(MID(F1300,5,2)&amp;MID(F1301,5,2)&amp;MID(F1302,7,2),音色一览表!H:H,0))&amp;" "&amp;INDEX(音色一览表!G:G,MATCH(MID(F1300,5,2)&amp;MID(F1301,5,2)&amp;MID(F1302,7,2),音色一览表!H:H,0)),"")</f>
        <v/>
      </c>
      <c r="S1300" s="17"/>
      <c r="T1300" s="17"/>
    </row>
    <row r="1301" spans="1:20" ht="18" hidden="1" customHeight="1" x14ac:dyDescent="0.2">
      <c r="A1301" s="16">
        <v>1299</v>
      </c>
      <c r="B1301" s="16">
        <v>7</v>
      </c>
      <c r="C1301" s="10"/>
      <c r="D1301" s="16" t="s">
        <v>49</v>
      </c>
      <c r="E1301" s="16" t="s">
        <v>50</v>
      </c>
      <c r="F1301" s="16" t="s">
        <v>1495</v>
      </c>
      <c r="G1301" s="16" t="s">
        <v>1496</v>
      </c>
      <c r="H1301" s="34" t="str">
        <f t="shared" si="83"/>
        <v>9</v>
      </c>
      <c r="I1301" s="34" t="str">
        <f>IFERROR(INDEX(数据分类!B:B,MATCH(数据!H1301,数据分类!A:A,0)),"Error")</f>
        <v>音符打开</v>
      </c>
      <c r="J1301" s="34" t="str">
        <f>IFERROR(_xlfn.IFS(INDEX(数据分类!E:E,MATCH(数据!H1301,数据分类!A:A,0))=3456,N1301&amp;M1301,INDEX(数据分类!E:E,MATCH(数据!H1301,数据分类!A:A,0))=34,M1301,INDEX(数据分类!E:E,MATCH(数据!H1301,数据分类!A:A,0))=56,N1301,INDEX(数据分类!E:E,MATCH(数据!H1301,数据分类!A:A,0))="-","-"),"Error")</f>
        <v>E2键按下(力度084)</v>
      </c>
      <c r="K1301" s="34">
        <f t="shared" si="82"/>
        <v>1</v>
      </c>
      <c r="L1301" s="4" t="str">
        <f>IFERROR(INDEX(字典msg!B:B,MATCH(D1301,字典msg!A:A,0)),"Error")</f>
        <v>正常</v>
      </c>
      <c r="M1301" s="4" t="str">
        <f>IFERROR(_xlfn.IFS(H1301="9",INDEX(字典1_34!C:C,MATCH(MID(F1301,5,2),字典1_34!B:B,0)),H1301="B00",INDEX(字典1_34!D:D,MATCH(MID(F1301,5,2),字典1_34!B:B,0)),H1301="B20",INDEX(字典1_34!E:E,MATCH(MID(F1301,5,2),字典1_34!B:B,0)),H1301="B48",INDEX(字典1_34!G:G,MATCH(MID(F1301,5,2),字典1_34!B:B,0)),LEFT(H1301,1)="B",INDEX(字典1_34!F:F,MATCH(MID(F1301,5,2),字典1_34!B:B,0))),"-")</f>
        <v>按下(力度084)</v>
      </c>
      <c r="N1301" s="4" t="str">
        <f>IFERROR(_xlfn.IFS(H1301="9",INDEX(字典1_56!C:C,MATCH(MID(F1301,7,2),字典1_56!B:B,0)),LEFT(H1301,1)="B",INDEX(字典1_56!D:D,MATCH(MID(F1301,7,2),字典1_56!B:B,0)),H1301="C_B",INDEX(字典1_56!F:F,MATCH(MID(F1301,7,2),字典1_56!B:B,0)),H1301="C",INDEX(字典1_56!E:E,MATCH(MID(F1301,7,2),字典1_56!B:B,0))),"-")</f>
        <v>E2键</v>
      </c>
      <c r="O1301" s="4" t="str">
        <f>IFERROR(INDEX(字典1_78!C:C,MATCH(RIGHT(F1301,2),字典1_78!B:B,0)),"Error")</f>
        <v>音符打开(#01)</v>
      </c>
      <c r="P1301" s="5">
        <f t="shared" si="80"/>
        <v>138.81800000000001</v>
      </c>
      <c r="Q1301" s="5">
        <f t="shared" si="81"/>
        <v>0.1810000000000116</v>
      </c>
      <c r="R1301" s="5" t="str">
        <f>IF(H1303="C_B",INDEX(音色一览表!A:A,MATCH(MID(F1301,5,2)&amp;MID(F1302,5,2)&amp;MID(F1303,7,2),音色一览表!H:H,0))&amp;" "&amp;INDEX(音色一览表!G:G,MATCH(MID(F1301,5,2)&amp;MID(F1302,5,2)&amp;MID(F1303,7,2),音色一览表!H:H,0)),"")</f>
        <v/>
      </c>
      <c r="S1301" s="17"/>
      <c r="T1301" s="17"/>
    </row>
    <row r="1302" spans="1:20" ht="18" hidden="1" customHeight="1" x14ac:dyDescent="0.2">
      <c r="A1302" s="16">
        <v>1300</v>
      </c>
      <c r="B1302" s="16">
        <v>7</v>
      </c>
      <c r="C1302" s="10"/>
      <c r="D1302" s="16" t="s">
        <v>49</v>
      </c>
      <c r="E1302" s="16" t="s">
        <v>50</v>
      </c>
      <c r="F1302" s="16" t="s">
        <v>11</v>
      </c>
      <c r="G1302" s="16" t="s">
        <v>1497</v>
      </c>
      <c r="H1302" s="34" t="str">
        <f t="shared" si="83"/>
        <v>9</v>
      </c>
      <c r="I1302" s="34" t="str">
        <f>IFERROR(INDEX(数据分类!B:B,MATCH(数据!H1302,数据分类!A:A,0)),"Error")</f>
        <v>音符打开</v>
      </c>
      <c r="J1302" s="34" t="str">
        <f>IFERROR(_xlfn.IFS(INDEX(数据分类!E:E,MATCH(数据!H1302,数据分类!A:A,0))=3456,N1302&amp;M1302,INDEX(数据分类!E:E,MATCH(数据!H1302,数据分类!A:A,0))=34,M1302,INDEX(数据分类!E:E,MATCH(数据!H1302,数据分类!A:A,0))=56,N1302,INDEX(数据分类!E:E,MATCH(数据!H1302,数据分类!A:A,0))="-","-"),"Error")</f>
        <v>E2键松开</v>
      </c>
      <c r="K1302" s="34">
        <f t="shared" si="82"/>
        <v>1</v>
      </c>
      <c r="L1302" s="4" t="str">
        <f>IFERROR(INDEX(字典msg!B:B,MATCH(D1302,字典msg!A:A,0)),"Error")</f>
        <v>正常</v>
      </c>
      <c r="M1302" s="4" t="str">
        <f>IFERROR(_xlfn.IFS(H1302="9",INDEX(字典1_34!C:C,MATCH(MID(F1302,5,2),字典1_34!B:B,0)),H1302="B00",INDEX(字典1_34!D:D,MATCH(MID(F1302,5,2),字典1_34!B:B,0)),H1302="B20",INDEX(字典1_34!E:E,MATCH(MID(F1302,5,2),字典1_34!B:B,0)),H1302="B48",INDEX(字典1_34!G:G,MATCH(MID(F1302,5,2),字典1_34!B:B,0)),LEFT(H1302,1)="B",INDEX(字典1_34!F:F,MATCH(MID(F1302,5,2),字典1_34!B:B,0))),"-")</f>
        <v>松开</v>
      </c>
      <c r="N1302" s="4" t="str">
        <f>IFERROR(_xlfn.IFS(H1302="9",INDEX(字典1_56!C:C,MATCH(MID(F1302,7,2),字典1_56!B:B,0)),LEFT(H1302,1)="B",INDEX(字典1_56!D:D,MATCH(MID(F1302,7,2),字典1_56!B:B,0)),H1302="C_B",INDEX(字典1_56!F:F,MATCH(MID(F1302,7,2),字典1_56!B:B,0)),H1302="C",INDEX(字典1_56!E:E,MATCH(MID(F1302,7,2),字典1_56!B:B,0))),"-")</f>
        <v>E2键</v>
      </c>
      <c r="O1302" s="4" t="str">
        <f>IFERROR(INDEX(字典1_78!C:C,MATCH(RIGHT(F1302,2),字典1_78!B:B,0)),"Error")</f>
        <v>音符打开(#01)</v>
      </c>
      <c r="P1302" s="5">
        <f t="shared" si="80"/>
        <v>138.958</v>
      </c>
      <c r="Q1302" s="5">
        <f t="shared" si="81"/>
        <v>0.13999999999998636</v>
      </c>
      <c r="R1302" s="5" t="str">
        <f>IF(H1304="C_B",INDEX(音色一览表!A:A,MATCH(MID(F1302,5,2)&amp;MID(F1303,5,2)&amp;MID(F1304,7,2),音色一览表!H:H,0))&amp;" "&amp;INDEX(音色一览表!G:G,MATCH(MID(F1302,5,2)&amp;MID(F1303,5,2)&amp;MID(F1304,7,2),音色一览表!H:H,0)),"")</f>
        <v/>
      </c>
      <c r="S1302" s="17"/>
      <c r="T1302" s="17"/>
    </row>
    <row r="1303" spans="1:20" ht="18" hidden="1" customHeight="1" x14ac:dyDescent="0.2">
      <c r="A1303" s="16">
        <v>1301</v>
      </c>
      <c r="B1303" s="16">
        <v>7</v>
      </c>
      <c r="C1303" s="10"/>
      <c r="D1303" s="16" t="s">
        <v>49</v>
      </c>
      <c r="E1303" s="16" t="s">
        <v>50</v>
      </c>
      <c r="F1303" s="16" t="s">
        <v>1498</v>
      </c>
      <c r="G1303" s="16" t="s">
        <v>1499</v>
      </c>
      <c r="H1303" s="34" t="str">
        <f t="shared" si="83"/>
        <v>9</v>
      </c>
      <c r="I1303" s="34" t="str">
        <f>IFERROR(INDEX(数据分类!B:B,MATCH(数据!H1303,数据分类!A:A,0)),"Error")</f>
        <v>音符打开</v>
      </c>
      <c r="J1303" s="34" t="str">
        <f>IFERROR(_xlfn.IFS(INDEX(数据分类!E:E,MATCH(数据!H1303,数据分类!A:A,0))=3456,N1303&amp;M1303,INDEX(数据分类!E:E,MATCH(数据!H1303,数据分类!A:A,0))=34,M1303,INDEX(数据分类!E:E,MATCH(数据!H1303,数据分类!A:A,0))=56,N1303,INDEX(数据分类!E:E,MATCH(数据!H1303,数据分类!A:A,0))="-","-"),"Error")</f>
        <v>F2键按下(力度086)</v>
      </c>
      <c r="K1303" s="34">
        <f t="shared" si="82"/>
        <v>1</v>
      </c>
      <c r="L1303" s="4" t="str">
        <f>IFERROR(INDEX(字典msg!B:B,MATCH(D1303,字典msg!A:A,0)),"Error")</f>
        <v>正常</v>
      </c>
      <c r="M1303" s="4" t="str">
        <f>IFERROR(_xlfn.IFS(H1303="9",INDEX(字典1_34!C:C,MATCH(MID(F1303,5,2),字典1_34!B:B,0)),H1303="B00",INDEX(字典1_34!D:D,MATCH(MID(F1303,5,2),字典1_34!B:B,0)),H1303="B20",INDEX(字典1_34!E:E,MATCH(MID(F1303,5,2),字典1_34!B:B,0)),H1303="B48",INDEX(字典1_34!G:G,MATCH(MID(F1303,5,2),字典1_34!B:B,0)),LEFT(H1303,1)="B",INDEX(字典1_34!F:F,MATCH(MID(F1303,5,2),字典1_34!B:B,0))),"-")</f>
        <v>按下(力度086)</v>
      </c>
      <c r="N1303" s="4" t="str">
        <f>IFERROR(_xlfn.IFS(H1303="9",INDEX(字典1_56!C:C,MATCH(MID(F1303,7,2),字典1_56!B:B,0)),LEFT(H1303,1)="B",INDEX(字典1_56!D:D,MATCH(MID(F1303,7,2),字典1_56!B:B,0)),H1303="C_B",INDEX(字典1_56!F:F,MATCH(MID(F1303,7,2),字典1_56!B:B,0)),H1303="C",INDEX(字典1_56!E:E,MATCH(MID(F1303,7,2),字典1_56!B:B,0))),"-")</f>
        <v>F2键</v>
      </c>
      <c r="O1303" s="4" t="str">
        <f>IFERROR(INDEX(字典1_78!C:C,MATCH(RIGHT(F1303,2),字典1_78!B:B,0)),"Error")</f>
        <v>音符打开(#01)</v>
      </c>
      <c r="P1303" s="5">
        <f t="shared" si="80"/>
        <v>139.15799999999999</v>
      </c>
      <c r="Q1303" s="5">
        <f t="shared" si="81"/>
        <v>0.19999999999998863</v>
      </c>
      <c r="R1303" s="5" t="str">
        <f>IF(H1305="C_B",INDEX(音色一览表!A:A,MATCH(MID(F1303,5,2)&amp;MID(F1304,5,2)&amp;MID(F1305,7,2),音色一览表!H:H,0))&amp;" "&amp;INDEX(音色一览表!G:G,MATCH(MID(F1303,5,2)&amp;MID(F1304,5,2)&amp;MID(F1305,7,2),音色一览表!H:H,0)),"")</f>
        <v/>
      </c>
      <c r="S1303" s="17"/>
      <c r="T1303" s="17"/>
    </row>
    <row r="1304" spans="1:20" ht="18" hidden="1" customHeight="1" x14ac:dyDescent="0.2">
      <c r="A1304" s="16">
        <v>1302</v>
      </c>
      <c r="B1304" s="16">
        <v>7</v>
      </c>
      <c r="C1304" s="10"/>
      <c r="D1304" s="16" t="s">
        <v>49</v>
      </c>
      <c r="E1304" s="16" t="s">
        <v>50</v>
      </c>
      <c r="F1304" s="16" t="s">
        <v>15</v>
      </c>
      <c r="G1304" s="16" t="s">
        <v>1500</v>
      </c>
      <c r="H1304" s="34" t="str">
        <f t="shared" si="83"/>
        <v>9</v>
      </c>
      <c r="I1304" s="34" t="str">
        <f>IFERROR(INDEX(数据分类!B:B,MATCH(数据!H1304,数据分类!A:A,0)),"Error")</f>
        <v>音符打开</v>
      </c>
      <c r="J1304" s="34" t="str">
        <f>IFERROR(_xlfn.IFS(INDEX(数据分类!E:E,MATCH(数据!H1304,数据分类!A:A,0))=3456,N1304&amp;M1304,INDEX(数据分类!E:E,MATCH(数据!H1304,数据分类!A:A,0))=34,M1304,INDEX(数据分类!E:E,MATCH(数据!H1304,数据分类!A:A,0))=56,N1304,INDEX(数据分类!E:E,MATCH(数据!H1304,数据分类!A:A,0))="-","-"),"Error")</f>
        <v>F2键松开</v>
      </c>
      <c r="K1304" s="34">
        <f t="shared" si="82"/>
        <v>1</v>
      </c>
      <c r="L1304" s="4" t="str">
        <f>IFERROR(INDEX(字典msg!B:B,MATCH(D1304,字典msg!A:A,0)),"Error")</f>
        <v>正常</v>
      </c>
      <c r="M1304" s="4" t="str">
        <f>IFERROR(_xlfn.IFS(H1304="9",INDEX(字典1_34!C:C,MATCH(MID(F1304,5,2),字典1_34!B:B,0)),H1304="B00",INDEX(字典1_34!D:D,MATCH(MID(F1304,5,2),字典1_34!B:B,0)),H1304="B20",INDEX(字典1_34!E:E,MATCH(MID(F1304,5,2),字典1_34!B:B,0)),H1304="B48",INDEX(字典1_34!G:G,MATCH(MID(F1304,5,2),字典1_34!B:B,0)),LEFT(H1304,1)="B",INDEX(字典1_34!F:F,MATCH(MID(F1304,5,2),字典1_34!B:B,0))),"-")</f>
        <v>松开</v>
      </c>
      <c r="N1304" s="4" t="str">
        <f>IFERROR(_xlfn.IFS(H1304="9",INDEX(字典1_56!C:C,MATCH(MID(F1304,7,2),字典1_56!B:B,0)),LEFT(H1304,1)="B",INDEX(字典1_56!D:D,MATCH(MID(F1304,7,2),字典1_56!B:B,0)),H1304="C_B",INDEX(字典1_56!F:F,MATCH(MID(F1304,7,2),字典1_56!B:B,0)),H1304="C",INDEX(字典1_56!E:E,MATCH(MID(F1304,7,2),字典1_56!B:B,0))),"-")</f>
        <v>F2键</v>
      </c>
      <c r="O1304" s="4" t="str">
        <f>IFERROR(INDEX(字典1_78!C:C,MATCH(RIGHT(F1304,2),字典1_78!B:B,0)),"Error")</f>
        <v>音符打开(#01)</v>
      </c>
      <c r="P1304" s="5">
        <f t="shared" si="80"/>
        <v>139.285</v>
      </c>
      <c r="Q1304" s="5">
        <f t="shared" si="81"/>
        <v>0.12700000000000955</v>
      </c>
      <c r="R1304" s="5" t="str">
        <f>IF(H1306="C_B",INDEX(音色一览表!A:A,MATCH(MID(F1304,5,2)&amp;MID(F1305,5,2)&amp;MID(F1306,7,2),音色一览表!H:H,0))&amp;" "&amp;INDEX(音色一览表!G:G,MATCH(MID(F1304,5,2)&amp;MID(F1305,5,2)&amp;MID(F1306,7,2),音色一览表!H:H,0)),"")</f>
        <v/>
      </c>
      <c r="S1304" s="17"/>
      <c r="T1304" s="17"/>
    </row>
    <row r="1305" spans="1:20" ht="18" hidden="1" customHeight="1" x14ac:dyDescent="0.2">
      <c r="A1305" s="16">
        <v>1303</v>
      </c>
      <c r="B1305" s="16">
        <v>7</v>
      </c>
      <c r="C1305" s="10"/>
      <c r="D1305" s="16" t="s">
        <v>49</v>
      </c>
      <c r="E1305" s="16" t="s">
        <v>50</v>
      </c>
      <c r="F1305" s="16" t="s">
        <v>1501</v>
      </c>
      <c r="G1305" s="16" t="s">
        <v>1502</v>
      </c>
      <c r="H1305" s="34" t="str">
        <f t="shared" si="83"/>
        <v>9</v>
      </c>
      <c r="I1305" s="34" t="str">
        <f>IFERROR(INDEX(数据分类!B:B,MATCH(数据!H1305,数据分类!A:A,0)),"Error")</f>
        <v>音符打开</v>
      </c>
      <c r="J1305" s="34" t="str">
        <f>IFERROR(_xlfn.IFS(INDEX(数据分类!E:E,MATCH(数据!H1305,数据分类!A:A,0))=3456,N1305&amp;M1305,INDEX(数据分类!E:E,MATCH(数据!H1305,数据分类!A:A,0))=34,M1305,INDEX(数据分类!E:E,MATCH(数据!H1305,数据分类!A:A,0))=56,N1305,INDEX(数据分类!E:E,MATCH(数据!H1305,数据分类!A:A,0))="-","-"),"Error")</f>
        <v>#F2键按下(力度088)</v>
      </c>
      <c r="K1305" s="34">
        <f t="shared" si="82"/>
        <v>1</v>
      </c>
      <c r="L1305" s="4" t="str">
        <f>IFERROR(INDEX(字典msg!B:B,MATCH(D1305,字典msg!A:A,0)),"Error")</f>
        <v>正常</v>
      </c>
      <c r="M1305" s="4" t="str">
        <f>IFERROR(_xlfn.IFS(H1305="9",INDEX(字典1_34!C:C,MATCH(MID(F1305,5,2),字典1_34!B:B,0)),H1305="B00",INDEX(字典1_34!D:D,MATCH(MID(F1305,5,2),字典1_34!B:B,0)),H1305="B20",INDEX(字典1_34!E:E,MATCH(MID(F1305,5,2),字典1_34!B:B,0)),H1305="B48",INDEX(字典1_34!G:G,MATCH(MID(F1305,5,2),字典1_34!B:B,0)),LEFT(H1305,1)="B",INDEX(字典1_34!F:F,MATCH(MID(F1305,5,2),字典1_34!B:B,0))),"-")</f>
        <v>按下(力度088)</v>
      </c>
      <c r="N1305" s="4" t="str">
        <f>IFERROR(_xlfn.IFS(H1305="9",INDEX(字典1_56!C:C,MATCH(MID(F1305,7,2),字典1_56!B:B,0)),LEFT(H1305,1)="B",INDEX(字典1_56!D:D,MATCH(MID(F1305,7,2),字典1_56!B:B,0)),H1305="C_B",INDEX(字典1_56!F:F,MATCH(MID(F1305,7,2),字典1_56!B:B,0)),H1305="C",INDEX(字典1_56!E:E,MATCH(MID(F1305,7,2),字典1_56!B:B,0))),"-")</f>
        <v>#F2键</v>
      </c>
      <c r="O1305" s="4" t="str">
        <f>IFERROR(INDEX(字典1_78!C:C,MATCH(RIGHT(F1305,2),字典1_78!B:B,0)),"Error")</f>
        <v>音符打开(#01)</v>
      </c>
      <c r="P1305" s="5">
        <f t="shared" si="80"/>
        <v>139.465</v>
      </c>
      <c r="Q1305" s="5">
        <f t="shared" si="81"/>
        <v>0.18000000000000682</v>
      </c>
      <c r="R1305" s="5" t="str">
        <f>IF(H1307="C_B",INDEX(音色一览表!A:A,MATCH(MID(F1305,5,2)&amp;MID(F1306,5,2)&amp;MID(F1307,7,2),音色一览表!H:H,0))&amp;" "&amp;INDEX(音色一览表!G:G,MATCH(MID(F1305,5,2)&amp;MID(F1306,5,2)&amp;MID(F1307,7,2),音色一览表!H:H,0)),"")</f>
        <v/>
      </c>
      <c r="S1305" s="17"/>
      <c r="T1305" s="17"/>
    </row>
    <row r="1306" spans="1:20" ht="18" hidden="1" customHeight="1" x14ac:dyDescent="0.2">
      <c r="A1306" s="16">
        <v>1304</v>
      </c>
      <c r="B1306" s="16">
        <v>7</v>
      </c>
      <c r="C1306" s="10"/>
      <c r="D1306" s="16" t="s">
        <v>49</v>
      </c>
      <c r="E1306" s="16" t="s">
        <v>50</v>
      </c>
      <c r="F1306" s="16" t="s">
        <v>1503</v>
      </c>
      <c r="G1306" s="16" t="s">
        <v>1504</v>
      </c>
      <c r="H1306" s="34" t="str">
        <f t="shared" si="83"/>
        <v>9</v>
      </c>
      <c r="I1306" s="34" t="str">
        <f>IFERROR(INDEX(数据分类!B:B,MATCH(数据!H1306,数据分类!A:A,0)),"Error")</f>
        <v>音符打开</v>
      </c>
      <c r="J1306" s="34" t="str">
        <f>IFERROR(_xlfn.IFS(INDEX(数据分类!E:E,MATCH(数据!H1306,数据分类!A:A,0))=3456,N1306&amp;M1306,INDEX(数据分类!E:E,MATCH(数据!H1306,数据分类!A:A,0))=34,M1306,INDEX(数据分类!E:E,MATCH(数据!H1306,数据分类!A:A,0))=56,N1306,INDEX(数据分类!E:E,MATCH(数据!H1306,数据分类!A:A,0))="-","-"),"Error")</f>
        <v>#F2键松开</v>
      </c>
      <c r="K1306" s="34">
        <f t="shared" si="82"/>
        <v>1</v>
      </c>
      <c r="L1306" s="4" t="str">
        <f>IFERROR(INDEX(字典msg!B:B,MATCH(D1306,字典msg!A:A,0)),"Error")</f>
        <v>正常</v>
      </c>
      <c r="M1306" s="4" t="str">
        <f>IFERROR(_xlfn.IFS(H1306="9",INDEX(字典1_34!C:C,MATCH(MID(F1306,5,2),字典1_34!B:B,0)),H1306="B00",INDEX(字典1_34!D:D,MATCH(MID(F1306,5,2),字典1_34!B:B,0)),H1306="B20",INDEX(字典1_34!E:E,MATCH(MID(F1306,5,2),字典1_34!B:B,0)),H1306="B48",INDEX(字典1_34!G:G,MATCH(MID(F1306,5,2),字典1_34!B:B,0)),LEFT(H1306,1)="B",INDEX(字典1_34!F:F,MATCH(MID(F1306,5,2),字典1_34!B:B,0))),"-")</f>
        <v>松开</v>
      </c>
      <c r="N1306" s="4" t="str">
        <f>IFERROR(_xlfn.IFS(H1306="9",INDEX(字典1_56!C:C,MATCH(MID(F1306,7,2),字典1_56!B:B,0)),LEFT(H1306,1)="B",INDEX(字典1_56!D:D,MATCH(MID(F1306,7,2),字典1_56!B:B,0)),H1306="C_B",INDEX(字典1_56!F:F,MATCH(MID(F1306,7,2),字典1_56!B:B,0)),H1306="C",INDEX(字典1_56!E:E,MATCH(MID(F1306,7,2),字典1_56!B:B,0))),"-")</f>
        <v>#F2键</v>
      </c>
      <c r="O1306" s="4" t="str">
        <f>IFERROR(INDEX(字典1_78!C:C,MATCH(RIGHT(F1306,2),字典1_78!B:B,0)),"Error")</f>
        <v>音符打开(#01)</v>
      </c>
      <c r="P1306" s="5">
        <f t="shared" si="80"/>
        <v>139.60499999999999</v>
      </c>
      <c r="Q1306" s="5">
        <f t="shared" si="81"/>
        <v>0.13999999999998636</v>
      </c>
      <c r="R1306" s="5" t="str">
        <f>IF(H1308="C_B",INDEX(音色一览表!A:A,MATCH(MID(F1306,5,2)&amp;MID(F1307,5,2)&amp;MID(F1308,7,2),音色一览表!H:H,0))&amp;" "&amp;INDEX(音色一览表!G:G,MATCH(MID(F1306,5,2)&amp;MID(F1307,5,2)&amp;MID(F1308,7,2),音色一览表!H:H,0)),"")</f>
        <v/>
      </c>
      <c r="S1306" s="17"/>
      <c r="T1306" s="17"/>
    </row>
    <row r="1307" spans="1:20" ht="18" hidden="1" customHeight="1" x14ac:dyDescent="0.2">
      <c r="A1307" s="16">
        <v>1305</v>
      </c>
      <c r="B1307" s="16">
        <v>7</v>
      </c>
      <c r="C1307" s="10"/>
      <c r="D1307" s="16" t="s">
        <v>49</v>
      </c>
      <c r="E1307" s="16" t="s">
        <v>50</v>
      </c>
      <c r="F1307" s="16" t="s">
        <v>1505</v>
      </c>
      <c r="G1307" s="16" t="s">
        <v>1506</v>
      </c>
      <c r="H1307" s="34" t="str">
        <f t="shared" si="83"/>
        <v>9</v>
      </c>
      <c r="I1307" s="34" t="str">
        <f>IFERROR(INDEX(数据分类!B:B,MATCH(数据!H1307,数据分类!A:A,0)),"Error")</f>
        <v>音符打开</v>
      </c>
      <c r="J1307" s="34" t="str">
        <f>IFERROR(_xlfn.IFS(INDEX(数据分类!E:E,MATCH(数据!H1307,数据分类!A:A,0))=3456,N1307&amp;M1307,INDEX(数据分类!E:E,MATCH(数据!H1307,数据分类!A:A,0))=34,M1307,INDEX(数据分类!E:E,MATCH(数据!H1307,数据分类!A:A,0))=56,N1307,INDEX(数据分类!E:E,MATCH(数据!H1307,数据分类!A:A,0))="-","-"),"Error")</f>
        <v>G2键按下(力度081)</v>
      </c>
      <c r="K1307" s="34">
        <f t="shared" si="82"/>
        <v>1</v>
      </c>
      <c r="L1307" s="4" t="str">
        <f>IFERROR(INDEX(字典msg!B:B,MATCH(D1307,字典msg!A:A,0)),"Error")</f>
        <v>正常</v>
      </c>
      <c r="M1307" s="4" t="str">
        <f>IFERROR(_xlfn.IFS(H1307="9",INDEX(字典1_34!C:C,MATCH(MID(F1307,5,2),字典1_34!B:B,0)),H1307="B00",INDEX(字典1_34!D:D,MATCH(MID(F1307,5,2),字典1_34!B:B,0)),H1307="B20",INDEX(字典1_34!E:E,MATCH(MID(F1307,5,2),字典1_34!B:B,0)),H1307="B48",INDEX(字典1_34!G:G,MATCH(MID(F1307,5,2),字典1_34!B:B,0)),LEFT(H1307,1)="B",INDEX(字典1_34!F:F,MATCH(MID(F1307,5,2),字典1_34!B:B,0))),"-")</f>
        <v>按下(力度081)</v>
      </c>
      <c r="N1307" s="4" t="str">
        <f>IFERROR(_xlfn.IFS(H1307="9",INDEX(字典1_56!C:C,MATCH(MID(F1307,7,2),字典1_56!B:B,0)),LEFT(H1307,1)="B",INDEX(字典1_56!D:D,MATCH(MID(F1307,7,2),字典1_56!B:B,0)),H1307="C_B",INDEX(字典1_56!F:F,MATCH(MID(F1307,7,2),字典1_56!B:B,0)),H1307="C",INDEX(字典1_56!E:E,MATCH(MID(F1307,7,2),字典1_56!B:B,0))),"-")</f>
        <v>G2键</v>
      </c>
      <c r="O1307" s="4" t="str">
        <f>IFERROR(INDEX(字典1_78!C:C,MATCH(RIGHT(F1307,2),字典1_78!B:B,0)),"Error")</f>
        <v>音符打开(#01)</v>
      </c>
      <c r="P1307" s="5">
        <f t="shared" si="80"/>
        <v>139.76599999999999</v>
      </c>
      <c r="Q1307" s="5">
        <f t="shared" si="81"/>
        <v>0.16100000000000136</v>
      </c>
      <c r="R1307" s="5" t="str">
        <f>IF(H1309="C_B",INDEX(音色一览表!A:A,MATCH(MID(F1307,5,2)&amp;MID(F1308,5,2)&amp;MID(F1309,7,2),音色一览表!H:H,0))&amp;" "&amp;INDEX(音色一览表!G:G,MATCH(MID(F1307,5,2)&amp;MID(F1308,5,2)&amp;MID(F1309,7,2),音色一览表!H:H,0)),"")</f>
        <v/>
      </c>
      <c r="S1307" s="17"/>
      <c r="T1307" s="17"/>
    </row>
    <row r="1308" spans="1:20" ht="18" hidden="1" customHeight="1" x14ac:dyDescent="0.2">
      <c r="A1308" s="16">
        <v>1306</v>
      </c>
      <c r="B1308" s="16">
        <v>7</v>
      </c>
      <c r="C1308" s="10"/>
      <c r="D1308" s="16" t="s">
        <v>49</v>
      </c>
      <c r="E1308" s="16" t="s">
        <v>50</v>
      </c>
      <c r="F1308" s="16" t="s">
        <v>19</v>
      </c>
      <c r="G1308" s="16" t="s">
        <v>1507</v>
      </c>
      <c r="H1308" s="34" t="str">
        <f t="shared" si="83"/>
        <v>9</v>
      </c>
      <c r="I1308" s="34" t="str">
        <f>IFERROR(INDEX(数据分类!B:B,MATCH(数据!H1308,数据分类!A:A,0)),"Error")</f>
        <v>音符打开</v>
      </c>
      <c r="J1308" s="34" t="str">
        <f>IFERROR(_xlfn.IFS(INDEX(数据分类!E:E,MATCH(数据!H1308,数据分类!A:A,0))=3456,N1308&amp;M1308,INDEX(数据分类!E:E,MATCH(数据!H1308,数据分类!A:A,0))=34,M1308,INDEX(数据分类!E:E,MATCH(数据!H1308,数据分类!A:A,0))=56,N1308,INDEX(数据分类!E:E,MATCH(数据!H1308,数据分类!A:A,0))="-","-"),"Error")</f>
        <v>G2键松开</v>
      </c>
      <c r="K1308" s="34">
        <f t="shared" si="82"/>
        <v>1</v>
      </c>
      <c r="L1308" s="4" t="str">
        <f>IFERROR(INDEX(字典msg!B:B,MATCH(D1308,字典msg!A:A,0)),"Error")</f>
        <v>正常</v>
      </c>
      <c r="M1308" s="4" t="str">
        <f>IFERROR(_xlfn.IFS(H1308="9",INDEX(字典1_34!C:C,MATCH(MID(F1308,5,2),字典1_34!B:B,0)),H1308="B00",INDEX(字典1_34!D:D,MATCH(MID(F1308,5,2),字典1_34!B:B,0)),H1308="B20",INDEX(字典1_34!E:E,MATCH(MID(F1308,5,2),字典1_34!B:B,0)),H1308="B48",INDEX(字典1_34!G:G,MATCH(MID(F1308,5,2),字典1_34!B:B,0)),LEFT(H1308,1)="B",INDEX(字典1_34!F:F,MATCH(MID(F1308,5,2),字典1_34!B:B,0))),"-")</f>
        <v>松开</v>
      </c>
      <c r="N1308" s="4" t="str">
        <f>IFERROR(_xlfn.IFS(H1308="9",INDEX(字典1_56!C:C,MATCH(MID(F1308,7,2),字典1_56!B:B,0)),LEFT(H1308,1)="B",INDEX(字典1_56!D:D,MATCH(MID(F1308,7,2),字典1_56!B:B,0)),H1308="C_B",INDEX(字典1_56!F:F,MATCH(MID(F1308,7,2),字典1_56!B:B,0)),H1308="C",INDEX(字典1_56!E:E,MATCH(MID(F1308,7,2),字典1_56!B:B,0))),"-")</f>
        <v>G2键</v>
      </c>
      <c r="O1308" s="4" t="str">
        <f>IFERROR(INDEX(字典1_78!C:C,MATCH(RIGHT(F1308,2),字典1_78!B:B,0)),"Error")</f>
        <v>音符打开(#01)</v>
      </c>
      <c r="P1308" s="5">
        <f t="shared" si="80"/>
        <v>139.916</v>
      </c>
      <c r="Q1308" s="5">
        <f t="shared" si="81"/>
        <v>0.15000000000000568</v>
      </c>
      <c r="R1308" s="5" t="str">
        <f>IF(H1310="C_B",INDEX(音色一览表!A:A,MATCH(MID(F1308,5,2)&amp;MID(F1309,5,2)&amp;MID(F1310,7,2),音色一览表!H:H,0))&amp;" "&amp;INDEX(音色一览表!G:G,MATCH(MID(F1308,5,2)&amp;MID(F1309,5,2)&amp;MID(F1310,7,2),音色一览表!H:H,0)),"")</f>
        <v/>
      </c>
      <c r="S1308" s="17"/>
      <c r="T1308" s="17"/>
    </row>
    <row r="1309" spans="1:20" ht="18" hidden="1" customHeight="1" x14ac:dyDescent="0.2">
      <c r="A1309" s="16">
        <v>1307</v>
      </c>
      <c r="B1309" s="16">
        <v>7</v>
      </c>
      <c r="C1309" s="10"/>
      <c r="D1309" s="16" t="s">
        <v>49</v>
      </c>
      <c r="E1309" s="16" t="s">
        <v>50</v>
      </c>
      <c r="F1309" s="16" t="s">
        <v>1508</v>
      </c>
      <c r="G1309" s="16" t="s">
        <v>1509</v>
      </c>
      <c r="H1309" s="34" t="str">
        <f t="shared" si="83"/>
        <v>9</v>
      </c>
      <c r="I1309" s="34" t="str">
        <f>IFERROR(INDEX(数据分类!B:B,MATCH(数据!H1309,数据分类!A:A,0)),"Error")</f>
        <v>音符打开</v>
      </c>
      <c r="J1309" s="34" t="str">
        <f>IFERROR(_xlfn.IFS(INDEX(数据分类!E:E,MATCH(数据!H1309,数据分类!A:A,0))=3456,N1309&amp;M1309,INDEX(数据分类!E:E,MATCH(数据!H1309,数据分类!A:A,0))=34,M1309,INDEX(数据分类!E:E,MATCH(数据!H1309,数据分类!A:A,0))=56,N1309,INDEX(数据分类!E:E,MATCH(数据!H1309,数据分类!A:A,0))="-","-"),"Error")</f>
        <v>#G2键按下(力度081)</v>
      </c>
      <c r="K1309" s="34">
        <f t="shared" si="82"/>
        <v>1</v>
      </c>
      <c r="L1309" s="4" t="str">
        <f>IFERROR(INDEX(字典msg!B:B,MATCH(D1309,字典msg!A:A,0)),"Error")</f>
        <v>正常</v>
      </c>
      <c r="M1309" s="4" t="str">
        <f>IFERROR(_xlfn.IFS(H1309="9",INDEX(字典1_34!C:C,MATCH(MID(F1309,5,2),字典1_34!B:B,0)),H1309="B00",INDEX(字典1_34!D:D,MATCH(MID(F1309,5,2),字典1_34!B:B,0)),H1309="B20",INDEX(字典1_34!E:E,MATCH(MID(F1309,5,2),字典1_34!B:B,0)),H1309="B48",INDEX(字典1_34!G:G,MATCH(MID(F1309,5,2),字典1_34!B:B,0)),LEFT(H1309,1)="B",INDEX(字典1_34!F:F,MATCH(MID(F1309,5,2),字典1_34!B:B,0))),"-")</f>
        <v>按下(力度081)</v>
      </c>
      <c r="N1309" s="4" t="str">
        <f>IFERROR(_xlfn.IFS(H1309="9",INDEX(字典1_56!C:C,MATCH(MID(F1309,7,2),字典1_56!B:B,0)),LEFT(H1309,1)="B",INDEX(字典1_56!D:D,MATCH(MID(F1309,7,2),字典1_56!B:B,0)),H1309="C_B",INDEX(字典1_56!F:F,MATCH(MID(F1309,7,2),字典1_56!B:B,0)),H1309="C",INDEX(字典1_56!E:E,MATCH(MID(F1309,7,2),字典1_56!B:B,0))),"-")</f>
        <v>#G2键</v>
      </c>
      <c r="O1309" s="4" t="str">
        <f>IFERROR(INDEX(字典1_78!C:C,MATCH(RIGHT(F1309,2),字典1_78!B:B,0)),"Error")</f>
        <v>音符打开(#01)</v>
      </c>
      <c r="P1309" s="5">
        <f t="shared" si="80"/>
        <v>140.07599999999999</v>
      </c>
      <c r="Q1309" s="5">
        <f t="shared" si="81"/>
        <v>0.15999999999999659</v>
      </c>
      <c r="R1309" s="5" t="str">
        <f>IF(H1311="C_B",INDEX(音色一览表!A:A,MATCH(MID(F1309,5,2)&amp;MID(F1310,5,2)&amp;MID(F1311,7,2),音色一览表!H:H,0))&amp;" "&amp;INDEX(音色一览表!G:G,MATCH(MID(F1309,5,2)&amp;MID(F1310,5,2)&amp;MID(F1311,7,2),音色一览表!H:H,0)),"")</f>
        <v/>
      </c>
      <c r="S1309" s="17"/>
      <c r="T1309" s="17"/>
    </row>
    <row r="1310" spans="1:20" ht="18" hidden="1" customHeight="1" x14ac:dyDescent="0.2">
      <c r="A1310" s="16">
        <v>1308</v>
      </c>
      <c r="B1310" s="16">
        <v>7</v>
      </c>
      <c r="C1310" s="10"/>
      <c r="D1310" s="16" t="s">
        <v>49</v>
      </c>
      <c r="E1310" s="16" t="s">
        <v>50</v>
      </c>
      <c r="F1310" s="16" t="s">
        <v>124</v>
      </c>
      <c r="G1310" s="16" t="s">
        <v>1510</v>
      </c>
      <c r="H1310" s="34" t="str">
        <f t="shared" si="83"/>
        <v>9</v>
      </c>
      <c r="I1310" s="34" t="str">
        <f>IFERROR(INDEX(数据分类!B:B,MATCH(数据!H1310,数据分类!A:A,0)),"Error")</f>
        <v>音符打开</v>
      </c>
      <c r="J1310" s="34" t="str">
        <f>IFERROR(_xlfn.IFS(INDEX(数据分类!E:E,MATCH(数据!H1310,数据分类!A:A,0))=3456,N1310&amp;M1310,INDEX(数据分类!E:E,MATCH(数据!H1310,数据分类!A:A,0))=34,M1310,INDEX(数据分类!E:E,MATCH(数据!H1310,数据分类!A:A,0))=56,N1310,INDEX(数据分类!E:E,MATCH(数据!H1310,数据分类!A:A,0))="-","-"),"Error")</f>
        <v>#G2键松开</v>
      </c>
      <c r="K1310" s="34">
        <f t="shared" si="82"/>
        <v>1</v>
      </c>
      <c r="L1310" s="4" t="str">
        <f>IFERROR(INDEX(字典msg!B:B,MATCH(D1310,字典msg!A:A,0)),"Error")</f>
        <v>正常</v>
      </c>
      <c r="M1310" s="4" t="str">
        <f>IFERROR(_xlfn.IFS(H1310="9",INDEX(字典1_34!C:C,MATCH(MID(F1310,5,2),字典1_34!B:B,0)),H1310="B00",INDEX(字典1_34!D:D,MATCH(MID(F1310,5,2),字典1_34!B:B,0)),H1310="B20",INDEX(字典1_34!E:E,MATCH(MID(F1310,5,2),字典1_34!B:B,0)),H1310="B48",INDEX(字典1_34!G:G,MATCH(MID(F1310,5,2),字典1_34!B:B,0)),LEFT(H1310,1)="B",INDEX(字典1_34!F:F,MATCH(MID(F1310,5,2),字典1_34!B:B,0))),"-")</f>
        <v>松开</v>
      </c>
      <c r="N1310" s="4" t="str">
        <f>IFERROR(_xlfn.IFS(H1310="9",INDEX(字典1_56!C:C,MATCH(MID(F1310,7,2),字典1_56!B:B,0)),LEFT(H1310,1)="B",INDEX(字典1_56!D:D,MATCH(MID(F1310,7,2),字典1_56!B:B,0)),H1310="C_B",INDEX(字典1_56!F:F,MATCH(MID(F1310,7,2),字典1_56!B:B,0)),H1310="C",INDEX(字典1_56!E:E,MATCH(MID(F1310,7,2),字典1_56!B:B,0))),"-")</f>
        <v>#G2键</v>
      </c>
      <c r="O1310" s="4" t="str">
        <f>IFERROR(INDEX(字典1_78!C:C,MATCH(RIGHT(F1310,2),字典1_78!B:B,0)),"Error")</f>
        <v>音符打开(#01)</v>
      </c>
      <c r="P1310" s="5">
        <f t="shared" si="80"/>
        <v>140.21600000000001</v>
      </c>
      <c r="Q1310" s="5">
        <f t="shared" si="81"/>
        <v>0.14000000000001478</v>
      </c>
      <c r="R1310" s="5" t="str">
        <f>IF(H1312="C_B",INDEX(音色一览表!A:A,MATCH(MID(F1310,5,2)&amp;MID(F1311,5,2)&amp;MID(F1312,7,2),音色一览表!H:H,0))&amp;" "&amp;INDEX(音色一览表!G:G,MATCH(MID(F1310,5,2)&amp;MID(F1311,5,2)&amp;MID(F1312,7,2),音色一览表!H:H,0)),"")</f>
        <v/>
      </c>
      <c r="S1310" s="17"/>
      <c r="T1310" s="17"/>
    </row>
    <row r="1311" spans="1:20" ht="18" hidden="1" customHeight="1" x14ac:dyDescent="0.2">
      <c r="A1311" s="16">
        <v>1309</v>
      </c>
      <c r="B1311" s="16">
        <v>7</v>
      </c>
      <c r="C1311" s="10"/>
      <c r="D1311" s="16" t="s">
        <v>49</v>
      </c>
      <c r="E1311" s="16" t="s">
        <v>50</v>
      </c>
      <c r="F1311" s="16" t="s">
        <v>1511</v>
      </c>
      <c r="G1311" s="16" t="s">
        <v>1512</v>
      </c>
      <c r="H1311" s="34" t="str">
        <f t="shared" si="83"/>
        <v>9</v>
      </c>
      <c r="I1311" s="34" t="str">
        <f>IFERROR(INDEX(数据分类!B:B,MATCH(数据!H1311,数据分类!A:A,0)),"Error")</f>
        <v>音符打开</v>
      </c>
      <c r="J1311" s="34" t="str">
        <f>IFERROR(_xlfn.IFS(INDEX(数据分类!E:E,MATCH(数据!H1311,数据分类!A:A,0))=3456,N1311&amp;M1311,INDEX(数据分类!E:E,MATCH(数据!H1311,数据分类!A:A,0))=34,M1311,INDEX(数据分类!E:E,MATCH(数据!H1311,数据分类!A:A,0))=56,N1311,INDEX(数据分类!E:E,MATCH(数据!H1311,数据分类!A:A,0))="-","-"),"Error")</f>
        <v>A2键按下(力度084)</v>
      </c>
      <c r="K1311" s="34">
        <f t="shared" si="82"/>
        <v>1</v>
      </c>
      <c r="L1311" s="4" t="str">
        <f>IFERROR(INDEX(字典msg!B:B,MATCH(D1311,字典msg!A:A,0)),"Error")</f>
        <v>正常</v>
      </c>
      <c r="M1311" s="4" t="str">
        <f>IFERROR(_xlfn.IFS(H1311="9",INDEX(字典1_34!C:C,MATCH(MID(F1311,5,2),字典1_34!B:B,0)),H1311="B00",INDEX(字典1_34!D:D,MATCH(MID(F1311,5,2),字典1_34!B:B,0)),H1311="B20",INDEX(字典1_34!E:E,MATCH(MID(F1311,5,2),字典1_34!B:B,0)),H1311="B48",INDEX(字典1_34!G:G,MATCH(MID(F1311,5,2),字典1_34!B:B,0)),LEFT(H1311,1)="B",INDEX(字典1_34!F:F,MATCH(MID(F1311,5,2),字典1_34!B:B,0))),"-")</f>
        <v>按下(力度084)</v>
      </c>
      <c r="N1311" s="4" t="str">
        <f>IFERROR(_xlfn.IFS(H1311="9",INDEX(字典1_56!C:C,MATCH(MID(F1311,7,2),字典1_56!B:B,0)),LEFT(H1311,1)="B",INDEX(字典1_56!D:D,MATCH(MID(F1311,7,2),字典1_56!B:B,0)),H1311="C_B",INDEX(字典1_56!F:F,MATCH(MID(F1311,7,2),字典1_56!B:B,0)),H1311="C",INDEX(字典1_56!E:E,MATCH(MID(F1311,7,2),字典1_56!B:B,0))),"-")</f>
        <v>A2键</v>
      </c>
      <c r="O1311" s="4" t="str">
        <f>IFERROR(INDEX(字典1_78!C:C,MATCH(RIGHT(F1311,2),字典1_78!B:B,0)),"Error")</f>
        <v>音符打开(#01)</v>
      </c>
      <c r="P1311" s="5">
        <f t="shared" si="80"/>
        <v>140.393</v>
      </c>
      <c r="Q1311" s="5">
        <f t="shared" si="81"/>
        <v>0.1769999999999925</v>
      </c>
      <c r="R1311" s="5" t="str">
        <f>IF(H1313="C_B",INDEX(音色一览表!A:A,MATCH(MID(F1311,5,2)&amp;MID(F1312,5,2)&amp;MID(F1313,7,2),音色一览表!H:H,0))&amp;" "&amp;INDEX(音色一览表!G:G,MATCH(MID(F1311,5,2)&amp;MID(F1312,5,2)&amp;MID(F1313,7,2),音色一览表!H:H,0)),"")</f>
        <v/>
      </c>
      <c r="S1311" s="17"/>
      <c r="T1311" s="17"/>
    </row>
    <row r="1312" spans="1:20" ht="18" hidden="1" customHeight="1" x14ac:dyDescent="0.2">
      <c r="A1312" s="16">
        <v>1310</v>
      </c>
      <c r="B1312" s="16">
        <v>7</v>
      </c>
      <c r="C1312" s="10"/>
      <c r="D1312" s="16" t="s">
        <v>49</v>
      </c>
      <c r="E1312" s="16" t="s">
        <v>50</v>
      </c>
      <c r="F1312" s="16" t="s">
        <v>23</v>
      </c>
      <c r="G1312" s="16" t="s">
        <v>1513</v>
      </c>
      <c r="H1312" s="34" t="str">
        <f t="shared" si="83"/>
        <v>9</v>
      </c>
      <c r="I1312" s="34" t="str">
        <f>IFERROR(INDEX(数据分类!B:B,MATCH(数据!H1312,数据分类!A:A,0)),"Error")</f>
        <v>音符打开</v>
      </c>
      <c r="J1312" s="34" t="str">
        <f>IFERROR(_xlfn.IFS(INDEX(数据分类!E:E,MATCH(数据!H1312,数据分类!A:A,0))=3456,N1312&amp;M1312,INDEX(数据分类!E:E,MATCH(数据!H1312,数据分类!A:A,0))=34,M1312,INDEX(数据分类!E:E,MATCH(数据!H1312,数据分类!A:A,0))=56,N1312,INDEX(数据分类!E:E,MATCH(数据!H1312,数据分类!A:A,0))="-","-"),"Error")</f>
        <v>A2键松开</v>
      </c>
      <c r="K1312" s="34">
        <f t="shared" si="82"/>
        <v>1</v>
      </c>
      <c r="L1312" s="4" t="str">
        <f>IFERROR(INDEX(字典msg!B:B,MATCH(D1312,字典msg!A:A,0)),"Error")</f>
        <v>正常</v>
      </c>
      <c r="M1312" s="4" t="str">
        <f>IFERROR(_xlfn.IFS(H1312="9",INDEX(字典1_34!C:C,MATCH(MID(F1312,5,2),字典1_34!B:B,0)),H1312="B00",INDEX(字典1_34!D:D,MATCH(MID(F1312,5,2),字典1_34!B:B,0)),H1312="B20",INDEX(字典1_34!E:E,MATCH(MID(F1312,5,2),字典1_34!B:B,0)),H1312="B48",INDEX(字典1_34!G:G,MATCH(MID(F1312,5,2),字典1_34!B:B,0)),LEFT(H1312,1)="B",INDEX(字典1_34!F:F,MATCH(MID(F1312,5,2),字典1_34!B:B,0))),"-")</f>
        <v>松开</v>
      </c>
      <c r="N1312" s="4" t="str">
        <f>IFERROR(_xlfn.IFS(H1312="9",INDEX(字典1_56!C:C,MATCH(MID(F1312,7,2),字典1_56!B:B,0)),LEFT(H1312,1)="B",INDEX(字典1_56!D:D,MATCH(MID(F1312,7,2),字典1_56!B:B,0)),H1312="C_B",INDEX(字典1_56!F:F,MATCH(MID(F1312,7,2),字典1_56!B:B,0)),H1312="C",INDEX(字典1_56!E:E,MATCH(MID(F1312,7,2),字典1_56!B:B,0))),"-")</f>
        <v>A2键</v>
      </c>
      <c r="O1312" s="4" t="str">
        <f>IFERROR(INDEX(字典1_78!C:C,MATCH(RIGHT(F1312,2),字典1_78!B:B,0)),"Error")</f>
        <v>音符打开(#01)</v>
      </c>
      <c r="P1312" s="5">
        <f t="shared" si="80"/>
        <v>140.54300000000001</v>
      </c>
      <c r="Q1312" s="5">
        <f t="shared" si="81"/>
        <v>0.15000000000000568</v>
      </c>
      <c r="R1312" s="5" t="str">
        <f>IF(H1314="C_B",INDEX(音色一览表!A:A,MATCH(MID(F1312,5,2)&amp;MID(F1313,5,2)&amp;MID(F1314,7,2),音色一览表!H:H,0))&amp;" "&amp;INDEX(音色一览表!G:G,MATCH(MID(F1312,5,2)&amp;MID(F1313,5,2)&amp;MID(F1314,7,2),音色一览表!H:H,0)),"")</f>
        <v/>
      </c>
      <c r="S1312" s="17"/>
      <c r="T1312" s="17"/>
    </row>
    <row r="1313" spans="1:20" ht="18" hidden="1" customHeight="1" x14ac:dyDescent="0.2">
      <c r="A1313" s="16">
        <v>1311</v>
      </c>
      <c r="B1313" s="16">
        <v>7</v>
      </c>
      <c r="C1313" s="10"/>
      <c r="D1313" s="16" t="s">
        <v>49</v>
      </c>
      <c r="E1313" s="16" t="s">
        <v>50</v>
      </c>
      <c r="F1313" s="16" t="s">
        <v>1514</v>
      </c>
      <c r="G1313" s="16" t="s">
        <v>1515</v>
      </c>
      <c r="H1313" s="34" t="str">
        <f t="shared" si="83"/>
        <v>9</v>
      </c>
      <c r="I1313" s="34" t="str">
        <f>IFERROR(INDEX(数据分类!B:B,MATCH(数据!H1313,数据分类!A:A,0)),"Error")</f>
        <v>音符打开</v>
      </c>
      <c r="J1313" s="34" t="str">
        <f>IFERROR(_xlfn.IFS(INDEX(数据分类!E:E,MATCH(数据!H1313,数据分类!A:A,0))=3456,N1313&amp;M1313,INDEX(数据分类!E:E,MATCH(数据!H1313,数据分类!A:A,0))=34,M1313,INDEX(数据分类!E:E,MATCH(数据!H1313,数据分类!A:A,0))=56,N1313,INDEX(数据分类!E:E,MATCH(数据!H1313,数据分类!A:A,0))="-","-"),"Error")</f>
        <v>#A2键按下(力度083)</v>
      </c>
      <c r="K1313" s="34">
        <f t="shared" si="82"/>
        <v>1</v>
      </c>
      <c r="L1313" s="4" t="str">
        <f>IFERROR(INDEX(字典msg!B:B,MATCH(D1313,字典msg!A:A,0)),"Error")</f>
        <v>正常</v>
      </c>
      <c r="M1313" s="4" t="str">
        <f>IFERROR(_xlfn.IFS(H1313="9",INDEX(字典1_34!C:C,MATCH(MID(F1313,5,2),字典1_34!B:B,0)),H1313="B00",INDEX(字典1_34!D:D,MATCH(MID(F1313,5,2),字典1_34!B:B,0)),H1313="B20",INDEX(字典1_34!E:E,MATCH(MID(F1313,5,2),字典1_34!B:B,0)),H1313="B48",INDEX(字典1_34!G:G,MATCH(MID(F1313,5,2),字典1_34!B:B,0)),LEFT(H1313,1)="B",INDEX(字典1_34!F:F,MATCH(MID(F1313,5,2),字典1_34!B:B,0))),"-")</f>
        <v>按下(力度083)</v>
      </c>
      <c r="N1313" s="4" t="str">
        <f>IFERROR(_xlfn.IFS(H1313="9",INDEX(字典1_56!C:C,MATCH(MID(F1313,7,2),字典1_56!B:B,0)),LEFT(H1313,1)="B",INDEX(字典1_56!D:D,MATCH(MID(F1313,7,2),字典1_56!B:B,0)),H1313="C_B",INDEX(字典1_56!F:F,MATCH(MID(F1313,7,2),字典1_56!B:B,0)),H1313="C",INDEX(字典1_56!E:E,MATCH(MID(F1313,7,2),字典1_56!B:B,0))),"-")</f>
        <v>#A2键</v>
      </c>
      <c r="O1313" s="4" t="str">
        <f>IFERROR(INDEX(字典1_78!C:C,MATCH(RIGHT(F1313,2),字典1_78!B:B,0)),"Error")</f>
        <v>音符打开(#01)</v>
      </c>
      <c r="P1313" s="5">
        <f t="shared" si="80"/>
        <v>140.70500000000001</v>
      </c>
      <c r="Q1313" s="5">
        <f t="shared" si="81"/>
        <v>0.16200000000000614</v>
      </c>
      <c r="R1313" s="5" t="str">
        <f>IF(H1315="C_B",INDEX(音色一览表!A:A,MATCH(MID(F1313,5,2)&amp;MID(F1314,5,2)&amp;MID(F1315,7,2),音色一览表!H:H,0))&amp;" "&amp;INDEX(音色一览表!G:G,MATCH(MID(F1313,5,2)&amp;MID(F1314,5,2)&amp;MID(F1315,7,2),音色一览表!H:H,0)),"")</f>
        <v/>
      </c>
      <c r="S1313" s="17"/>
      <c r="T1313" s="17"/>
    </row>
    <row r="1314" spans="1:20" ht="18" hidden="1" customHeight="1" x14ac:dyDescent="0.2">
      <c r="A1314" s="16">
        <v>1312</v>
      </c>
      <c r="B1314" s="16">
        <v>7</v>
      </c>
      <c r="C1314" s="10"/>
      <c r="D1314" s="16" t="s">
        <v>49</v>
      </c>
      <c r="E1314" s="16" t="s">
        <v>50</v>
      </c>
      <c r="F1314" s="16" t="s">
        <v>1516</v>
      </c>
      <c r="G1314" s="16" t="s">
        <v>1517</v>
      </c>
      <c r="H1314" s="34" t="str">
        <f t="shared" si="83"/>
        <v>9</v>
      </c>
      <c r="I1314" s="34" t="str">
        <f>IFERROR(INDEX(数据分类!B:B,MATCH(数据!H1314,数据分类!A:A,0)),"Error")</f>
        <v>音符打开</v>
      </c>
      <c r="J1314" s="34" t="str">
        <f>IFERROR(_xlfn.IFS(INDEX(数据分类!E:E,MATCH(数据!H1314,数据分类!A:A,0))=3456,N1314&amp;M1314,INDEX(数据分类!E:E,MATCH(数据!H1314,数据分类!A:A,0))=34,M1314,INDEX(数据分类!E:E,MATCH(数据!H1314,数据分类!A:A,0))=56,N1314,INDEX(数据分类!E:E,MATCH(数据!H1314,数据分类!A:A,0))="-","-"),"Error")</f>
        <v>#A2键松开</v>
      </c>
      <c r="K1314" s="34">
        <f t="shared" si="82"/>
        <v>1</v>
      </c>
      <c r="L1314" s="4" t="str">
        <f>IFERROR(INDEX(字典msg!B:B,MATCH(D1314,字典msg!A:A,0)),"Error")</f>
        <v>正常</v>
      </c>
      <c r="M1314" s="4" t="str">
        <f>IFERROR(_xlfn.IFS(H1314="9",INDEX(字典1_34!C:C,MATCH(MID(F1314,5,2),字典1_34!B:B,0)),H1314="B00",INDEX(字典1_34!D:D,MATCH(MID(F1314,5,2),字典1_34!B:B,0)),H1314="B20",INDEX(字典1_34!E:E,MATCH(MID(F1314,5,2),字典1_34!B:B,0)),H1314="B48",INDEX(字典1_34!G:G,MATCH(MID(F1314,5,2),字典1_34!B:B,0)),LEFT(H1314,1)="B",INDEX(字典1_34!F:F,MATCH(MID(F1314,5,2),字典1_34!B:B,0))),"-")</f>
        <v>松开</v>
      </c>
      <c r="N1314" s="4" t="str">
        <f>IFERROR(_xlfn.IFS(H1314="9",INDEX(字典1_56!C:C,MATCH(MID(F1314,7,2),字典1_56!B:B,0)),LEFT(H1314,1)="B",INDEX(字典1_56!D:D,MATCH(MID(F1314,7,2),字典1_56!B:B,0)),H1314="C_B",INDEX(字典1_56!F:F,MATCH(MID(F1314,7,2),字典1_56!B:B,0)),H1314="C",INDEX(字典1_56!E:E,MATCH(MID(F1314,7,2),字典1_56!B:B,0))),"-")</f>
        <v>#A2键</v>
      </c>
      <c r="O1314" s="4" t="str">
        <f>IFERROR(INDEX(字典1_78!C:C,MATCH(RIGHT(F1314,2),字典1_78!B:B,0)),"Error")</f>
        <v>音符打开(#01)</v>
      </c>
      <c r="P1314" s="5">
        <f t="shared" si="80"/>
        <v>140.85300000000001</v>
      </c>
      <c r="Q1314" s="5">
        <f t="shared" si="81"/>
        <v>0.14799999999999613</v>
      </c>
      <c r="R1314" s="5" t="str">
        <f>IF(H1316="C_B",INDEX(音色一览表!A:A,MATCH(MID(F1314,5,2)&amp;MID(F1315,5,2)&amp;MID(F1316,7,2),音色一览表!H:H,0))&amp;" "&amp;INDEX(音色一览表!G:G,MATCH(MID(F1314,5,2)&amp;MID(F1315,5,2)&amp;MID(F1316,7,2),音色一览表!H:H,0)),"")</f>
        <v/>
      </c>
      <c r="S1314" s="17"/>
      <c r="T1314" s="17"/>
    </row>
    <row r="1315" spans="1:20" ht="18" hidden="1" customHeight="1" x14ac:dyDescent="0.2">
      <c r="A1315" s="16">
        <v>1313</v>
      </c>
      <c r="B1315" s="16">
        <v>7</v>
      </c>
      <c r="C1315" s="10"/>
      <c r="D1315" s="16" t="s">
        <v>49</v>
      </c>
      <c r="E1315" s="16" t="s">
        <v>50</v>
      </c>
      <c r="F1315" s="16" t="s">
        <v>25</v>
      </c>
      <c r="G1315" s="16" t="s">
        <v>1518</v>
      </c>
      <c r="H1315" s="34" t="str">
        <f t="shared" si="83"/>
        <v>9</v>
      </c>
      <c r="I1315" s="34" t="str">
        <f>IFERROR(INDEX(数据分类!B:B,MATCH(数据!H1315,数据分类!A:A,0)),"Error")</f>
        <v>音符打开</v>
      </c>
      <c r="J1315" s="34" t="str">
        <f>IFERROR(_xlfn.IFS(INDEX(数据分类!E:E,MATCH(数据!H1315,数据分类!A:A,0))=3456,N1315&amp;M1315,INDEX(数据分类!E:E,MATCH(数据!H1315,数据分类!A:A,0))=34,M1315,INDEX(数据分类!E:E,MATCH(数据!H1315,数据分类!A:A,0))=56,N1315,INDEX(数据分类!E:E,MATCH(数据!H1315,数据分类!A:A,0))="-","-"),"Error")</f>
        <v>B2键按下(力度083)</v>
      </c>
      <c r="K1315" s="34">
        <f t="shared" si="82"/>
        <v>1</v>
      </c>
      <c r="L1315" s="4" t="str">
        <f>IFERROR(INDEX(字典msg!B:B,MATCH(D1315,字典msg!A:A,0)),"Error")</f>
        <v>正常</v>
      </c>
      <c r="M1315" s="4" t="str">
        <f>IFERROR(_xlfn.IFS(H1315="9",INDEX(字典1_34!C:C,MATCH(MID(F1315,5,2),字典1_34!B:B,0)),H1315="B00",INDEX(字典1_34!D:D,MATCH(MID(F1315,5,2),字典1_34!B:B,0)),H1315="B20",INDEX(字典1_34!E:E,MATCH(MID(F1315,5,2),字典1_34!B:B,0)),H1315="B48",INDEX(字典1_34!G:G,MATCH(MID(F1315,5,2),字典1_34!B:B,0)),LEFT(H1315,1)="B",INDEX(字典1_34!F:F,MATCH(MID(F1315,5,2),字典1_34!B:B,0))),"-")</f>
        <v>按下(力度083)</v>
      </c>
      <c r="N1315" s="4" t="str">
        <f>IFERROR(_xlfn.IFS(H1315="9",INDEX(字典1_56!C:C,MATCH(MID(F1315,7,2),字典1_56!B:B,0)),LEFT(H1315,1)="B",INDEX(字典1_56!D:D,MATCH(MID(F1315,7,2),字典1_56!B:B,0)),H1315="C_B",INDEX(字典1_56!F:F,MATCH(MID(F1315,7,2),字典1_56!B:B,0)),H1315="C",INDEX(字典1_56!E:E,MATCH(MID(F1315,7,2),字典1_56!B:B,0))),"-")</f>
        <v>B2键</v>
      </c>
      <c r="O1315" s="4" t="str">
        <f>IFERROR(INDEX(字典1_78!C:C,MATCH(RIGHT(F1315,2),字典1_78!B:B,0)),"Error")</f>
        <v>音符打开(#01)</v>
      </c>
      <c r="P1315" s="5">
        <f t="shared" si="80"/>
        <v>141.03299999999999</v>
      </c>
      <c r="Q1315" s="5">
        <f t="shared" si="81"/>
        <v>0.1799999999999784</v>
      </c>
      <c r="R1315" s="5" t="str">
        <f>IF(H1317="C_B",INDEX(音色一览表!A:A,MATCH(MID(F1315,5,2)&amp;MID(F1316,5,2)&amp;MID(F1317,7,2),音色一览表!H:H,0))&amp;" "&amp;INDEX(音色一览表!G:G,MATCH(MID(F1315,5,2)&amp;MID(F1316,5,2)&amp;MID(F1317,7,2),音色一览表!H:H,0)),"")</f>
        <v/>
      </c>
      <c r="S1315" s="17"/>
      <c r="T1315" s="17"/>
    </row>
    <row r="1316" spans="1:20" ht="18" hidden="1" customHeight="1" x14ac:dyDescent="0.2">
      <c r="A1316" s="16">
        <v>1314</v>
      </c>
      <c r="B1316" s="16">
        <v>7</v>
      </c>
      <c r="C1316" s="10"/>
      <c r="D1316" s="16" t="s">
        <v>49</v>
      </c>
      <c r="E1316" s="16" t="s">
        <v>50</v>
      </c>
      <c r="F1316" s="16" t="s">
        <v>27</v>
      </c>
      <c r="G1316" s="16" t="s">
        <v>1519</v>
      </c>
      <c r="H1316" s="34" t="str">
        <f t="shared" si="83"/>
        <v>9</v>
      </c>
      <c r="I1316" s="34" t="str">
        <f>IFERROR(INDEX(数据分类!B:B,MATCH(数据!H1316,数据分类!A:A,0)),"Error")</f>
        <v>音符打开</v>
      </c>
      <c r="J1316" s="34" t="str">
        <f>IFERROR(_xlfn.IFS(INDEX(数据分类!E:E,MATCH(数据!H1316,数据分类!A:A,0))=3456,N1316&amp;M1316,INDEX(数据分类!E:E,MATCH(数据!H1316,数据分类!A:A,0))=34,M1316,INDEX(数据分类!E:E,MATCH(数据!H1316,数据分类!A:A,0))=56,N1316,INDEX(数据分类!E:E,MATCH(数据!H1316,数据分类!A:A,0))="-","-"),"Error")</f>
        <v>B2键松开</v>
      </c>
      <c r="K1316" s="34">
        <f t="shared" si="82"/>
        <v>1</v>
      </c>
      <c r="L1316" s="4" t="str">
        <f>IFERROR(INDEX(字典msg!B:B,MATCH(D1316,字典msg!A:A,0)),"Error")</f>
        <v>正常</v>
      </c>
      <c r="M1316" s="4" t="str">
        <f>IFERROR(_xlfn.IFS(H1316="9",INDEX(字典1_34!C:C,MATCH(MID(F1316,5,2),字典1_34!B:B,0)),H1316="B00",INDEX(字典1_34!D:D,MATCH(MID(F1316,5,2),字典1_34!B:B,0)),H1316="B20",INDEX(字典1_34!E:E,MATCH(MID(F1316,5,2),字典1_34!B:B,0)),H1316="B48",INDEX(字典1_34!G:G,MATCH(MID(F1316,5,2),字典1_34!B:B,0)),LEFT(H1316,1)="B",INDEX(字典1_34!F:F,MATCH(MID(F1316,5,2),字典1_34!B:B,0))),"-")</f>
        <v>松开</v>
      </c>
      <c r="N1316" s="4" t="str">
        <f>IFERROR(_xlfn.IFS(H1316="9",INDEX(字典1_56!C:C,MATCH(MID(F1316,7,2),字典1_56!B:B,0)),LEFT(H1316,1)="B",INDEX(字典1_56!D:D,MATCH(MID(F1316,7,2),字典1_56!B:B,0)),H1316="C_B",INDEX(字典1_56!F:F,MATCH(MID(F1316,7,2),字典1_56!B:B,0)),H1316="C",INDEX(字典1_56!E:E,MATCH(MID(F1316,7,2),字典1_56!B:B,0))),"-")</f>
        <v>B2键</v>
      </c>
      <c r="O1316" s="4" t="str">
        <f>IFERROR(INDEX(字典1_78!C:C,MATCH(RIGHT(F1316,2),字典1_78!B:B,0)),"Error")</f>
        <v>音符打开(#01)</v>
      </c>
      <c r="P1316" s="5">
        <f t="shared" si="80"/>
        <v>141.19300000000001</v>
      </c>
      <c r="Q1316" s="5">
        <f t="shared" si="81"/>
        <v>0.16000000000002501</v>
      </c>
      <c r="R1316" s="5" t="str">
        <f>IF(H1318="C_B",INDEX(音色一览表!A:A,MATCH(MID(F1316,5,2)&amp;MID(F1317,5,2)&amp;MID(F1318,7,2),音色一览表!H:H,0))&amp;" "&amp;INDEX(音色一览表!G:G,MATCH(MID(F1316,5,2)&amp;MID(F1317,5,2)&amp;MID(F1318,7,2),音色一览表!H:H,0)),"")</f>
        <v/>
      </c>
      <c r="S1316" s="17"/>
      <c r="T1316" s="17"/>
    </row>
    <row r="1317" spans="1:20" ht="18" hidden="1" customHeight="1" x14ac:dyDescent="0.2">
      <c r="A1317" s="16">
        <v>1315</v>
      </c>
      <c r="B1317" s="16">
        <v>7</v>
      </c>
      <c r="C1317" s="10"/>
      <c r="D1317" s="16" t="s">
        <v>49</v>
      </c>
      <c r="E1317" s="16" t="s">
        <v>50</v>
      </c>
      <c r="F1317" s="16" t="s">
        <v>1520</v>
      </c>
      <c r="G1317" s="16" t="s">
        <v>1521</v>
      </c>
      <c r="H1317" s="34" t="str">
        <f t="shared" si="83"/>
        <v>9</v>
      </c>
      <c r="I1317" s="34" t="str">
        <f>IFERROR(INDEX(数据分类!B:B,MATCH(数据!H1317,数据分类!A:A,0)),"Error")</f>
        <v>音符打开</v>
      </c>
      <c r="J1317" s="34" t="str">
        <f>IFERROR(_xlfn.IFS(INDEX(数据分类!E:E,MATCH(数据!H1317,数据分类!A:A,0))=3456,N1317&amp;M1317,INDEX(数据分类!E:E,MATCH(数据!H1317,数据分类!A:A,0))=34,M1317,INDEX(数据分类!E:E,MATCH(数据!H1317,数据分类!A:A,0))=56,N1317,INDEX(数据分类!E:E,MATCH(数据!H1317,数据分类!A:A,0))="-","-"),"Error")</f>
        <v>C3键按下(力度084)</v>
      </c>
      <c r="K1317" s="34">
        <f t="shared" si="82"/>
        <v>1</v>
      </c>
      <c r="L1317" s="4" t="str">
        <f>IFERROR(INDEX(字典msg!B:B,MATCH(D1317,字典msg!A:A,0)),"Error")</f>
        <v>正常</v>
      </c>
      <c r="M1317" s="4" t="str">
        <f>IFERROR(_xlfn.IFS(H1317="9",INDEX(字典1_34!C:C,MATCH(MID(F1317,5,2),字典1_34!B:B,0)),H1317="B00",INDEX(字典1_34!D:D,MATCH(MID(F1317,5,2),字典1_34!B:B,0)),H1317="B20",INDEX(字典1_34!E:E,MATCH(MID(F1317,5,2),字典1_34!B:B,0)),H1317="B48",INDEX(字典1_34!G:G,MATCH(MID(F1317,5,2),字典1_34!B:B,0)),LEFT(H1317,1)="B",INDEX(字典1_34!F:F,MATCH(MID(F1317,5,2),字典1_34!B:B,0))),"-")</f>
        <v>按下(力度084)</v>
      </c>
      <c r="N1317" s="4" t="str">
        <f>IFERROR(_xlfn.IFS(H1317="9",INDEX(字典1_56!C:C,MATCH(MID(F1317,7,2),字典1_56!B:B,0)),LEFT(H1317,1)="B",INDEX(字典1_56!D:D,MATCH(MID(F1317,7,2),字典1_56!B:B,0)),H1317="C_B",INDEX(字典1_56!F:F,MATCH(MID(F1317,7,2),字典1_56!B:B,0)),H1317="C",INDEX(字典1_56!E:E,MATCH(MID(F1317,7,2),字典1_56!B:B,0))),"-")</f>
        <v>C3键</v>
      </c>
      <c r="O1317" s="4" t="str">
        <f>IFERROR(INDEX(字典1_78!C:C,MATCH(RIGHT(F1317,2),字典1_78!B:B,0)),"Error")</f>
        <v>音符打开(#01)</v>
      </c>
      <c r="P1317" s="5">
        <f t="shared" si="80"/>
        <v>141.36000000000001</v>
      </c>
      <c r="Q1317" s="5">
        <f t="shared" si="81"/>
        <v>0.16700000000000159</v>
      </c>
      <c r="R1317" s="5" t="str">
        <f>IF(H1319="C_B",INDEX(音色一览表!A:A,MATCH(MID(F1317,5,2)&amp;MID(F1318,5,2)&amp;MID(F1319,7,2),音色一览表!H:H,0))&amp;" "&amp;INDEX(音色一览表!G:G,MATCH(MID(F1317,5,2)&amp;MID(F1318,5,2)&amp;MID(F1319,7,2),音色一览表!H:H,0)),"")</f>
        <v/>
      </c>
      <c r="S1317" s="17"/>
      <c r="T1317" s="17"/>
    </row>
    <row r="1318" spans="1:20" ht="18" hidden="1" customHeight="1" x14ac:dyDescent="0.2">
      <c r="A1318" s="16">
        <v>1316</v>
      </c>
      <c r="B1318" s="16">
        <v>7</v>
      </c>
      <c r="C1318" s="10"/>
      <c r="D1318" s="16" t="s">
        <v>49</v>
      </c>
      <c r="E1318" s="16" t="s">
        <v>50</v>
      </c>
      <c r="F1318" s="16" t="s">
        <v>166</v>
      </c>
      <c r="G1318" s="16" t="s">
        <v>1522</v>
      </c>
      <c r="H1318" s="34" t="str">
        <f t="shared" si="83"/>
        <v>9</v>
      </c>
      <c r="I1318" s="34" t="str">
        <f>IFERROR(INDEX(数据分类!B:B,MATCH(数据!H1318,数据分类!A:A,0)),"Error")</f>
        <v>音符打开</v>
      </c>
      <c r="J1318" s="34" t="str">
        <f>IFERROR(_xlfn.IFS(INDEX(数据分类!E:E,MATCH(数据!H1318,数据分类!A:A,0))=3456,N1318&amp;M1318,INDEX(数据分类!E:E,MATCH(数据!H1318,数据分类!A:A,0))=34,M1318,INDEX(数据分类!E:E,MATCH(数据!H1318,数据分类!A:A,0))=56,N1318,INDEX(数据分类!E:E,MATCH(数据!H1318,数据分类!A:A,0))="-","-"),"Error")</f>
        <v>C3键松开</v>
      </c>
      <c r="K1318" s="34">
        <f t="shared" si="82"/>
        <v>1</v>
      </c>
      <c r="L1318" s="4" t="str">
        <f>IFERROR(INDEX(字典msg!B:B,MATCH(D1318,字典msg!A:A,0)),"Error")</f>
        <v>正常</v>
      </c>
      <c r="M1318" s="4" t="str">
        <f>IFERROR(_xlfn.IFS(H1318="9",INDEX(字典1_34!C:C,MATCH(MID(F1318,5,2),字典1_34!B:B,0)),H1318="B00",INDEX(字典1_34!D:D,MATCH(MID(F1318,5,2),字典1_34!B:B,0)),H1318="B20",INDEX(字典1_34!E:E,MATCH(MID(F1318,5,2),字典1_34!B:B,0)),H1318="B48",INDEX(字典1_34!G:G,MATCH(MID(F1318,5,2),字典1_34!B:B,0)),LEFT(H1318,1)="B",INDEX(字典1_34!F:F,MATCH(MID(F1318,5,2),字典1_34!B:B,0))),"-")</f>
        <v>松开</v>
      </c>
      <c r="N1318" s="4" t="str">
        <f>IFERROR(_xlfn.IFS(H1318="9",INDEX(字典1_56!C:C,MATCH(MID(F1318,7,2),字典1_56!B:B,0)),LEFT(H1318,1)="B",INDEX(字典1_56!D:D,MATCH(MID(F1318,7,2),字典1_56!B:B,0)),H1318="C_B",INDEX(字典1_56!F:F,MATCH(MID(F1318,7,2),字典1_56!B:B,0)),H1318="C",INDEX(字典1_56!E:E,MATCH(MID(F1318,7,2),字典1_56!B:B,0))),"-")</f>
        <v>C3键</v>
      </c>
      <c r="O1318" s="4" t="str">
        <f>IFERROR(INDEX(字典1_78!C:C,MATCH(RIGHT(F1318,2),字典1_78!B:B,0)),"Error")</f>
        <v>音符打开(#01)</v>
      </c>
      <c r="P1318" s="5">
        <f t="shared" si="80"/>
        <v>141.51</v>
      </c>
      <c r="Q1318" s="5">
        <f t="shared" si="81"/>
        <v>0.14999999999997726</v>
      </c>
      <c r="R1318" s="5" t="str">
        <f>IF(H1320="C_B",INDEX(音色一览表!A:A,MATCH(MID(F1318,5,2)&amp;MID(F1319,5,2)&amp;MID(F1320,7,2),音色一览表!H:H,0))&amp;" "&amp;INDEX(音色一览表!G:G,MATCH(MID(F1318,5,2)&amp;MID(F1319,5,2)&amp;MID(F1320,7,2),音色一览表!H:H,0)),"")</f>
        <v/>
      </c>
      <c r="S1318" s="17"/>
      <c r="T1318" s="17"/>
    </row>
    <row r="1319" spans="1:20" ht="18" hidden="1" customHeight="1" x14ac:dyDescent="0.2">
      <c r="A1319" s="16">
        <v>1317</v>
      </c>
      <c r="B1319" s="16">
        <v>7</v>
      </c>
      <c r="C1319" s="10"/>
      <c r="D1319" s="16" t="s">
        <v>49</v>
      </c>
      <c r="E1319" s="16" t="s">
        <v>50</v>
      </c>
      <c r="F1319" s="16" t="s">
        <v>1523</v>
      </c>
      <c r="G1319" s="16" t="s">
        <v>1524</v>
      </c>
      <c r="H1319" s="34" t="str">
        <f t="shared" si="83"/>
        <v>9</v>
      </c>
      <c r="I1319" s="34" t="str">
        <f>IFERROR(INDEX(数据分类!B:B,MATCH(数据!H1319,数据分类!A:A,0)),"Error")</f>
        <v>音符打开</v>
      </c>
      <c r="J1319" s="34" t="str">
        <f>IFERROR(_xlfn.IFS(INDEX(数据分类!E:E,MATCH(数据!H1319,数据分类!A:A,0))=3456,N1319&amp;M1319,INDEX(数据分类!E:E,MATCH(数据!H1319,数据分类!A:A,0))=34,M1319,INDEX(数据分类!E:E,MATCH(数据!H1319,数据分类!A:A,0))=56,N1319,INDEX(数据分类!E:E,MATCH(数据!H1319,数据分类!A:A,0))="-","-"),"Error")</f>
        <v>#C3键按下(力度084)</v>
      </c>
      <c r="K1319" s="34">
        <f t="shared" si="82"/>
        <v>1</v>
      </c>
      <c r="L1319" s="4" t="str">
        <f>IFERROR(INDEX(字典msg!B:B,MATCH(D1319,字典msg!A:A,0)),"Error")</f>
        <v>正常</v>
      </c>
      <c r="M1319" s="4" t="str">
        <f>IFERROR(_xlfn.IFS(H1319="9",INDEX(字典1_34!C:C,MATCH(MID(F1319,5,2),字典1_34!B:B,0)),H1319="B00",INDEX(字典1_34!D:D,MATCH(MID(F1319,5,2),字典1_34!B:B,0)),H1319="B20",INDEX(字典1_34!E:E,MATCH(MID(F1319,5,2),字典1_34!B:B,0)),H1319="B48",INDEX(字典1_34!G:G,MATCH(MID(F1319,5,2),字典1_34!B:B,0)),LEFT(H1319,1)="B",INDEX(字典1_34!F:F,MATCH(MID(F1319,5,2),字典1_34!B:B,0))),"-")</f>
        <v>按下(力度084)</v>
      </c>
      <c r="N1319" s="4" t="str">
        <f>IFERROR(_xlfn.IFS(H1319="9",INDEX(字典1_56!C:C,MATCH(MID(F1319,7,2),字典1_56!B:B,0)),LEFT(H1319,1)="B",INDEX(字典1_56!D:D,MATCH(MID(F1319,7,2),字典1_56!B:B,0)),H1319="C_B",INDEX(字典1_56!F:F,MATCH(MID(F1319,7,2),字典1_56!B:B,0)),H1319="C",INDEX(字典1_56!E:E,MATCH(MID(F1319,7,2),字典1_56!B:B,0))),"-")</f>
        <v>#C3键</v>
      </c>
      <c r="O1319" s="4" t="str">
        <f>IFERROR(INDEX(字典1_78!C:C,MATCH(RIGHT(F1319,2),字典1_78!B:B,0)),"Error")</f>
        <v>音符打开(#01)</v>
      </c>
      <c r="P1319" s="5">
        <f t="shared" si="80"/>
        <v>141.684</v>
      </c>
      <c r="Q1319" s="5">
        <f t="shared" si="81"/>
        <v>0.17400000000000659</v>
      </c>
      <c r="R1319" s="5" t="str">
        <f>IF(H1321="C_B",INDEX(音色一览表!A:A,MATCH(MID(F1319,5,2)&amp;MID(F1320,5,2)&amp;MID(F1321,7,2),音色一览表!H:H,0))&amp;" "&amp;INDEX(音色一览表!G:G,MATCH(MID(F1319,5,2)&amp;MID(F1320,5,2)&amp;MID(F1321,7,2),音色一览表!H:H,0)),"")</f>
        <v/>
      </c>
      <c r="S1319" s="17"/>
      <c r="T1319" s="17"/>
    </row>
    <row r="1320" spans="1:20" ht="18" hidden="1" customHeight="1" x14ac:dyDescent="0.2">
      <c r="A1320" s="16">
        <v>1318</v>
      </c>
      <c r="B1320" s="16">
        <v>7</v>
      </c>
      <c r="C1320" s="10"/>
      <c r="D1320" s="16" t="s">
        <v>49</v>
      </c>
      <c r="E1320" s="16" t="s">
        <v>50</v>
      </c>
      <c r="F1320" s="16" t="s">
        <v>158</v>
      </c>
      <c r="G1320" s="16" t="s">
        <v>1525</v>
      </c>
      <c r="H1320" s="34" t="str">
        <f t="shared" si="83"/>
        <v>9</v>
      </c>
      <c r="I1320" s="34" t="str">
        <f>IFERROR(INDEX(数据分类!B:B,MATCH(数据!H1320,数据分类!A:A,0)),"Error")</f>
        <v>音符打开</v>
      </c>
      <c r="J1320" s="34" t="str">
        <f>IFERROR(_xlfn.IFS(INDEX(数据分类!E:E,MATCH(数据!H1320,数据分类!A:A,0))=3456,N1320&amp;M1320,INDEX(数据分类!E:E,MATCH(数据!H1320,数据分类!A:A,0))=34,M1320,INDEX(数据分类!E:E,MATCH(数据!H1320,数据分类!A:A,0))=56,N1320,INDEX(数据分类!E:E,MATCH(数据!H1320,数据分类!A:A,0))="-","-"),"Error")</f>
        <v>#C3键松开</v>
      </c>
      <c r="K1320" s="34">
        <f t="shared" si="82"/>
        <v>1</v>
      </c>
      <c r="L1320" s="4" t="str">
        <f>IFERROR(INDEX(字典msg!B:B,MATCH(D1320,字典msg!A:A,0)),"Error")</f>
        <v>正常</v>
      </c>
      <c r="M1320" s="4" t="str">
        <f>IFERROR(_xlfn.IFS(H1320="9",INDEX(字典1_34!C:C,MATCH(MID(F1320,5,2),字典1_34!B:B,0)),H1320="B00",INDEX(字典1_34!D:D,MATCH(MID(F1320,5,2),字典1_34!B:B,0)),H1320="B20",INDEX(字典1_34!E:E,MATCH(MID(F1320,5,2),字典1_34!B:B,0)),H1320="B48",INDEX(字典1_34!G:G,MATCH(MID(F1320,5,2),字典1_34!B:B,0)),LEFT(H1320,1)="B",INDEX(字典1_34!F:F,MATCH(MID(F1320,5,2),字典1_34!B:B,0))),"-")</f>
        <v>松开</v>
      </c>
      <c r="N1320" s="4" t="str">
        <f>IFERROR(_xlfn.IFS(H1320="9",INDEX(字典1_56!C:C,MATCH(MID(F1320,7,2),字典1_56!B:B,0)),LEFT(H1320,1)="B",INDEX(字典1_56!D:D,MATCH(MID(F1320,7,2),字典1_56!B:B,0)),H1320="C_B",INDEX(字典1_56!F:F,MATCH(MID(F1320,7,2),字典1_56!B:B,0)),H1320="C",INDEX(字典1_56!E:E,MATCH(MID(F1320,7,2),字典1_56!B:B,0))),"-")</f>
        <v>#C3键</v>
      </c>
      <c r="O1320" s="4" t="str">
        <f>IFERROR(INDEX(字典1_78!C:C,MATCH(RIGHT(F1320,2),字典1_78!B:B,0)),"Error")</f>
        <v>音符打开(#01)</v>
      </c>
      <c r="P1320" s="5">
        <f t="shared" si="80"/>
        <v>141.83099999999999</v>
      </c>
      <c r="Q1320" s="5">
        <f t="shared" si="81"/>
        <v>0.14699999999999136</v>
      </c>
      <c r="R1320" s="5" t="str">
        <f>IF(H1322="C_B",INDEX(音色一览表!A:A,MATCH(MID(F1320,5,2)&amp;MID(F1321,5,2)&amp;MID(F1322,7,2),音色一览表!H:H,0))&amp;" "&amp;INDEX(音色一览表!G:G,MATCH(MID(F1320,5,2)&amp;MID(F1321,5,2)&amp;MID(F1322,7,2),音色一览表!H:H,0)),"")</f>
        <v/>
      </c>
      <c r="S1320" s="17"/>
      <c r="T1320" s="17"/>
    </row>
    <row r="1321" spans="1:20" ht="18" hidden="1" customHeight="1" x14ac:dyDescent="0.2">
      <c r="A1321" s="16">
        <v>1319</v>
      </c>
      <c r="B1321" s="16">
        <v>7</v>
      </c>
      <c r="C1321" s="10"/>
      <c r="D1321" s="16" t="s">
        <v>49</v>
      </c>
      <c r="E1321" s="16" t="s">
        <v>50</v>
      </c>
      <c r="F1321" s="16" t="s">
        <v>765</v>
      </c>
      <c r="G1321" s="16" t="s">
        <v>1526</v>
      </c>
      <c r="H1321" s="34" t="str">
        <f t="shared" si="83"/>
        <v>9</v>
      </c>
      <c r="I1321" s="34" t="str">
        <f>IFERROR(INDEX(数据分类!B:B,MATCH(数据!H1321,数据分类!A:A,0)),"Error")</f>
        <v>音符打开</v>
      </c>
      <c r="J1321" s="34" t="str">
        <f>IFERROR(_xlfn.IFS(INDEX(数据分类!E:E,MATCH(数据!H1321,数据分类!A:A,0))=3456,N1321&amp;M1321,INDEX(数据分类!E:E,MATCH(数据!H1321,数据分类!A:A,0))=34,M1321,INDEX(数据分类!E:E,MATCH(数据!H1321,数据分类!A:A,0))=56,N1321,INDEX(数据分类!E:E,MATCH(数据!H1321,数据分类!A:A,0))="-","-"),"Error")</f>
        <v>D3键按下(力度078)</v>
      </c>
      <c r="K1321" s="34">
        <f t="shared" si="82"/>
        <v>1</v>
      </c>
      <c r="L1321" s="4" t="str">
        <f>IFERROR(INDEX(字典msg!B:B,MATCH(D1321,字典msg!A:A,0)),"Error")</f>
        <v>正常</v>
      </c>
      <c r="M1321" s="4" t="str">
        <f>IFERROR(_xlfn.IFS(H1321="9",INDEX(字典1_34!C:C,MATCH(MID(F1321,5,2),字典1_34!B:B,0)),H1321="B00",INDEX(字典1_34!D:D,MATCH(MID(F1321,5,2),字典1_34!B:B,0)),H1321="B20",INDEX(字典1_34!E:E,MATCH(MID(F1321,5,2),字典1_34!B:B,0)),H1321="B48",INDEX(字典1_34!G:G,MATCH(MID(F1321,5,2),字典1_34!B:B,0)),LEFT(H1321,1)="B",INDEX(字典1_34!F:F,MATCH(MID(F1321,5,2),字典1_34!B:B,0))),"-")</f>
        <v>按下(力度078)</v>
      </c>
      <c r="N1321" s="4" t="str">
        <f>IFERROR(_xlfn.IFS(H1321="9",INDEX(字典1_56!C:C,MATCH(MID(F1321,7,2),字典1_56!B:B,0)),LEFT(H1321,1)="B",INDEX(字典1_56!D:D,MATCH(MID(F1321,7,2),字典1_56!B:B,0)),H1321="C_B",INDEX(字典1_56!F:F,MATCH(MID(F1321,7,2),字典1_56!B:B,0)),H1321="C",INDEX(字典1_56!E:E,MATCH(MID(F1321,7,2),字典1_56!B:B,0))),"-")</f>
        <v>D3键</v>
      </c>
      <c r="O1321" s="4" t="str">
        <f>IFERROR(INDEX(字典1_78!C:C,MATCH(RIGHT(F1321,2),字典1_78!B:B,0)),"Error")</f>
        <v>音符打开(#01)</v>
      </c>
      <c r="P1321" s="5">
        <f t="shared" si="80"/>
        <v>142.001</v>
      </c>
      <c r="Q1321" s="5">
        <f t="shared" si="81"/>
        <v>0.17000000000001592</v>
      </c>
      <c r="R1321" s="5" t="str">
        <f>IF(H1323="C_B",INDEX(音色一览表!A:A,MATCH(MID(F1321,5,2)&amp;MID(F1322,5,2)&amp;MID(F1323,7,2),音色一览表!H:H,0))&amp;" "&amp;INDEX(音色一览表!G:G,MATCH(MID(F1321,5,2)&amp;MID(F1322,5,2)&amp;MID(F1323,7,2),音色一览表!H:H,0)),"")</f>
        <v/>
      </c>
      <c r="S1321" s="17"/>
      <c r="T1321" s="17"/>
    </row>
    <row r="1322" spans="1:20" ht="18" hidden="1" customHeight="1" x14ac:dyDescent="0.2">
      <c r="A1322" s="16">
        <v>1320</v>
      </c>
      <c r="B1322" s="16">
        <v>7</v>
      </c>
      <c r="C1322" s="10"/>
      <c r="D1322" s="16" t="s">
        <v>49</v>
      </c>
      <c r="E1322" s="16" t="s">
        <v>50</v>
      </c>
      <c r="F1322" s="16" t="s">
        <v>174</v>
      </c>
      <c r="G1322" s="16" t="s">
        <v>1527</v>
      </c>
      <c r="H1322" s="34" t="str">
        <f t="shared" si="83"/>
        <v>9</v>
      </c>
      <c r="I1322" s="34" t="str">
        <f>IFERROR(INDEX(数据分类!B:B,MATCH(数据!H1322,数据分类!A:A,0)),"Error")</f>
        <v>音符打开</v>
      </c>
      <c r="J1322" s="34" t="str">
        <f>IFERROR(_xlfn.IFS(INDEX(数据分类!E:E,MATCH(数据!H1322,数据分类!A:A,0))=3456,N1322&amp;M1322,INDEX(数据分类!E:E,MATCH(数据!H1322,数据分类!A:A,0))=34,M1322,INDEX(数据分类!E:E,MATCH(数据!H1322,数据分类!A:A,0))=56,N1322,INDEX(数据分类!E:E,MATCH(数据!H1322,数据分类!A:A,0))="-","-"),"Error")</f>
        <v>D3键松开</v>
      </c>
      <c r="K1322" s="34">
        <f t="shared" si="82"/>
        <v>1</v>
      </c>
      <c r="L1322" s="4" t="str">
        <f>IFERROR(INDEX(字典msg!B:B,MATCH(D1322,字典msg!A:A,0)),"Error")</f>
        <v>正常</v>
      </c>
      <c r="M1322" s="4" t="str">
        <f>IFERROR(_xlfn.IFS(H1322="9",INDEX(字典1_34!C:C,MATCH(MID(F1322,5,2),字典1_34!B:B,0)),H1322="B00",INDEX(字典1_34!D:D,MATCH(MID(F1322,5,2),字典1_34!B:B,0)),H1322="B20",INDEX(字典1_34!E:E,MATCH(MID(F1322,5,2),字典1_34!B:B,0)),H1322="B48",INDEX(字典1_34!G:G,MATCH(MID(F1322,5,2),字典1_34!B:B,0)),LEFT(H1322,1)="B",INDEX(字典1_34!F:F,MATCH(MID(F1322,5,2),字典1_34!B:B,0))),"-")</f>
        <v>松开</v>
      </c>
      <c r="N1322" s="4" t="str">
        <f>IFERROR(_xlfn.IFS(H1322="9",INDEX(字典1_56!C:C,MATCH(MID(F1322,7,2),字典1_56!B:B,0)),LEFT(H1322,1)="B",INDEX(字典1_56!D:D,MATCH(MID(F1322,7,2),字典1_56!B:B,0)),H1322="C_B",INDEX(字典1_56!F:F,MATCH(MID(F1322,7,2),字典1_56!B:B,0)),H1322="C",INDEX(字典1_56!E:E,MATCH(MID(F1322,7,2),字典1_56!B:B,0))),"-")</f>
        <v>D3键</v>
      </c>
      <c r="O1322" s="4" t="str">
        <f>IFERROR(INDEX(字典1_78!C:C,MATCH(RIGHT(F1322,2),字典1_78!B:B,0)),"Error")</f>
        <v>音符打开(#01)</v>
      </c>
      <c r="P1322" s="5">
        <f t="shared" si="80"/>
        <v>142.161</v>
      </c>
      <c r="Q1322" s="5">
        <f t="shared" si="81"/>
        <v>0.15999999999999659</v>
      </c>
      <c r="R1322" s="5" t="str">
        <f>IF(H1324="C_B",INDEX(音色一览表!A:A,MATCH(MID(F1322,5,2)&amp;MID(F1323,5,2)&amp;MID(F1324,7,2),音色一览表!H:H,0))&amp;" "&amp;INDEX(音色一览表!G:G,MATCH(MID(F1322,5,2)&amp;MID(F1323,5,2)&amp;MID(F1324,7,2),音色一览表!H:H,0)),"")</f>
        <v/>
      </c>
      <c r="S1322" s="17"/>
      <c r="T1322" s="17"/>
    </row>
    <row r="1323" spans="1:20" ht="18" hidden="1" customHeight="1" x14ac:dyDescent="0.2">
      <c r="A1323" s="16">
        <v>1321</v>
      </c>
      <c r="B1323" s="16">
        <v>7</v>
      </c>
      <c r="C1323" s="10"/>
      <c r="D1323" s="16" t="s">
        <v>49</v>
      </c>
      <c r="E1323" s="16" t="s">
        <v>50</v>
      </c>
      <c r="F1323" s="16" t="s">
        <v>1528</v>
      </c>
      <c r="G1323" s="16" t="s">
        <v>1529</v>
      </c>
      <c r="H1323" s="34" t="str">
        <f t="shared" si="83"/>
        <v>9</v>
      </c>
      <c r="I1323" s="34" t="str">
        <f>IFERROR(INDEX(数据分类!B:B,MATCH(数据!H1323,数据分类!A:A,0)),"Error")</f>
        <v>音符打开</v>
      </c>
      <c r="J1323" s="34" t="str">
        <f>IFERROR(_xlfn.IFS(INDEX(数据分类!E:E,MATCH(数据!H1323,数据分类!A:A,0))=3456,N1323&amp;M1323,INDEX(数据分类!E:E,MATCH(数据!H1323,数据分类!A:A,0))=34,M1323,INDEX(数据分类!E:E,MATCH(数据!H1323,数据分类!A:A,0))=56,N1323,INDEX(数据分类!E:E,MATCH(数据!H1323,数据分类!A:A,0))="-","-"),"Error")</f>
        <v>#D3键按下(力度086)</v>
      </c>
      <c r="K1323" s="34">
        <f t="shared" si="82"/>
        <v>1</v>
      </c>
      <c r="L1323" s="4" t="str">
        <f>IFERROR(INDEX(字典msg!B:B,MATCH(D1323,字典msg!A:A,0)),"Error")</f>
        <v>正常</v>
      </c>
      <c r="M1323" s="4" t="str">
        <f>IFERROR(_xlfn.IFS(H1323="9",INDEX(字典1_34!C:C,MATCH(MID(F1323,5,2),字典1_34!B:B,0)),H1323="B00",INDEX(字典1_34!D:D,MATCH(MID(F1323,5,2),字典1_34!B:B,0)),H1323="B20",INDEX(字典1_34!E:E,MATCH(MID(F1323,5,2),字典1_34!B:B,0)),H1323="B48",INDEX(字典1_34!G:G,MATCH(MID(F1323,5,2),字典1_34!B:B,0)),LEFT(H1323,1)="B",INDEX(字典1_34!F:F,MATCH(MID(F1323,5,2),字典1_34!B:B,0))),"-")</f>
        <v>按下(力度086)</v>
      </c>
      <c r="N1323" s="4" t="str">
        <f>IFERROR(_xlfn.IFS(H1323="9",INDEX(字典1_56!C:C,MATCH(MID(F1323,7,2),字典1_56!B:B,0)),LEFT(H1323,1)="B",INDEX(字典1_56!D:D,MATCH(MID(F1323,7,2),字典1_56!B:B,0)),H1323="C_B",INDEX(字典1_56!F:F,MATCH(MID(F1323,7,2),字典1_56!B:B,0)),H1323="C",INDEX(字典1_56!E:E,MATCH(MID(F1323,7,2),字典1_56!B:B,0))),"-")</f>
        <v>#D3键</v>
      </c>
      <c r="O1323" s="4" t="str">
        <f>IFERROR(INDEX(字典1_78!C:C,MATCH(RIGHT(F1323,2),字典1_78!B:B,0)),"Error")</f>
        <v>音符打开(#01)</v>
      </c>
      <c r="P1323" s="5">
        <f t="shared" si="80"/>
        <v>142.339</v>
      </c>
      <c r="Q1323" s="5">
        <f t="shared" si="81"/>
        <v>0.17799999999999727</v>
      </c>
      <c r="R1323" s="5" t="str">
        <f>IF(H1325="C_B",INDEX(音色一览表!A:A,MATCH(MID(F1323,5,2)&amp;MID(F1324,5,2)&amp;MID(F1325,7,2),音色一览表!H:H,0))&amp;" "&amp;INDEX(音色一览表!G:G,MATCH(MID(F1323,5,2)&amp;MID(F1324,5,2)&amp;MID(F1325,7,2),音色一览表!H:H,0)),"")</f>
        <v/>
      </c>
      <c r="S1323" s="17"/>
      <c r="T1323" s="17"/>
    </row>
    <row r="1324" spans="1:20" ht="18" hidden="1" customHeight="1" x14ac:dyDescent="0.2">
      <c r="A1324" s="16">
        <v>1322</v>
      </c>
      <c r="B1324" s="16">
        <v>7</v>
      </c>
      <c r="C1324" s="10"/>
      <c r="D1324" s="16" t="s">
        <v>49</v>
      </c>
      <c r="E1324" s="16" t="s">
        <v>50</v>
      </c>
      <c r="F1324" s="16" t="s">
        <v>1530</v>
      </c>
      <c r="G1324" s="16" t="s">
        <v>1531</v>
      </c>
      <c r="H1324" s="34" t="str">
        <f t="shared" si="83"/>
        <v>9</v>
      </c>
      <c r="I1324" s="34" t="str">
        <f>IFERROR(INDEX(数据分类!B:B,MATCH(数据!H1324,数据分类!A:A,0)),"Error")</f>
        <v>音符打开</v>
      </c>
      <c r="J1324" s="34" t="str">
        <f>IFERROR(_xlfn.IFS(INDEX(数据分类!E:E,MATCH(数据!H1324,数据分类!A:A,0))=3456,N1324&amp;M1324,INDEX(数据分类!E:E,MATCH(数据!H1324,数据分类!A:A,0))=34,M1324,INDEX(数据分类!E:E,MATCH(数据!H1324,数据分类!A:A,0))=56,N1324,INDEX(数据分类!E:E,MATCH(数据!H1324,数据分类!A:A,0))="-","-"),"Error")</f>
        <v>#D3键松开</v>
      </c>
      <c r="K1324" s="34">
        <f t="shared" si="82"/>
        <v>1</v>
      </c>
      <c r="L1324" s="4" t="str">
        <f>IFERROR(INDEX(字典msg!B:B,MATCH(D1324,字典msg!A:A,0)),"Error")</f>
        <v>正常</v>
      </c>
      <c r="M1324" s="4" t="str">
        <f>IFERROR(_xlfn.IFS(H1324="9",INDEX(字典1_34!C:C,MATCH(MID(F1324,5,2),字典1_34!B:B,0)),H1324="B00",INDEX(字典1_34!D:D,MATCH(MID(F1324,5,2),字典1_34!B:B,0)),H1324="B20",INDEX(字典1_34!E:E,MATCH(MID(F1324,5,2),字典1_34!B:B,0)),H1324="B48",INDEX(字典1_34!G:G,MATCH(MID(F1324,5,2),字典1_34!B:B,0)),LEFT(H1324,1)="B",INDEX(字典1_34!F:F,MATCH(MID(F1324,5,2),字典1_34!B:B,0))),"-")</f>
        <v>松开</v>
      </c>
      <c r="N1324" s="4" t="str">
        <f>IFERROR(_xlfn.IFS(H1324="9",INDEX(字典1_56!C:C,MATCH(MID(F1324,7,2),字典1_56!B:B,0)),LEFT(H1324,1)="B",INDEX(字典1_56!D:D,MATCH(MID(F1324,7,2),字典1_56!B:B,0)),H1324="C_B",INDEX(字典1_56!F:F,MATCH(MID(F1324,7,2),字典1_56!B:B,0)),H1324="C",INDEX(字典1_56!E:E,MATCH(MID(F1324,7,2),字典1_56!B:B,0))),"-")</f>
        <v>#D3键</v>
      </c>
      <c r="O1324" s="4" t="str">
        <f>IFERROR(INDEX(字典1_78!C:C,MATCH(RIGHT(F1324,2),字典1_78!B:B,0)),"Error")</f>
        <v>音符打开(#01)</v>
      </c>
      <c r="P1324" s="5">
        <f t="shared" si="80"/>
        <v>142.489</v>
      </c>
      <c r="Q1324" s="5">
        <f t="shared" si="81"/>
        <v>0.15000000000000568</v>
      </c>
      <c r="R1324" s="5" t="str">
        <f>IF(H1326="C_B",INDEX(音色一览表!A:A,MATCH(MID(F1324,5,2)&amp;MID(F1325,5,2)&amp;MID(F1326,7,2),音色一览表!H:H,0))&amp;" "&amp;INDEX(音色一览表!G:G,MATCH(MID(F1324,5,2)&amp;MID(F1325,5,2)&amp;MID(F1326,7,2),音色一览表!H:H,0)),"")</f>
        <v/>
      </c>
      <c r="S1324" s="17"/>
      <c r="T1324" s="17"/>
    </row>
    <row r="1325" spans="1:20" ht="18" hidden="1" customHeight="1" x14ac:dyDescent="0.2">
      <c r="A1325" s="16">
        <v>1323</v>
      </c>
      <c r="B1325" s="16">
        <v>7</v>
      </c>
      <c r="C1325" s="10"/>
      <c r="D1325" s="16" t="s">
        <v>49</v>
      </c>
      <c r="E1325" s="16" t="s">
        <v>50</v>
      </c>
      <c r="F1325" s="16" t="s">
        <v>786</v>
      </c>
      <c r="G1325" s="16" t="s">
        <v>1532</v>
      </c>
      <c r="H1325" s="34" t="str">
        <f t="shared" si="83"/>
        <v>9</v>
      </c>
      <c r="I1325" s="34" t="str">
        <f>IFERROR(INDEX(数据分类!B:B,MATCH(数据!H1325,数据分类!A:A,0)),"Error")</f>
        <v>音符打开</v>
      </c>
      <c r="J1325" s="34" t="str">
        <f>IFERROR(_xlfn.IFS(INDEX(数据分类!E:E,MATCH(数据!H1325,数据分类!A:A,0))=3456,N1325&amp;M1325,INDEX(数据分类!E:E,MATCH(数据!H1325,数据分类!A:A,0))=34,M1325,INDEX(数据分类!E:E,MATCH(数据!H1325,数据分类!A:A,0))=56,N1325,INDEX(数据分类!E:E,MATCH(数据!H1325,数据分类!A:A,0))="-","-"),"Error")</f>
        <v>E3键按下(力度079)</v>
      </c>
      <c r="K1325" s="34">
        <f t="shared" si="82"/>
        <v>1</v>
      </c>
      <c r="L1325" s="4" t="str">
        <f>IFERROR(INDEX(字典msg!B:B,MATCH(D1325,字典msg!A:A,0)),"Error")</f>
        <v>正常</v>
      </c>
      <c r="M1325" s="4" t="str">
        <f>IFERROR(_xlfn.IFS(H1325="9",INDEX(字典1_34!C:C,MATCH(MID(F1325,5,2),字典1_34!B:B,0)),H1325="B00",INDEX(字典1_34!D:D,MATCH(MID(F1325,5,2),字典1_34!B:B,0)),H1325="B20",INDEX(字典1_34!E:E,MATCH(MID(F1325,5,2),字典1_34!B:B,0)),H1325="B48",INDEX(字典1_34!G:G,MATCH(MID(F1325,5,2),字典1_34!B:B,0)),LEFT(H1325,1)="B",INDEX(字典1_34!F:F,MATCH(MID(F1325,5,2),字典1_34!B:B,0))),"-")</f>
        <v>按下(力度079)</v>
      </c>
      <c r="N1325" s="4" t="str">
        <f>IFERROR(_xlfn.IFS(H1325="9",INDEX(字典1_56!C:C,MATCH(MID(F1325,7,2),字典1_56!B:B,0)),LEFT(H1325,1)="B",INDEX(字典1_56!D:D,MATCH(MID(F1325,7,2),字典1_56!B:B,0)),H1325="C_B",INDEX(字典1_56!F:F,MATCH(MID(F1325,7,2),字典1_56!B:B,0)),H1325="C",INDEX(字典1_56!E:E,MATCH(MID(F1325,7,2),字典1_56!B:B,0))),"-")</f>
        <v>E3键</v>
      </c>
      <c r="O1325" s="4" t="str">
        <f>IFERROR(INDEX(字典1_78!C:C,MATCH(RIGHT(F1325,2),字典1_78!B:B,0)),"Error")</f>
        <v>音符打开(#01)</v>
      </c>
      <c r="P1325" s="5">
        <f t="shared" si="80"/>
        <v>142.65899999999999</v>
      </c>
      <c r="Q1325" s="5">
        <f t="shared" si="81"/>
        <v>0.16999999999998749</v>
      </c>
      <c r="R1325" s="5" t="str">
        <f>IF(H1327="C_B",INDEX(音色一览表!A:A,MATCH(MID(F1325,5,2)&amp;MID(F1326,5,2)&amp;MID(F1327,7,2),音色一览表!H:H,0))&amp;" "&amp;INDEX(音色一览表!G:G,MATCH(MID(F1325,5,2)&amp;MID(F1326,5,2)&amp;MID(F1327,7,2),音色一览表!H:H,0)),"")</f>
        <v/>
      </c>
      <c r="S1325" s="17"/>
      <c r="T1325" s="17"/>
    </row>
    <row r="1326" spans="1:20" ht="18" hidden="1" customHeight="1" x14ac:dyDescent="0.2">
      <c r="A1326" s="16">
        <v>1324</v>
      </c>
      <c r="B1326" s="16">
        <v>7</v>
      </c>
      <c r="C1326" s="10"/>
      <c r="D1326" s="16" t="s">
        <v>49</v>
      </c>
      <c r="E1326" s="16" t="s">
        <v>50</v>
      </c>
      <c r="F1326" s="16" t="s">
        <v>181</v>
      </c>
      <c r="G1326" s="16" t="s">
        <v>1533</v>
      </c>
      <c r="H1326" s="34" t="str">
        <f t="shared" si="83"/>
        <v>9</v>
      </c>
      <c r="I1326" s="34" t="str">
        <f>IFERROR(INDEX(数据分类!B:B,MATCH(数据!H1326,数据分类!A:A,0)),"Error")</f>
        <v>音符打开</v>
      </c>
      <c r="J1326" s="34" t="str">
        <f>IFERROR(_xlfn.IFS(INDEX(数据分类!E:E,MATCH(数据!H1326,数据分类!A:A,0))=3456,N1326&amp;M1326,INDEX(数据分类!E:E,MATCH(数据!H1326,数据分类!A:A,0))=34,M1326,INDEX(数据分类!E:E,MATCH(数据!H1326,数据分类!A:A,0))=56,N1326,INDEX(数据分类!E:E,MATCH(数据!H1326,数据分类!A:A,0))="-","-"),"Error")</f>
        <v>E3键松开</v>
      </c>
      <c r="K1326" s="34">
        <f t="shared" si="82"/>
        <v>1</v>
      </c>
      <c r="L1326" s="4" t="str">
        <f>IFERROR(INDEX(字典msg!B:B,MATCH(D1326,字典msg!A:A,0)),"Error")</f>
        <v>正常</v>
      </c>
      <c r="M1326" s="4" t="str">
        <f>IFERROR(_xlfn.IFS(H1326="9",INDEX(字典1_34!C:C,MATCH(MID(F1326,5,2),字典1_34!B:B,0)),H1326="B00",INDEX(字典1_34!D:D,MATCH(MID(F1326,5,2),字典1_34!B:B,0)),H1326="B20",INDEX(字典1_34!E:E,MATCH(MID(F1326,5,2),字典1_34!B:B,0)),H1326="B48",INDEX(字典1_34!G:G,MATCH(MID(F1326,5,2),字典1_34!B:B,0)),LEFT(H1326,1)="B",INDEX(字典1_34!F:F,MATCH(MID(F1326,5,2),字典1_34!B:B,0))),"-")</f>
        <v>松开</v>
      </c>
      <c r="N1326" s="4" t="str">
        <f>IFERROR(_xlfn.IFS(H1326="9",INDEX(字典1_56!C:C,MATCH(MID(F1326,7,2),字典1_56!B:B,0)),LEFT(H1326,1)="B",INDEX(字典1_56!D:D,MATCH(MID(F1326,7,2),字典1_56!B:B,0)),H1326="C_B",INDEX(字典1_56!F:F,MATCH(MID(F1326,7,2),字典1_56!B:B,0)),H1326="C",INDEX(字典1_56!E:E,MATCH(MID(F1326,7,2),字典1_56!B:B,0))),"-")</f>
        <v>E3键</v>
      </c>
      <c r="O1326" s="4" t="str">
        <f>IFERROR(INDEX(字典1_78!C:C,MATCH(RIGHT(F1326,2),字典1_78!B:B,0)),"Error")</f>
        <v>音符打开(#01)</v>
      </c>
      <c r="P1326" s="5">
        <f t="shared" si="80"/>
        <v>142.81899999999999</v>
      </c>
      <c r="Q1326" s="5">
        <f t="shared" si="81"/>
        <v>0.15999999999999659</v>
      </c>
      <c r="R1326" s="5" t="str">
        <f>IF(H1328="C_B",INDEX(音色一览表!A:A,MATCH(MID(F1326,5,2)&amp;MID(F1327,5,2)&amp;MID(F1328,7,2),音色一览表!H:H,0))&amp;" "&amp;INDEX(音色一览表!G:G,MATCH(MID(F1326,5,2)&amp;MID(F1327,5,2)&amp;MID(F1328,7,2),音色一览表!H:H,0)),"")</f>
        <v/>
      </c>
      <c r="S1326" s="17"/>
      <c r="T1326" s="17"/>
    </row>
    <row r="1327" spans="1:20" ht="18" hidden="1" customHeight="1" x14ac:dyDescent="0.2">
      <c r="A1327" s="16">
        <v>1325</v>
      </c>
      <c r="B1327" s="16">
        <v>7</v>
      </c>
      <c r="C1327" s="10"/>
      <c r="D1327" s="16" t="s">
        <v>49</v>
      </c>
      <c r="E1327" s="16" t="s">
        <v>50</v>
      </c>
      <c r="F1327" s="16" t="s">
        <v>1534</v>
      </c>
      <c r="G1327" s="16" t="s">
        <v>1535</v>
      </c>
      <c r="H1327" s="34" t="str">
        <f t="shared" si="83"/>
        <v>9</v>
      </c>
      <c r="I1327" s="34" t="str">
        <f>IFERROR(INDEX(数据分类!B:B,MATCH(数据!H1327,数据分类!A:A,0)),"Error")</f>
        <v>音符打开</v>
      </c>
      <c r="J1327" s="34" t="str">
        <f>IFERROR(_xlfn.IFS(INDEX(数据分类!E:E,MATCH(数据!H1327,数据分类!A:A,0))=3456,N1327&amp;M1327,INDEX(数据分类!E:E,MATCH(数据!H1327,数据分类!A:A,0))=34,M1327,INDEX(数据分类!E:E,MATCH(数据!H1327,数据分类!A:A,0))=56,N1327,INDEX(数据分类!E:E,MATCH(数据!H1327,数据分类!A:A,0))="-","-"),"Error")</f>
        <v>F3键按下(力度083)</v>
      </c>
      <c r="K1327" s="34">
        <f t="shared" si="82"/>
        <v>1</v>
      </c>
      <c r="L1327" s="4" t="str">
        <f>IFERROR(INDEX(字典msg!B:B,MATCH(D1327,字典msg!A:A,0)),"Error")</f>
        <v>正常</v>
      </c>
      <c r="M1327" s="4" t="str">
        <f>IFERROR(_xlfn.IFS(H1327="9",INDEX(字典1_34!C:C,MATCH(MID(F1327,5,2),字典1_34!B:B,0)),H1327="B00",INDEX(字典1_34!D:D,MATCH(MID(F1327,5,2),字典1_34!B:B,0)),H1327="B20",INDEX(字典1_34!E:E,MATCH(MID(F1327,5,2),字典1_34!B:B,0)),H1327="B48",INDEX(字典1_34!G:G,MATCH(MID(F1327,5,2),字典1_34!B:B,0)),LEFT(H1327,1)="B",INDEX(字典1_34!F:F,MATCH(MID(F1327,5,2),字典1_34!B:B,0))),"-")</f>
        <v>按下(力度083)</v>
      </c>
      <c r="N1327" s="4" t="str">
        <f>IFERROR(_xlfn.IFS(H1327="9",INDEX(字典1_56!C:C,MATCH(MID(F1327,7,2),字典1_56!B:B,0)),LEFT(H1327,1)="B",INDEX(字典1_56!D:D,MATCH(MID(F1327,7,2),字典1_56!B:B,0)),H1327="C_B",INDEX(字典1_56!F:F,MATCH(MID(F1327,7,2),字典1_56!B:B,0)),H1327="C",INDEX(字典1_56!E:E,MATCH(MID(F1327,7,2),字典1_56!B:B,0))),"-")</f>
        <v>F3键</v>
      </c>
      <c r="O1327" s="4" t="str">
        <f>IFERROR(INDEX(字典1_78!C:C,MATCH(RIGHT(F1327,2),字典1_78!B:B,0)),"Error")</f>
        <v>音符打开(#01)</v>
      </c>
      <c r="P1327" s="5">
        <f t="shared" si="80"/>
        <v>142.98500000000001</v>
      </c>
      <c r="Q1327" s="5">
        <f t="shared" si="81"/>
        <v>0.16600000000002524</v>
      </c>
      <c r="R1327" s="5" t="str">
        <f>IF(H1329="C_B",INDEX(音色一览表!A:A,MATCH(MID(F1327,5,2)&amp;MID(F1328,5,2)&amp;MID(F1329,7,2),音色一览表!H:H,0))&amp;" "&amp;INDEX(音色一览表!G:G,MATCH(MID(F1327,5,2)&amp;MID(F1328,5,2)&amp;MID(F1329,7,2),音色一览表!H:H,0)),"")</f>
        <v/>
      </c>
      <c r="S1327" s="17"/>
      <c r="T1327" s="17"/>
    </row>
    <row r="1328" spans="1:20" ht="18" hidden="1" customHeight="1" x14ac:dyDescent="0.2">
      <c r="A1328" s="16">
        <v>1326</v>
      </c>
      <c r="B1328" s="16">
        <v>7</v>
      </c>
      <c r="C1328" s="10"/>
      <c r="D1328" s="16" t="s">
        <v>49</v>
      </c>
      <c r="E1328" s="16" t="s">
        <v>50</v>
      </c>
      <c r="F1328" s="16" t="s">
        <v>207</v>
      </c>
      <c r="G1328" s="16" t="s">
        <v>1536</v>
      </c>
      <c r="H1328" s="34" t="str">
        <f t="shared" si="83"/>
        <v>9</v>
      </c>
      <c r="I1328" s="34" t="str">
        <f>IFERROR(INDEX(数据分类!B:B,MATCH(数据!H1328,数据分类!A:A,0)),"Error")</f>
        <v>音符打开</v>
      </c>
      <c r="J1328" s="34" t="str">
        <f>IFERROR(_xlfn.IFS(INDEX(数据分类!E:E,MATCH(数据!H1328,数据分类!A:A,0))=3456,N1328&amp;M1328,INDEX(数据分类!E:E,MATCH(数据!H1328,数据分类!A:A,0))=34,M1328,INDEX(数据分类!E:E,MATCH(数据!H1328,数据分类!A:A,0))=56,N1328,INDEX(数据分类!E:E,MATCH(数据!H1328,数据分类!A:A,0))="-","-"),"Error")</f>
        <v>F3键松开</v>
      </c>
      <c r="K1328" s="34">
        <f t="shared" si="82"/>
        <v>1</v>
      </c>
      <c r="L1328" s="4" t="str">
        <f>IFERROR(INDEX(字典msg!B:B,MATCH(D1328,字典msg!A:A,0)),"Error")</f>
        <v>正常</v>
      </c>
      <c r="M1328" s="4" t="str">
        <f>IFERROR(_xlfn.IFS(H1328="9",INDEX(字典1_34!C:C,MATCH(MID(F1328,5,2),字典1_34!B:B,0)),H1328="B00",INDEX(字典1_34!D:D,MATCH(MID(F1328,5,2),字典1_34!B:B,0)),H1328="B20",INDEX(字典1_34!E:E,MATCH(MID(F1328,5,2),字典1_34!B:B,0)),H1328="B48",INDEX(字典1_34!G:G,MATCH(MID(F1328,5,2),字典1_34!B:B,0)),LEFT(H1328,1)="B",INDEX(字典1_34!F:F,MATCH(MID(F1328,5,2),字典1_34!B:B,0))),"-")</f>
        <v>松开</v>
      </c>
      <c r="N1328" s="4" t="str">
        <f>IFERROR(_xlfn.IFS(H1328="9",INDEX(字典1_56!C:C,MATCH(MID(F1328,7,2),字典1_56!B:B,0)),LEFT(H1328,1)="B",INDEX(字典1_56!D:D,MATCH(MID(F1328,7,2),字典1_56!B:B,0)),H1328="C_B",INDEX(字典1_56!F:F,MATCH(MID(F1328,7,2),字典1_56!B:B,0)),H1328="C",INDEX(字典1_56!E:E,MATCH(MID(F1328,7,2),字典1_56!B:B,0))),"-")</f>
        <v>F3键</v>
      </c>
      <c r="O1328" s="4" t="str">
        <f>IFERROR(INDEX(字典1_78!C:C,MATCH(RIGHT(F1328,2),字典1_78!B:B,0)),"Error")</f>
        <v>音符打开(#01)</v>
      </c>
      <c r="P1328" s="5">
        <f t="shared" si="80"/>
        <v>143.131</v>
      </c>
      <c r="Q1328" s="5">
        <f t="shared" si="81"/>
        <v>0.14599999999998658</v>
      </c>
      <c r="R1328" s="5" t="str">
        <f>IF(H1330="C_B",INDEX(音色一览表!A:A,MATCH(MID(F1328,5,2)&amp;MID(F1329,5,2)&amp;MID(F1330,7,2),音色一览表!H:H,0))&amp;" "&amp;INDEX(音色一览表!G:G,MATCH(MID(F1328,5,2)&amp;MID(F1329,5,2)&amp;MID(F1330,7,2),音色一览表!H:H,0)),"")</f>
        <v/>
      </c>
      <c r="S1328" s="17"/>
      <c r="T1328" s="17"/>
    </row>
    <row r="1329" spans="1:20" ht="18" hidden="1" customHeight="1" x14ac:dyDescent="0.2">
      <c r="A1329" s="16">
        <v>1327</v>
      </c>
      <c r="B1329" s="16">
        <v>7</v>
      </c>
      <c r="C1329" s="10"/>
      <c r="D1329" s="16" t="s">
        <v>49</v>
      </c>
      <c r="E1329" s="16" t="s">
        <v>50</v>
      </c>
      <c r="F1329" s="16" t="s">
        <v>1537</v>
      </c>
      <c r="G1329" s="16" t="s">
        <v>1538</v>
      </c>
      <c r="H1329" s="34" t="str">
        <f t="shared" si="83"/>
        <v>9</v>
      </c>
      <c r="I1329" s="34" t="str">
        <f>IFERROR(INDEX(数据分类!B:B,MATCH(数据!H1329,数据分类!A:A,0)),"Error")</f>
        <v>音符打开</v>
      </c>
      <c r="J1329" s="34" t="str">
        <f>IFERROR(_xlfn.IFS(INDEX(数据分类!E:E,MATCH(数据!H1329,数据分类!A:A,0))=3456,N1329&amp;M1329,INDEX(数据分类!E:E,MATCH(数据!H1329,数据分类!A:A,0))=34,M1329,INDEX(数据分类!E:E,MATCH(数据!H1329,数据分类!A:A,0))=56,N1329,INDEX(数据分类!E:E,MATCH(数据!H1329,数据分类!A:A,0))="-","-"),"Error")</f>
        <v>#F3键按下(力度079)</v>
      </c>
      <c r="K1329" s="34">
        <f t="shared" si="82"/>
        <v>1</v>
      </c>
      <c r="L1329" s="4" t="str">
        <f>IFERROR(INDEX(字典msg!B:B,MATCH(D1329,字典msg!A:A,0)),"Error")</f>
        <v>正常</v>
      </c>
      <c r="M1329" s="4" t="str">
        <f>IFERROR(_xlfn.IFS(H1329="9",INDEX(字典1_34!C:C,MATCH(MID(F1329,5,2),字典1_34!B:B,0)),H1329="B00",INDEX(字典1_34!D:D,MATCH(MID(F1329,5,2),字典1_34!B:B,0)),H1329="B20",INDEX(字典1_34!E:E,MATCH(MID(F1329,5,2),字典1_34!B:B,0)),H1329="B48",INDEX(字典1_34!G:G,MATCH(MID(F1329,5,2),字典1_34!B:B,0)),LEFT(H1329,1)="B",INDEX(字典1_34!F:F,MATCH(MID(F1329,5,2),字典1_34!B:B,0))),"-")</f>
        <v>按下(力度079)</v>
      </c>
      <c r="N1329" s="4" t="str">
        <f>IFERROR(_xlfn.IFS(H1329="9",INDEX(字典1_56!C:C,MATCH(MID(F1329,7,2),字典1_56!B:B,0)),LEFT(H1329,1)="B",INDEX(字典1_56!D:D,MATCH(MID(F1329,7,2),字典1_56!B:B,0)),H1329="C_B",INDEX(字典1_56!F:F,MATCH(MID(F1329,7,2),字典1_56!B:B,0)),H1329="C",INDEX(字典1_56!E:E,MATCH(MID(F1329,7,2),字典1_56!B:B,0))),"-")</f>
        <v>#F3键</v>
      </c>
      <c r="O1329" s="4" t="str">
        <f>IFERROR(INDEX(字典1_78!C:C,MATCH(RIGHT(F1329,2),字典1_78!B:B,0)),"Error")</f>
        <v>音符打开(#01)</v>
      </c>
      <c r="P1329" s="5">
        <f t="shared" si="80"/>
        <v>143.30799999999999</v>
      </c>
      <c r="Q1329" s="5">
        <f t="shared" si="81"/>
        <v>0.1769999999999925</v>
      </c>
      <c r="R1329" s="5" t="str">
        <f>IF(H1331="C_B",INDEX(音色一览表!A:A,MATCH(MID(F1329,5,2)&amp;MID(F1330,5,2)&amp;MID(F1331,7,2),音色一览表!H:H,0))&amp;" "&amp;INDEX(音色一览表!G:G,MATCH(MID(F1329,5,2)&amp;MID(F1330,5,2)&amp;MID(F1331,7,2),音色一览表!H:H,0)),"")</f>
        <v/>
      </c>
      <c r="S1329" s="17"/>
      <c r="T1329" s="17"/>
    </row>
    <row r="1330" spans="1:20" ht="18" hidden="1" customHeight="1" x14ac:dyDescent="0.2">
      <c r="A1330" s="16">
        <v>1328</v>
      </c>
      <c r="B1330" s="16">
        <v>7</v>
      </c>
      <c r="C1330" s="10"/>
      <c r="D1330" s="16" t="s">
        <v>49</v>
      </c>
      <c r="E1330" s="16" t="s">
        <v>50</v>
      </c>
      <c r="F1330" s="16" t="s">
        <v>1539</v>
      </c>
      <c r="G1330" s="16" t="s">
        <v>1540</v>
      </c>
      <c r="H1330" s="34" t="str">
        <f t="shared" si="83"/>
        <v>9</v>
      </c>
      <c r="I1330" s="34" t="str">
        <f>IFERROR(INDEX(数据分类!B:B,MATCH(数据!H1330,数据分类!A:A,0)),"Error")</f>
        <v>音符打开</v>
      </c>
      <c r="J1330" s="34" t="str">
        <f>IFERROR(_xlfn.IFS(INDEX(数据分类!E:E,MATCH(数据!H1330,数据分类!A:A,0))=3456,N1330&amp;M1330,INDEX(数据分类!E:E,MATCH(数据!H1330,数据分类!A:A,0))=34,M1330,INDEX(数据分类!E:E,MATCH(数据!H1330,数据分类!A:A,0))=56,N1330,INDEX(数据分类!E:E,MATCH(数据!H1330,数据分类!A:A,0))="-","-"),"Error")</f>
        <v>#F3键松开</v>
      </c>
      <c r="K1330" s="34">
        <f t="shared" si="82"/>
        <v>1</v>
      </c>
      <c r="L1330" s="4" t="str">
        <f>IFERROR(INDEX(字典msg!B:B,MATCH(D1330,字典msg!A:A,0)),"Error")</f>
        <v>正常</v>
      </c>
      <c r="M1330" s="4" t="str">
        <f>IFERROR(_xlfn.IFS(H1330="9",INDEX(字典1_34!C:C,MATCH(MID(F1330,5,2),字典1_34!B:B,0)),H1330="B00",INDEX(字典1_34!D:D,MATCH(MID(F1330,5,2),字典1_34!B:B,0)),H1330="B20",INDEX(字典1_34!E:E,MATCH(MID(F1330,5,2),字典1_34!B:B,0)),H1330="B48",INDEX(字典1_34!G:G,MATCH(MID(F1330,5,2),字典1_34!B:B,0)),LEFT(H1330,1)="B",INDEX(字典1_34!F:F,MATCH(MID(F1330,5,2),字典1_34!B:B,0))),"-")</f>
        <v>松开</v>
      </c>
      <c r="N1330" s="4" t="str">
        <f>IFERROR(_xlfn.IFS(H1330="9",INDEX(字典1_56!C:C,MATCH(MID(F1330,7,2),字典1_56!B:B,0)),LEFT(H1330,1)="B",INDEX(字典1_56!D:D,MATCH(MID(F1330,7,2),字典1_56!B:B,0)),H1330="C_B",INDEX(字典1_56!F:F,MATCH(MID(F1330,7,2),字典1_56!B:B,0)),H1330="C",INDEX(字典1_56!E:E,MATCH(MID(F1330,7,2),字典1_56!B:B,0))),"-")</f>
        <v>#F3键</v>
      </c>
      <c r="O1330" s="4" t="str">
        <f>IFERROR(INDEX(字典1_78!C:C,MATCH(RIGHT(F1330,2),字典1_78!B:B,0)),"Error")</f>
        <v>音符打开(#01)</v>
      </c>
      <c r="P1330" s="5">
        <f t="shared" si="80"/>
        <v>143.43700000000001</v>
      </c>
      <c r="Q1330" s="5">
        <f t="shared" si="81"/>
        <v>0.1290000000000191</v>
      </c>
      <c r="R1330" s="5" t="str">
        <f>IF(H1332="C_B",INDEX(音色一览表!A:A,MATCH(MID(F1330,5,2)&amp;MID(F1331,5,2)&amp;MID(F1332,7,2),音色一览表!H:H,0))&amp;" "&amp;INDEX(音色一览表!G:G,MATCH(MID(F1330,5,2)&amp;MID(F1331,5,2)&amp;MID(F1332,7,2),音色一览表!H:H,0)),"")</f>
        <v/>
      </c>
      <c r="S1330" s="17"/>
      <c r="T1330" s="17"/>
    </row>
    <row r="1331" spans="1:20" ht="18" hidden="1" customHeight="1" x14ac:dyDescent="0.2">
      <c r="A1331" s="16">
        <v>1329</v>
      </c>
      <c r="B1331" s="16">
        <v>7</v>
      </c>
      <c r="C1331" s="10"/>
      <c r="D1331" s="16" t="s">
        <v>49</v>
      </c>
      <c r="E1331" s="16" t="s">
        <v>50</v>
      </c>
      <c r="F1331" s="16" t="s">
        <v>1541</v>
      </c>
      <c r="G1331" s="16" t="s">
        <v>1542</v>
      </c>
      <c r="H1331" s="34" t="str">
        <f t="shared" si="83"/>
        <v>9</v>
      </c>
      <c r="I1331" s="34" t="str">
        <f>IFERROR(INDEX(数据分类!B:B,MATCH(数据!H1331,数据分类!A:A,0)),"Error")</f>
        <v>音符打开</v>
      </c>
      <c r="J1331" s="34" t="str">
        <f>IFERROR(_xlfn.IFS(INDEX(数据分类!E:E,MATCH(数据!H1331,数据分类!A:A,0))=3456,N1331&amp;M1331,INDEX(数据分类!E:E,MATCH(数据!H1331,数据分类!A:A,0))=34,M1331,INDEX(数据分类!E:E,MATCH(数据!H1331,数据分类!A:A,0))=56,N1331,INDEX(数据分类!E:E,MATCH(数据!H1331,数据分类!A:A,0))="-","-"),"Error")</f>
        <v>G3键按下(力度079)</v>
      </c>
      <c r="K1331" s="34">
        <f t="shared" si="82"/>
        <v>1</v>
      </c>
      <c r="L1331" s="4" t="str">
        <f>IFERROR(INDEX(字典msg!B:B,MATCH(D1331,字典msg!A:A,0)),"Error")</f>
        <v>正常</v>
      </c>
      <c r="M1331" s="4" t="str">
        <f>IFERROR(_xlfn.IFS(H1331="9",INDEX(字典1_34!C:C,MATCH(MID(F1331,5,2),字典1_34!B:B,0)),H1331="B00",INDEX(字典1_34!D:D,MATCH(MID(F1331,5,2),字典1_34!B:B,0)),H1331="B20",INDEX(字典1_34!E:E,MATCH(MID(F1331,5,2),字典1_34!B:B,0)),H1331="B48",INDEX(字典1_34!G:G,MATCH(MID(F1331,5,2),字典1_34!B:B,0)),LEFT(H1331,1)="B",INDEX(字典1_34!F:F,MATCH(MID(F1331,5,2),字典1_34!B:B,0))),"-")</f>
        <v>按下(力度079)</v>
      </c>
      <c r="N1331" s="4" t="str">
        <f>IFERROR(_xlfn.IFS(H1331="9",INDEX(字典1_56!C:C,MATCH(MID(F1331,7,2),字典1_56!B:B,0)),LEFT(H1331,1)="B",INDEX(字典1_56!D:D,MATCH(MID(F1331,7,2),字典1_56!B:B,0)),H1331="C_B",INDEX(字典1_56!F:F,MATCH(MID(F1331,7,2),字典1_56!B:B,0)),H1331="C",INDEX(字典1_56!E:E,MATCH(MID(F1331,7,2),字典1_56!B:B,0))),"-")</f>
        <v>G3键</v>
      </c>
      <c r="O1331" s="4" t="str">
        <f>IFERROR(INDEX(字典1_78!C:C,MATCH(RIGHT(F1331,2),字典1_78!B:B,0)),"Error")</f>
        <v>音符打开(#01)</v>
      </c>
      <c r="P1331" s="5">
        <f t="shared" si="80"/>
        <v>143.637</v>
      </c>
      <c r="Q1331" s="5">
        <f t="shared" si="81"/>
        <v>0.19999999999998863</v>
      </c>
      <c r="R1331" s="5" t="str">
        <f>IF(H1333="C_B",INDEX(音色一览表!A:A,MATCH(MID(F1331,5,2)&amp;MID(F1332,5,2)&amp;MID(F1333,7,2),音色一览表!H:H,0))&amp;" "&amp;INDEX(音色一览表!G:G,MATCH(MID(F1331,5,2)&amp;MID(F1332,5,2)&amp;MID(F1333,7,2),音色一览表!H:H,0)),"")</f>
        <v/>
      </c>
      <c r="S1331" s="17"/>
      <c r="T1331" s="17"/>
    </row>
    <row r="1332" spans="1:20" ht="18" hidden="1" customHeight="1" x14ac:dyDescent="0.2">
      <c r="A1332" s="16">
        <v>1330</v>
      </c>
      <c r="B1332" s="16">
        <v>7</v>
      </c>
      <c r="C1332" s="10"/>
      <c r="D1332" s="16" t="s">
        <v>49</v>
      </c>
      <c r="E1332" s="16" t="s">
        <v>50</v>
      </c>
      <c r="F1332" s="16" t="s">
        <v>209</v>
      </c>
      <c r="G1332" s="16" t="s">
        <v>1543</v>
      </c>
      <c r="H1332" s="34" t="str">
        <f t="shared" si="83"/>
        <v>9</v>
      </c>
      <c r="I1332" s="34" t="str">
        <f>IFERROR(INDEX(数据分类!B:B,MATCH(数据!H1332,数据分类!A:A,0)),"Error")</f>
        <v>音符打开</v>
      </c>
      <c r="J1332" s="34" t="str">
        <f>IFERROR(_xlfn.IFS(INDEX(数据分类!E:E,MATCH(数据!H1332,数据分类!A:A,0))=3456,N1332&amp;M1332,INDEX(数据分类!E:E,MATCH(数据!H1332,数据分类!A:A,0))=34,M1332,INDEX(数据分类!E:E,MATCH(数据!H1332,数据分类!A:A,0))=56,N1332,INDEX(数据分类!E:E,MATCH(数据!H1332,数据分类!A:A,0))="-","-"),"Error")</f>
        <v>G3键松开</v>
      </c>
      <c r="K1332" s="34">
        <f t="shared" si="82"/>
        <v>1</v>
      </c>
      <c r="L1332" s="4" t="str">
        <f>IFERROR(INDEX(字典msg!B:B,MATCH(D1332,字典msg!A:A,0)),"Error")</f>
        <v>正常</v>
      </c>
      <c r="M1332" s="4" t="str">
        <f>IFERROR(_xlfn.IFS(H1332="9",INDEX(字典1_34!C:C,MATCH(MID(F1332,5,2),字典1_34!B:B,0)),H1332="B00",INDEX(字典1_34!D:D,MATCH(MID(F1332,5,2),字典1_34!B:B,0)),H1332="B20",INDEX(字典1_34!E:E,MATCH(MID(F1332,5,2),字典1_34!B:B,0)),H1332="B48",INDEX(字典1_34!G:G,MATCH(MID(F1332,5,2),字典1_34!B:B,0)),LEFT(H1332,1)="B",INDEX(字典1_34!F:F,MATCH(MID(F1332,5,2),字典1_34!B:B,0))),"-")</f>
        <v>松开</v>
      </c>
      <c r="N1332" s="4" t="str">
        <f>IFERROR(_xlfn.IFS(H1332="9",INDEX(字典1_56!C:C,MATCH(MID(F1332,7,2),字典1_56!B:B,0)),LEFT(H1332,1)="B",INDEX(字典1_56!D:D,MATCH(MID(F1332,7,2),字典1_56!B:B,0)),H1332="C_B",INDEX(字典1_56!F:F,MATCH(MID(F1332,7,2),字典1_56!B:B,0)),H1332="C",INDEX(字典1_56!E:E,MATCH(MID(F1332,7,2),字典1_56!B:B,0))),"-")</f>
        <v>G3键</v>
      </c>
      <c r="O1332" s="4" t="str">
        <f>IFERROR(INDEX(字典1_78!C:C,MATCH(RIGHT(F1332,2),字典1_78!B:B,0)),"Error")</f>
        <v>音符打开(#01)</v>
      </c>
      <c r="P1332" s="5">
        <f t="shared" si="80"/>
        <v>143.822</v>
      </c>
      <c r="Q1332" s="5">
        <f t="shared" si="81"/>
        <v>0.18500000000000227</v>
      </c>
      <c r="R1332" s="5" t="str">
        <f>IF(H1334="C_B",INDEX(音色一览表!A:A,MATCH(MID(F1332,5,2)&amp;MID(F1333,5,2)&amp;MID(F1334,7,2),音色一览表!H:H,0))&amp;" "&amp;INDEX(音色一览表!G:G,MATCH(MID(F1332,5,2)&amp;MID(F1333,5,2)&amp;MID(F1334,7,2),音色一览表!H:H,0)),"")</f>
        <v/>
      </c>
      <c r="S1332" s="17"/>
      <c r="T1332" s="17"/>
    </row>
    <row r="1333" spans="1:20" ht="18" hidden="1" customHeight="1" x14ac:dyDescent="0.2">
      <c r="A1333" s="16">
        <v>1331</v>
      </c>
      <c r="B1333" s="16">
        <v>7</v>
      </c>
      <c r="C1333" s="10"/>
      <c r="D1333" s="16" t="s">
        <v>49</v>
      </c>
      <c r="E1333" s="16" t="s">
        <v>50</v>
      </c>
      <c r="F1333" s="16" t="s">
        <v>1544</v>
      </c>
      <c r="G1333" s="16" t="s">
        <v>1545</v>
      </c>
      <c r="H1333" s="34" t="str">
        <f t="shared" si="83"/>
        <v>9</v>
      </c>
      <c r="I1333" s="34" t="str">
        <f>IFERROR(INDEX(数据分类!B:B,MATCH(数据!H1333,数据分类!A:A,0)),"Error")</f>
        <v>音符打开</v>
      </c>
      <c r="J1333" s="34" t="str">
        <f>IFERROR(_xlfn.IFS(INDEX(数据分类!E:E,MATCH(数据!H1333,数据分类!A:A,0))=3456,N1333&amp;M1333,INDEX(数据分类!E:E,MATCH(数据!H1333,数据分类!A:A,0))=34,M1333,INDEX(数据分类!E:E,MATCH(数据!H1333,数据分类!A:A,0))=56,N1333,INDEX(数据分类!E:E,MATCH(数据!H1333,数据分类!A:A,0))="-","-"),"Error")</f>
        <v>#G3键按下(力度088)</v>
      </c>
      <c r="K1333" s="34">
        <f t="shared" si="82"/>
        <v>1</v>
      </c>
      <c r="L1333" s="4" t="str">
        <f>IFERROR(INDEX(字典msg!B:B,MATCH(D1333,字典msg!A:A,0)),"Error")</f>
        <v>正常</v>
      </c>
      <c r="M1333" s="4" t="str">
        <f>IFERROR(_xlfn.IFS(H1333="9",INDEX(字典1_34!C:C,MATCH(MID(F1333,5,2),字典1_34!B:B,0)),H1333="B00",INDEX(字典1_34!D:D,MATCH(MID(F1333,5,2),字典1_34!B:B,0)),H1333="B20",INDEX(字典1_34!E:E,MATCH(MID(F1333,5,2),字典1_34!B:B,0)),H1333="B48",INDEX(字典1_34!G:G,MATCH(MID(F1333,5,2),字典1_34!B:B,0)),LEFT(H1333,1)="B",INDEX(字典1_34!F:F,MATCH(MID(F1333,5,2),字典1_34!B:B,0))),"-")</f>
        <v>按下(力度088)</v>
      </c>
      <c r="N1333" s="4" t="str">
        <f>IFERROR(_xlfn.IFS(H1333="9",INDEX(字典1_56!C:C,MATCH(MID(F1333,7,2),字典1_56!B:B,0)),LEFT(H1333,1)="B",INDEX(字典1_56!D:D,MATCH(MID(F1333,7,2),字典1_56!B:B,0)),H1333="C_B",INDEX(字典1_56!F:F,MATCH(MID(F1333,7,2),字典1_56!B:B,0)),H1333="C",INDEX(字典1_56!E:E,MATCH(MID(F1333,7,2),字典1_56!B:B,0))),"-")</f>
        <v>#G3键</v>
      </c>
      <c r="O1333" s="4" t="str">
        <f>IFERROR(INDEX(字典1_78!C:C,MATCH(RIGHT(F1333,2),字典1_78!B:B,0)),"Error")</f>
        <v>音符打开(#01)</v>
      </c>
      <c r="P1333" s="5">
        <f t="shared" si="80"/>
        <v>143.99799999999999</v>
      </c>
      <c r="Q1333" s="5">
        <f t="shared" si="81"/>
        <v>0.17599999999998772</v>
      </c>
      <c r="R1333" s="5" t="str">
        <f>IF(H1335="C_B",INDEX(音色一览表!A:A,MATCH(MID(F1333,5,2)&amp;MID(F1334,5,2)&amp;MID(F1335,7,2),音色一览表!H:H,0))&amp;" "&amp;INDEX(音色一览表!G:G,MATCH(MID(F1333,5,2)&amp;MID(F1334,5,2)&amp;MID(F1335,7,2),音色一览表!H:H,0)),"")</f>
        <v/>
      </c>
      <c r="S1333" s="17"/>
      <c r="T1333" s="17"/>
    </row>
    <row r="1334" spans="1:20" ht="18" hidden="1" customHeight="1" x14ac:dyDescent="0.2">
      <c r="A1334" s="16">
        <v>1332</v>
      </c>
      <c r="B1334" s="16">
        <v>7</v>
      </c>
      <c r="C1334" s="10"/>
      <c r="D1334" s="16" t="s">
        <v>49</v>
      </c>
      <c r="E1334" s="16" t="s">
        <v>50</v>
      </c>
      <c r="F1334" s="16" t="s">
        <v>1546</v>
      </c>
      <c r="G1334" s="16" t="s">
        <v>1547</v>
      </c>
      <c r="H1334" s="34" t="str">
        <f t="shared" si="83"/>
        <v>9</v>
      </c>
      <c r="I1334" s="34" t="str">
        <f>IFERROR(INDEX(数据分类!B:B,MATCH(数据!H1334,数据分类!A:A,0)),"Error")</f>
        <v>音符打开</v>
      </c>
      <c r="J1334" s="34" t="str">
        <f>IFERROR(_xlfn.IFS(INDEX(数据分类!E:E,MATCH(数据!H1334,数据分类!A:A,0))=3456,N1334&amp;M1334,INDEX(数据分类!E:E,MATCH(数据!H1334,数据分类!A:A,0))=34,M1334,INDEX(数据分类!E:E,MATCH(数据!H1334,数据分类!A:A,0))=56,N1334,INDEX(数据分类!E:E,MATCH(数据!H1334,数据分类!A:A,0))="-","-"),"Error")</f>
        <v>#G3键松开</v>
      </c>
      <c r="K1334" s="34">
        <f t="shared" si="82"/>
        <v>1</v>
      </c>
      <c r="L1334" s="4" t="str">
        <f>IFERROR(INDEX(字典msg!B:B,MATCH(D1334,字典msg!A:A,0)),"Error")</f>
        <v>正常</v>
      </c>
      <c r="M1334" s="4" t="str">
        <f>IFERROR(_xlfn.IFS(H1334="9",INDEX(字典1_34!C:C,MATCH(MID(F1334,5,2),字典1_34!B:B,0)),H1334="B00",INDEX(字典1_34!D:D,MATCH(MID(F1334,5,2),字典1_34!B:B,0)),H1334="B20",INDEX(字典1_34!E:E,MATCH(MID(F1334,5,2),字典1_34!B:B,0)),H1334="B48",INDEX(字典1_34!G:G,MATCH(MID(F1334,5,2),字典1_34!B:B,0)),LEFT(H1334,1)="B",INDEX(字典1_34!F:F,MATCH(MID(F1334,5,2),字典1_34!B:B,0))),"-")</f>
        <v>松开</v>
      </c>
      <c r="N1334" s="4" t="str">
        <f>IFERROR(_xlfn.IFS(H1334="9",INDEX(字典1_56!C:C,MATCH(MID(F1334,7,2),字典1_56!B:B,0)),LEFT(H1334,1)="B",INDEX(字典1_56!D:D,MATCH(MID(F1334,7,2),字典1_56!B:B,0)),H1334="C_B",INDEX(字典1_56!F:F,MATCH(MID(F1334,7,2),字典1_56!B:B,0)),H1334="C",INDEX(字典1_56!E:E,MATCH(MID(F1334,7,2),字典1_56!B:B,0))),"-")</f>
        <v>#G3键</v>
      </c>
      <c r="O1334" s="4" t="str">
        <f>IFERROR(INDEX(字典1_78!C:C,MATCH(RIGHT(F1334,2),字典1_78!B:B,0)),"Error")</f>
        <v>音符打开(#01)</v>
      </c>
      <c r="P1334" s="5">
        <f t="shared" si="80"/>
        <v>144.13800000000001</v>
      </c>
      <c r="Q1334" s="5">
        <f t="shared" si="81"/>
        <v>0.14000000000001478</v>
      </c>
      <c r="R1334" s="5" t="str">
        <f>IF(H1336="C_B",INDEX(音色一览表!A:A,MATCH(MID(F1334,5,2)&amp;MID(F1335,5,2)&amp;MID(F1336,7,2),音色一览表!H:H,0))&amp;" "&amp;INDEX(音色一览表!G:G,MATCH(MID(F1334,5,2)&amp;MID(F1335,5,2)&amp;MID(F1336,7,2),音色一览表!H:H,0)),"")</f>
        <v/>
      </c>
      <c r="S1334" s="17"/>
      <c r="T1334" s="17"/>
    </row>
    <row r="1335" spans="1:20" ht="18" hidden="1" customHeight="1" x14ac:dyDescent="0.2">
      <c r="A1335" s="16">
        <v>1333</v>
      </c>
      <c r="B1335" s="16">
        <v>7</v>
      </c>
      <c r="C1335" s="10"/>
      <c r="D1335" s="16" t="s">
        <v>49</v>
      </c>
      <c r="E1335" s="16" t="s">
        <v>50</v>
      </c>
      <c r="F1335" s="16" t="s">
        <v>1548</v>
      </c>
      <c r="G1335" s="16" t="s">
        <v>1549</v>
      </c>
      <c r="H1335" s="34" t="str">
        <f t="shared" si="83"/>
        <v>9</v>
      </c>
      <c r="I1335" s="34" t="str">
        <f>IFERROR(INDEX(数据分类!B:B,MATCH(数据!H1335,数据分类!A:A,0)),"Error")</f>
        <v>音符打开</v>
      </c>
      <c r="J1335" s="34" t="str">
        <f>IFERROR(_xlfn.IFS(INDEX(数据分类!E:E,MATCH(数据!H1335,数据分类!A:A,0))=3456,N1335&amp;M1335,INDEX(数据分类!E:E,MATCH(数据!H1335,数据分类!A:A,0))=34,M1335,INDEX(数据分类!E:E,MATCH(数据!H1335,数据分类!A:A,0))=56,N1335,INDEX(数据分类!E:E,MATCH(数据!H1335,数据分类!A:A,0))="-","-"),"Error")</f>
        <v>A3键按下(力度086)</v>
      </c>
      <c r="K1335" s="34">
        <f t="shared" si="82"/>
        <v>1</v>
      </c>
      <c r="L1335" s="4" t="str">
        <f>IFERROR(INDEX(字典msg!B:B,MATCH(D1335,字典msg!A:A,0)),"Error")</f>
        <v>正常</v>
      </c>
      <c r="M1335" s="4" t="str">
        <f>IFERROR(_xlfn.IFS(H1335="9",INDEX(字典1_34!C:C,MATCH(MID(F1335,5,2),字典1_34!B:B,0)),H1335="B00",INDEX(字典1_34!D:D,MATCH(MID(F1335,5,2),字典1_34!B:B,0)),H1335="B20",INDEX(字典1_34!E:E,MATCH(MID(F1335,5,2),字典1_34!B:B,0)),H1335="B48",INDEX(字典1_34!G:G,MATCH(MID(F1335,5,2),字典1_34!B:B,0)),LEFT(H1335,1)="B",INDEX(字典1_34!F:F,MATCH(MID(F1335,5,2),字典1_34!B:B,0))),"-")</f>
        <v>按下(力度086)</v>
      </c>
      <c r="N1335" s="4" t="str">
        <f>IFERROR(_xlfn.IFS(H1335="9",INDEX(字典1_56!C:C,MATCH(MID(F1335,7,2),字典1_56!B:B,0)),LEFT(H1335,1)="B",INDEX(字典1_56!D:D,MATCH(MID(F1335,7,2),字典1_56!B:B,0)),H1335="C_B",INDEX(字典1_56!F:F,MATCH(MID(F1335,7,2),字典1_56!B:B,0)),H1335="C",INDEX(字典1_56!E:E,MATCH(MID(F1335,7,2),字典1_56!B:B,0))),"-")</f>
        <v>A3键</v>
      </c>
      <c r="O1335" s="4" t="str">
        <f>IFERROR(INDEX(字典1_78!C:C,MATCH(RIGHT(F1335,2),字典1_78!B:B,0)),"Error")</f>
        <v>音符打开(#01)</v>
      </c>
      <c r="P1335" s="5">
        <f t="shared" si="80"/>
        <v>144.30799999999999</v>
      </c>
      <c r="Q1335" s="5">
        <f t="shared" si="81"/>
        <v>0.16999999999998749</v>
      </c>
      <c r="R1335" s="5" t="str">
        <f>IF(H1337="C_B",INDEX(音色一览表!A:A,MATCH(MID(F1335,5,2)&amp;MID(F1336,5,2)&amp;MID(F1337,7,2),音色一览表!H:H,0))&amp;" "&amp;INDEX(音色一览表!G:G,MATCH(MID(F1335,5,2)&amp;MID(F1336,5,2)&amp;MID(F1337,7,2),音色一览表!H:H,0)),"")</f>
        <v/>
      </c>
      <c r="S1335" s="17"/>
      <c r="T1335" s="17"/>
    </row>
    <row r="1336" spans="1:20" ht="18" hidden="1" customHeight="1" x14ac:dyDescent="0.2">
      <c r="A1336" s="16">
        <v>1334</v>
      </c>
      <c r="B1336" s="16">
        <v>7</v>
      </c>
      <c r="C1336" s="10"/>
      <c r="D1336" s="16" t="s">
        <v>49</v>
      </c>
      <c r="E1336" s="16" t="s">
        <v>50</v>
      </c>
      <c r="F1336" s="16" t="s">
        <v>1550</v>
      </c>
      <c r="G1336" s="16" t="s">
        <v>1551</v>
      </c>
      <c r="H1336" s="34" t="str">
        <f t="shared" si="83"/>
        <v>9</v>
      </c>
      <c r="I1336" s="34" t="str">
        <f>IFERROR(INDEX(数据分类!B:B,MATCH(数据!H1336,数据分类!A:A,0)),"Error")</f>
        <v>音符打开</v>
      </c>
      <c r="J1336" s="34" t="str">
        <f>IFERROR(_xlfn.IFS(INDEX(数据分类!E:E,MATCH(数据!H1336,数据分类!A:A,0))=3456,N1336&amp;M1336,INDEX(数据分类!E:E,MATCH(数据!H1336,数据分类!A:A,0))=34,M1336,INDEX(数据分类!E:E,MATCH(数据!H1336,数据分类!A:A,0))=56,N1336,INDEX(数据分类!E:E,MATCH(数据!H1336,数据分类!A:A,0))="-","-"),"Error")</f>
        <v>A3键松开</v>
      </c>
      <c r="K1336" s="34">
        <f t="shared" si="82"/>
        <v>1</v>
      </c>
      <c r="L1336" s="4" t="str">
        <f>IFERROR(INDEX(字典msg!B:B,MATCH(D1336,字典msg!A:A,0)),"Error")</f>
        <v>正常</v>
      </c>
      <c r="M1336" s="4" t="str">
        <f>IFERROR(_xlfn.IFS(H1336="9",INDEX(字典1_34!C:C,MATCH(MID(F1336,5,2),字典1_34!B:B,0)),H1336="B00",INDEX(字典1_34!D:D,MATCH(MID(F1336,5,2),字典1_34!B:B,0)),H1336="B20",INDEX(字典1_34!E:E,MATCH(MID(F1336,5,2),字典1_34!B:B,0)),H1336="B48",INDEX(字典1_34!G:G,MATCH(MID(F1336,5,2),字典1_34!B:B,0)),LEFT(H1336,1)="B",INDEX(字典1_34!F:F,MATCH(MID(F1336,5,2),字典1_34!B:B,0))),"-")</f>
        <v>松开</v>
      </c>
      <c r="N1336" s="4" t="str">
        <f>IFERROR(_xlfn.IFS(H1336="9",INDEX(字典1_56!C:C,MATCH(MID(F1336,7,2),字典1_56!B:B,0)),LEFT(H1336,1)="B",INDEX(字典1_56!D:D,MATCH(MID(F1336,7,2),字典1_56!B:B,0)),H1336="C_B",INDEX(字典1_56!F:F,MATCH(MID(F1336,7,2),字典1_56!B:B,0)),H1336="C",INDEX(字典1_56!E:E,MATCH(MID(F1336,7,2),字典1_56!B:B,0))),"-")</f>
        <v>A3键</v>
      </c>
      <c r="O1336" s="4" t="str">
        <f>IFERROR(INDEX(字典1_78!C:C,MATCH(RIGHT(F1336,2),字典1_78!B:B,0)),"Error")</f>
        <v>音符打开(#01)</v>
      </c>
      <c r="P1336" s="5">
        <f t="shared" si="80"/>
        <v>144.471</v>
      </c>
      <c r="Q1336" s="5">
        <f t="shared" si="81"/>
        <v>0.16300000000001091</v>
      </c>
      <c r="R1336" s="5" t="str">
        <f>IF(H1338="C_B",INDEX(音色一览表!A:A,MATCH(MID(F1336,5,2)&amp;MID(F1337,5,2)&amp;MID(F1338,7,2),音色一览表!H:H,0))&amp;" "&amp;INDEX(音色一览表!G:G,MATCH(MID(F1336,5,2)&amp;MID(F1337,5,2)&amp;MID(F1338,7,2),音色一览表!H:H,0)),"")</f>
        <v/>
      </c>
      <c r="S1336" s="17"/>
      <c r="T1336" s="17"/>
    </row>
    <row r="1337" spans="1:20" ht="18" hidden="1" customHeight="1" x14ac:dyDescent="0.2">
      <c r="A1337" s="16">
        <v>1335</v>
      </c>
      <c r="B1337" s="16">
        <v>7</v>
      </c>
      <c r="C1337" s="10"/>
      <c r="D1337" s="16" t="s">
        <v>49</v>
      </c>
      <c r="E1337" s="16" t="s">
        <v>50</v>
      </c>
      <c r="F1337" s="16" t="s">
        <v>1552</v>
      </c>
      <c r="G1337" s="16" t="s">
        <v>1553</v>
      </c>
      <c r="H1337" s="34" t="str">
        <f t="shared" si="83"/>
        <v>9</v>
      </c>
      <c r="I1337" s="34" t="str">
        <f>IFERROR(INDEX(数据分类!B:B,MATCH(数据!H1337,数据分类!A:A,0)),"Error")</f>
        <v>音符打开</v>
      </c>
      <c r="J1337" s="34" t="str">
        <f>IFERROR(_xlfn.IFS(INDEX(数据分类!E:E,MATCH(数据!H1337,数据分类!A:A,0))=3456,N1337&amp;M1337,INDEX(数据分类!E:E,MATCH(数据!H1337,数据分类!A:A,0))=34,M1337,INDEX(数据分类!E:E,MATCH(数据!H1337,数据分类!A:A,0))=56,N1337,INDEX(数据分类!E:E,MATCH(数据!H1337,数据分类!A:A,0))="-","-"),"Error")</f>
        <v>#A3键按下(力度088)</v>
      </c>
      <c r="K1337" s="34">
        <f t="shared" si="82"/>
        <v>1</v>
      </c>
      <c r="L1337" s="4" t="str">
        <f>IFERROR(INDEX(字典msg!B:B,MATCH(D1337,字典msg!A:A,0)),"Error")</f>
        <v>正常</v>
      </c>
      <c r="M1337" s="4" t="str">
        <f>IFERROR(_xlfn.IFS(H1337="9",INDEX(字典1_34!C:C,MATCH(MID(F1337,5,2),字典1_34!B:B,0)),H1337="B00",INDEX(字典1_34!D:D,MATCH(MID(F1337,5,2),字典1_34!B:B,0)),H1337="B20",INDEX(字典1_34!E:E,MATCH(MID(F1337,5,2),字典1_34!B:B,0)),H1337="B48",INDEX(字典1_34!G:G,MATCH(MID(F1337,5,2),字典1_34!B:B,0)),LEFT(H1337,1)="B",INDEX(字典1_34!F:F,MATCH(MID(F1337,5,2),字典1_34!B:B,0))),"-")</f>
        <v>按下(力度088)</v>
      </c>
      <c r="N1337" s="4" t="str">
        <f>IFERROR(_xlfn.IFS(H1337="9",INDEX(字典1_56!C:C,MATCH(MID(F1337,7,2),字典1_56!B:B,0)),LEFT(H1337,1)="B",INDEX(字典1_56!D:D,MATCH(MID(F1337,7,2),字典1_56!B:B,0)),H1337="C_B",INDEX(字典1_56!F:F,MATCH(MID(F1337,7,2),字典1_56!B:B,0)),H1337="C",INDEX(字典1_56!E:E,MATCH(MID(F1337,7,2),字典1_56!B:B,0))),"-")</f>
        <v>#A3键</v>
      </c>
      <c r="O1337" s="4" t="str">
        <f>IFERROR(INDEX(字典1_78!C:C,MATCH(RIGHT(F1337,2),字典1_78!B:B,0)),"Error")</f>
        <v>音符打开(#01)</v>
      </c>
      <c r="P1337" s="5">
        <f t="shared" si="80"/>
        <v>144.631</v>
      </c>
      <c r="Q1337" s="5">
        <f t="shared" si="81"/>
        <v>0.15999999999999659</v>
      </c>
      <c r="R1337" s="5" t="str">
        <f>IF(H1339="C_B",INDEX(音色一览表!A:A,MATCH(MID(F1337,5,2)&amp;MID(F1338,5,2)&amp;MID(F1339,7,2),音色一览表!H:H,0))&amp;" "&amp;INDEX(音色一览表!G:G,MATCH(MID(F1337,5,2)&amp;MID(F1338,5,2)&amp;MID(F1339,7,2),音色一览表!H:H,0)),"")</f>
        <v/>
      </c>
      <c r="S1337" s="17"/>
      <c r="T1337" s="17"/>
    </row>
    <row r="1338" spans="1:20" ht="18" hidden="1" customHeight="1" x14ac:dyDescent="0.2">
      <c r="A1338" s="16">
        <v>1336</v>
      </c>
      <c r="B1338" s="16">
        <v>7</v>
      </c>
      <c r="C1338" s="10"/>
      <c r="D1338" s="16" t="s">
        <v>49</v>
      </c>
      <c r="E1338" s="16" t="s">
        <v>50</v>
      </c>
      <c r="F1338" s="16" t="s">
        <v>293</v>
      </c>
      <c r="G1338" s="16" t="s">
        <v>1554</v>
      </c>
      <c r="H1338" s="34" t="str">
        <f t="shared" si="83"/>
        <v>9</v>
      </c>
      <c r="I1338" s="34" t="str">
        <f>IFERROR(INDEX(数据分类!B:B,MATCH(数据!H1338,数据分类!A:A,0)),"Error")</f>
        <v>音符打开</v>
      </c>
      <c r="J1338" s="34" t="str">
        <f>IFERROR(_xlfn.IFS(INDEX(数据分类!E:E,MATCH(数据!H1338,数据分类!A:A,0))=3456,N1338&amp;M1338,INDEX(数据分类!E:E,MATCH(数据!H1338,数据分类!A:A,0))=34,M1338,INDEX(数据分类!E:E,MATCH(数据!H1338,数据分类!A:A,0))=56,N1338,INDEX(数据分类!E:E,MATCH(数据!H1338,数据分类!A:A,0))="-","-"),"Error")</f>
        <v>#A3键松开</v>
      </c>
      <c r="K1338" s="34">
        <f t="shared" si="82"/>
        <v>1</v>
      </c>
      <c r="L1338" s="4" t="str">
        <f>IFERROR(INDEX(字典msg!B:B,MATCH(D1338,字典msg!A:A,0)),"Error")</f>
        <v>正常</v>
      </c>
      <c r="M1338" s="4" t="str">
        <f>IFERROR(_xlfn.IFS(H1338="9",INDEX(字典1_34!C:C,MATCH(MID(F1338,5,2),字典1_34!B:B,0)),H1338="B00",INDEX(字典1_34!D:D,MATCH(MID(F1338,5,2),字典1_34!B:B,0)),H1338="B20",INDEX(字典1_34!E:E,MATCH(MID(F1338,5,2),字典1_34!B:B,0)),H1338="B48",INDEX(字典1_34!G:G,MATCH(MID(F1338,5,2),字典1_34!B:B,0)),LEFT(H1338,1)="B",INDEX(字典1_34!F:F,MATCH(MID(F1338,5,2),字典1_34!B:B,0))),"-")</f>
        <v>松开</v>
      </c>
      <c r="N1338" s="4" t="str">
        <f>IFERROR(_xlfn.IFS(H1338="9",INDEX(字典1_56!C:C,MATCH(MID(F1338,7,2),字典1_56!B:B,0)),LEFT(H1338,1)="B",INDEX(字典1_56!D:D,MATCH(MID(F1338,7,2),字典1_56!B:B,0)),H1338="C_B",INDEX(字典1_56!F:F,MATCH(MID(F1338,7,2),字典1_56!B:B,0)),H1338="C",INDEX(字典1_56!E:E,MATCH(MID(F1338,7,2),字典1_56!B:B,0))),"-")</f>
        <v>#A3键</v>
      </c>
      <c r="O1338" s="4" t="str">
        <f>IFERROR(INDEX(字典1_78!C:C,MATCH(RIGHT(F1338,2),字典1_78!B:B,0)),"Error")</f>
        <v>音符打开(#01)</v>
      </c>
      <c r="P1338" s="5">
        <f t="shared" si="80"/>
        <v>144.77500000000001</v>
      </c>
      <c r="Q1338" s="5">
        <f t="shared" si="81"/>
        <v>0.14400000000000546</v>
      </c>
      <c r="R1338" s="5" t="str">
        <f>IF(H1340="C_B",INDEX(音色一览表!A:A,MATCH(MID(F1338,5,2)&amp;MID(F1339,5,2)&amp;MID(F1340,7,2),音色一览表!H:H,0))&amp;" "&amp;INDEX(音色一览表!G:G,MATCH(MID(F1338,5,2)&amp;MID(F1339,5,2)&amp;MID(F1340,7,2),音色一览表!H:H,0)),"")</f>
        <v/>
      </c>
      <c r="S1338" s="17"/>
      <c r="T1338" s="17"/>
    </row>
    <row r="1339" spans="1:20" ht="18" hidden="1" customHeight="1" x14ac:dyDescent="0.2">
      <c r="A1339" s="16">
        <v>1337</v>
      </c>
      <c r="B1339" s="16">
        <v>7</v>
      </c>
      <c r="C1339" s="10"/>
      <c r="D1339" s="16" t="s">
        <v>49</v>
      </c>
      <c r="E1339" s="16" t="s">
        <v>50</v>
      </c>
      <c r="F1339" s="16" t="s">
        <v>1555</v>
      </c>
      <c r="G1339" s="16" t="s">
        <v>1556</v>
      </c>
      <c r="H1339" s="34" t="str">
        <f t="shared" si="83"/>
        <v>9</v>
      </c>
      <c r="I1339" s="34" t="str">
        <f>IFERROR(INDEX(数据分类!B:B,MATCH(数据!H1339,数据分类!A:A,0)),"Error")</f>
        <v>音符打开</v>
      </c>
      <c r="J1339" s="34" t="str">
        <f>IFERROR(_xlfn.IFS(INDEX(数据分类!E:E,MATCH(数据!H1339,数据分类!A:A,0))=3456,N1339&amp;M1339,INDEX(数据分类!E:E,MATCH(数据!H1339,数据分类!A:A,0))=34,M1339,INDEX(数据分类!E:E,MATCH(数据!H1339,数据分类!A:A,0))=56,N1339,INDEX(数据分类!E:E,MATCH(数据!H1339,数据分类!A:A,0))="-","-"),"Error")</f>
        <v>B3键按下(力度084)</v>
      </c>
      <c r="K1339" s="34">
        <f t="shared" si="82"/>
        <v>1</v>
      </c>
      <c r="L1339" s="4" t="str">
        <f>IFERROR(INDEX(字典msg!B:B,MATCH(D1339,字典msg!A:A,0)),"Error")</f>
        <v>正常</v>
      </c>
      <c r="M1339" s="4" t="str">
        <f>IFERROR(_xlfn.IFS(H1339="9",INDEX(字典1_34!C:C,MATCH(MID(F1339,5,2),字典1_34!B:B,0)),H1339="B00",INDEX(字典1_34!D:D,MATCH(MID(F1339,5,2),字典1_34!B:B,0)),H1339="B20",INDEX(字典1_34!E:E,MATCH(MID(F1339,5,2),字典1_34!B:B,0)),H1339="B48",INDEX(字典1_34!G:G,MATCH(MID(F1339,5,2),字典1_34!B:B,0)),LEFT(H1339,1)="B",INDEX(字典1_34!F:F,MATCH(MID(F1339,5,2),字典1_34!B:B,0))),"-")</f>
        <v>按下(力度084)</v>
      </c>
      <c r="N1339" s="4" t="str">
        <f>IFERROR(_xlfn.IFS(H1339="9",INDEX(字典1_56!C:C,MATCH(MID(F1339,7,2),字典1_56!B:B,0)),LEFT(H1339,1)="B",INDEX(字典1_56!D:D,MATCH(MID(F1339,7,2),字典1_56!B:B,0)),H1339="C_B",INDEX(字典1_56!F:F,MATCH(MID(F1339,7,2),字典1_56!B:B,0)),H1339="C",INDEX(字典1_56!E:E,MATCH(MID(F1339,7,2),字典1_56!B:B,0))),"-")</f>
        <v>B3键</v>
      </c>
      <c r="O1339" s="4" t="str">
        <f>IFERROR(INDEX(字典1_78!C:C,MATCH(RIGHT(F1339,2),字典1_78!B:B,0)),"Error")</f>
        <v>音符打开(#01)</v>
      </c>
      <c r="P1339" s="5">
        <f t="shared" si="80"/>
        <v>144.953</v>
      </c>
      <c r="Q1339" s="5">
        <f t="shared" si="81"/>
        <v>0.17799999999999727</v>
      </c>
      <c r="R1339" s="5" t="str">
        <f>IF(H1341="C_B",INDEX(音色一览表!A:A,MATCH(MID(F1339,5,2)&amp;MID(F1340,5,2)&amp;MID(F1341,7,2),音色一览表!H:H,0))&amp;" "&amp;INDEX(音色一览表!G:G,MATCH(MID(F1339,5,2)&amp;MID(F1340,5,2)&amp;MID(F1341,7,2),音色一览表!H:H,0)),"")</f>
        <v/>
      </c>
      <c r="S1339" s="17"/>
      <c r="T1339" s="17"/>
    </row>
    <row r="1340" spans="1:20" ht="18" hidden="1" customHeight="1" x14ac:dyDescent="0.2">
      <c r="A1340" s="16">
        <v>1338</v>
      </c>
      <c r="B1340" s="16">
        <v>7</v>
      </c>
      <c r="C1340" s="10"/>
      <c r="D1340" s="16" t="s">
        <v>49</v>
      </c>
      <c r="E1340" s="16" t="s">
        <v>50</v>
      </c>
      <c r="F1340" s="16" t="s">
        <v>1557</v>
      </c>
      <c r="G1340" s="16" t="s">
        <v>1558</v>
      </c>
      <c r="H1340" s="34" t="str">
        <f t="shared" si="83"/>
        <v>9</v>
      </c>
      <c r="I1340" s="34" t="str">
        <f>IFERROR(INDEX(数据分类!B:B,MATCH(数据!H1340,数据分类!A:A,0)),"Error")</f>
        <v>音符打开</v>
      </c>
      <c r="J1340" s="34" t="str">
        <f>IFERROR(_xlfn.IFS(INDEX(数据分类!E:E,MATCH(数据!H1340,数据分类!A:A,0))=3456,N1340&amp;M1340,INDEX(数据分类!E:E,MATCH(数据!H1340,数据分类!A:A,0))=34,M1340,INDEX(数据分类!E:E,MATCH(数据!H1340,数据分类!A:A,0))=56,N1340,INDEX(数据分类!E:E,MATCH(数据!H1340,数据分类!A:A,0))="-","-"),"Error")</f>
        <v>B3键松开</v>
      </c>
      <c r="K1340" s="34">
        <f t="shared" si="82"/>
        <v>1</v>
      </c>
      <c r="L1340" s="4" t="str">
        <f>IFERROR(INDEX(字典msg!B:B,MATCH(D1340,字典msg!A:A,0)),"Error")</f>
        <v>正常</v>
      </c>
      <c r="M1340" s="4" t="str">
        <f>IFERROR(_xlfn.IFS(H1340="9",INDEX(字典1_34!C:C,MATCH(MID(F1340,5,2),字典1_34!B:B,0)),H1340="B00",INDEX(字典1_34!D:D,MATCH(MID(F1340,5,2),字典1_34!B:B,0)),H1340="B20",INDEX(字典1_34!E:E,MATCH(MID(F1340,5,2),字典1_34!B:B,0)),H1340="B48",INDEX(字典1_34!G:G,MATCH(MID(F1340,5,2),字典1_34!B:B,0)),LEFT(H1340,1)="B",INDEX(字典1_34!F:F,MATCH(MID(F1340,5,2),字典1_34!B:B,0))),"-")</f>
        <v>松开</v>
      </c>
      <c r="N1340" s="4" t="str">
        <f>IFERROR(_xlfn.IFS(H1340="9",INDEX(字典1_56!C:C,MATCH(MID(F1340,7,2),字典1_56!B:B,0)),LEFT(H1340,1)="B",INDEX(字典1_56!D:D,MATCH(MID(F1340,7,2),字典1_56!B:B,0)),H1340="C_B",INDEX(字典1_56!F:F,MATCH(MID(F1340,7,2),字典1_56!B:B,0)),H1340="C",INDEX(字典1_56!E:E,MATCH(MID(F1340,7,2),字典1_56!B:B,0))),"-")</f>
        <v>B3键</v>
      </c>
      <c r="O1340" s="4" t="str">
        <f>IFERROR(INDEX(字典1_78!C:C,MATCH(RIGHT(F1340,2),字典1_78!B:B,0)),"Error")</f>
        <v>音符打开(#01)</v>
      </c>
      <c r="P1340" s="5">
        <f t="shared" si="80"/>
        <v>145.10300000000001</v>
      </c>
      <c r="Q1340" s="5">
        <f t="shared" si="81"/>
        <v>0.15000000000000568</v>
      </c>
      <c r="R1340" s="5" t="str">
        <f>IF(H1342="C_B",INDEX(音色一览表!A:A,MATCH(MID(F1340,5,2)&amp;MID(F1341,5,2)&amp;MID(F1342,7,2),音色一览表!H:H,0))&amp;" "&amp;INDEX(音色一览表!G:G,MATCH(MID(F1340,5,2)&amp;MID(F1341,5,2)&amp;MID(F1342,7,2),音色一览表!H:H,0)),"")</f>
        <v/>
      </c>
      <c r="S1340" s="17"/>
      <c r="T1340" s="17"/>
    </row>
    <row r="1341" spans="1:20" ht="18" hidden="1" customHeight="1" x14ac:dyDescent="0.2">
      <c r="A1341" s="16">
        <v>1339</v>
      </c>
      <c r="B1341" s="16">
        <v>7</v>
      </c>
      <c r="C1341" s="10"/>
      <c r="D1341" s="16" t="s">
        <v>49</v>
      </c>
      <c r="E1341" s="16" t="s">
        <v>50</v>
      </c>
      <c r="F1341" s="16" t="s">
        <v>1559</v>
      </c>
      <c r="G1341" s="16" t="s">
        <v>1560</v>
      </c>
      <c r="H1341" s="34" t="str">
        <f t="shared" si="83"/>
        <v>9</v>
      </c>
      <c r="I1341" s="34" t="str">
        <f>IFERROR(INDEX(数据分类!B:B,MATCH(数据!H1341,数据分类!A:A,0)),"Error")</f>
        <v>音符打开</v>
      </c>
      <c r="J1341" s="34" t="str">
        <f>IFERROR(_xlfn.IFS(INDEX(数据分类!E:E,MATCH(数据!H1341,数据分类!A:A,0))=3456,N1341&amp;M1341,INDEX(数据分类!E:E,MATCH(数据!H1341,数据分类!A:A,0))=34,M1341,INDEX(数据分类!E:E,MATCH(数据!H1341,数据分类!A:A,0))=56,N1341,INDEX(数据分类!E:E,MATCH(数据!H1341,数据分类!A:A,0))="-","-"),"Error")</f>
        <v>C4键按下(力度084)</v>
      </c>
      <c r="K1341" s="34">
        <f t="shared" si="82"/>
        <v>1</v>
      </c>
      <c r="L1341" s="4" t="str">
        <f>IFERROR(INDEX(字典msg!B:B,MATCH(D1341,字典msg!A:A,0)),"Error")</f>
        <v>正常</v>
      </c>
      <c r="M1341" s="4" t="str">
        <f>IFERROR(_xlfn.IFS(H1341="9",INDEX(字典1_34!C:C,MATCH(MID(F1341,5,2),字典1_34!B:B,0)),H1341="B00",INDEX(字典1_34!D:D,MATCH(MID(F1341,5,2),字典1_34!B:B,0)),H1341="B20",INDEX(字典1_34!E:E,MATCH(MID(F1341,5,2),字典1_34!B:B,0)),H1341="B48",INDEX(字典1_34!G:G,MATCH(MID(F1341,5,2),字典1_34!B:B,0)),LEFT(H1341,1)="B",INDEX(字典1_34!F:F,MATCH(MID(F1341,5,2),字典1_34!B:B,0))),"-")</f>
        <v>按下(力度084)</v>
      </c>
      <c r="N1341" s="4" t="str">
        <f>IFERROR(_xlfn.IFS(H1341="9",INDEX(字典1_56!C:C,MATCH(MID(F1341,7,2),字典1_56!B:B,0)),LEFT(H1341,1)="B",INDEX(字典1_56!D:D,MATCH(MID(F1341,7,2),字典1_56!B:B,0)),H1341="C_B",INDEX(字典1_56!F:F,MATCH(MID(F1341,7,2),字典1_56!B:B,0)),H1341="C",INDEX(字典1_56!E:E,MATCH(MID(F1341,7,2),字典1_56!B:B,0))),"-")</f>
        <v>C4键</v>
      </c>
      <c r="O1341" s="4" t="str">
        <f>IFERROR(INDEX(字典1_78!C:C,MATCH(RIGHT(F1341,2),字典1_78!B:B,0)),"Error")</f>
        <v>音符打开(#01)</v>
      </c>
      <c r="P1341" s="5">
        <f t="shared" si="80"/>
        <v>145.273</v>
      </c>
      <c r="Q1341" s="5">
        <f t="shared" si="81"/>
        <v>0.16999999999998749</v>
      </c>
      <c r="R1341" s="5" t="str">
        <f>IF(H1343="C_B",INDEX(音色一览表!A:A,MATCH(MID(F1341,5,2)&amp;MID(F1342,5,2)&amp;MID(F1343,7,2),音色一览表!H:H,0))&amp;" "&amp;INDEX(音色一览表!G:G,MATCH(MID(F1341,5,2)&amp;MID(F1342,5,2)&amp;MID(F1343,7,2),音色一览表!H:H,0)),"")</f>
        <v/>
      </c>
      <c r="S1341" s="17"/>
      <c r="T1341" s="17"/>
    </row>
    <row r="1342" spans="1:20" ht="18" hidden="1" customHeight="1" x14ac:dyDescent="0.2">
      <c r="A1342" s="16">
        <v>1340</v>
      </c>
      <c r="B1342" s="16">
        <v>7</v>
      </c>
      <c r="C1342" s="10"/>
      <c r="D1342" s="16" t="s">
        <v>49</v>
      </c>
      <c r="E1342" s="16" t="s">
        <v>50</v>
      </c>
      <c r="F1342" s="16" t="s">
        <v>1561</v>
      </c>
      <c r="G1342" s="16" t="s">
        <v>1562</v>
      </c>
      <c r="H1342" s="34" t="str">
        <f t="shared" si="83"/>
        <v>9</v>
      </c>
      <c r="I1342" s="34" t="str">
        <f>IFERROR(INDEX(数据分类!B:B,MATCH(数据!H1342,数据分类!A:A,0)),"Error")</f>
        <v>音符打开</v>
      </c>
      <c r="J1342" s="34" t="str">
        <f>IFERROR(_xlfn.IFS(INDEX(数据分类!E:E,MATCH(数据!H1342,数据分类!A:A,0))=3456,N1342&amp;M1342,INDEX(数据分类!E:E,MATCH(数据!H1342,数据分类!A:A,0))=34,M1342,INDEX(数据分类!E:E,MATCH(数据!H1342,数据分类!A:A,0))=56,N1342,INDEX(数据分类!E:E,MATCH(数据!H1342,数据分类!A:A,0))="-","-"),"Error")</f>
        <v>C4键松开</v>
      </c>
      <c r="K1342" s="34">
        <f t="shared" si="82"/>
        <v>1</v>
      </c>
      <c r="L1342" s="4" t="str">
        <f>IFERROR(INDEX(字典msg!B:B,MATCH(D1342,字典msg!A:A,0)),"Error")</f>
        <v>正常</v>
      </c>
      <c r="M1342" s="4" t="str">
        <f>IFERROR(_xlfn.IFS(H1342="9",INDEX(字典1_34!C:C,MATCH(MID(F1342,5,2),字典1_34!B:B,0)),H1342="B00",INDEX(字典1_34!D:D,MATCH(MID(F1342,5,2),字典1_34!B:B,0)),H1342="B20",INDEX(字典1_34!E:E,MATCH(MID(F1342,5,2),字典1_34!B:B,0)),H1342="B48",INDEX(字典1_34!G:G,MATCH(MID(F1342,5,2),字典1_34!B:B,0)),LEFT(H1342,1)="B",INDEX(字典1_34!F:F,MATCH(MID(F1342,5,2),字典1_34!B:B,0))),"-")</f>
        <v>松开</v>
      </c>
      <c r="N1342" s="4" t="str">
        <f>IFERROR(_xlfn.IFS(H1342="9",INDEX(字典1_56!C:C,MATCH(MID(F1342,7,2),字典1_56!B:B,0)),LEFT(H1342,1)="B",INDEX(字典1_56!D:D,MATCH(MID(F1342,7,2),字典1_56!B:B,0)),H1342="C_B",INDEX(字典1_56!F:F,MATCH(MID(F1342,7,2),字典1_56!B:B,0)),H1342="C",INDEX(字典1_56!E:E,MATCH(MID(F1342,7,2),字典1_56!B:B,0))),"-")</f>
        <v>C4键</v>
      </c>
      <c r="O1342" s="4" t="str">
        <f>IFERROR(INDEX(字典1_78!C:C,MATCH(RIGHT(F1342,2),字典1_78!B:B,0)),"Error")</f>
        <v>音符打开(#01)</v>
      </c>
      <c r="P1342" s="5">
        <f t="shared" si="80"/>
        <v>145.43</v>
      </c>
      <c r="Q1342" s="5">
        <f t="shared" si="81"/>
        <v>0.15700000000001069</v>
      </c>
      <c r="R1342" s="5" t="str">
        <f>IF(H1344="C_B",INDEX(音色一览表!A:A,MATCH(MID(F1342,5,2)&amp;MID(F1343,5,2)&amp;MID(F1344,7,2),音色一览表!H:H,0))&amp;" "&amp;INDEX(音色一览表!G:G,MATCH(MID(F1342,5,2)&amp;MID(F1343,5,2)&amp;MID(F1344,7,2),音色一览表!H:H,0)),"")</f>
        <v/>
      </c>
      <c r="S1342" s="17"/>
      <c r="T1342" s="17"/>
    </row>
    <row r="1343" spans="1:20" ht="18" hidden="1" customHeight="1" x14ac:dyDescent="0.2">
      <c r="A1343" s="16">
        <v>1341</v>
      </c>
      <c r="B1343" s="16">
        <v>7</v>
      </c>
      <c r="C1343" s="10"/>
      <c r="D1343" s="16" t="s">
        <v>49</v>
      </c>
      <c r="E1343" s="16" t="s">
        <v>50</v>
      </c>
      <c r="F1343" s="16" t="s">
        <v>1563</v>
      </c>
      <c r="G1343" s="16" t="s">
        <v>1564</v>
      </c>
      <c r="H1343" s="34" t="str">
        <f t="shared" si="83"/>
        <v>9</v>
      </c>
      <c r="I1343" s="34" t="str">
        <f>IFERROR(INDEX(数据分类!B:B,MATCH(数据!H1343,数据分类!A:A,0)),"Error")</f>
        <v>音符打开</v>
      </c>
      <c r="J1343" s="34" t="str">
        <f>IFERROR(_xlfn.IFS(INDEX(数据分类!E:E,MATCH(数据!H1343,数据分类!A:A,0))=3456,N1343&amp;M1343,INDEX(数据分类!E:E,MATCH(数据!H1343,数据分类!A:A,0))=34,M1343,INDEX(数据分类!E:E,MATCH(数据!H1343,数据分类!A:A,0))=56,N1343,INDEX(数据分类!E:E,MATCH(数据!H1343,数据分类!A:A,0))="-","-"),"Error")</f>
        <v>#C4键按下(力度084)</v>
      </c>
      <c r="K1343" s="34">
        <f t="shared" si="82"/>
        <v>1</v>
      </c>
      <c r="L1343" s="4" t="str">
        <f>IFERROR(INDEX(字典msg!B:B,MATCH(D1343,字典msg!A:A,0)),"Error")</f>
        <v>正常</v>
      </c>
      <c r="M1343" s="4" t="str">
        <f>IFERROR(_xlfn.IFS(H1343="9",INDEX(字典1_34!C:C,MATCH(MID(F1343,5,2),字典1_34!B:B,0)),H1343="B00",INDEX(字典1_34!D:D,MATCH(MID(F1343,5,2),字典1_34!B:B,0)),H1343="B20",INDEX(字典1_34!E:E,MATCH(MID(F1343,5,2),字典1_34!B:B,0)),H1343="B48",INDEX(字典1_34!G:G,MATCH(MID(F1343,5,2),字典1_34!B:B,0)),LEFT(H1343,1)="B",INDEX(字典1_34!F:F,MATCH(MID(F1343,5,2),字典1_34!B:B,0))),"-")</f>
        <v>按下(力度084)</v>
      </c>
      <c r="N1343" s="4" t="str">
        <f>IFERROR(_xlfn.IFS(H1343="9",INDEX(字典1_56!C:C,MATCH(MID(F1343,7,2),字典1_56!B:B,0)),LEFT(H1343,1)="B",INDEX(字典1_56!D:D,MATCH(MID(F1343,7,2),字典1_56!B:B,0)),H1343="C_B",INDEX(字典1_56!F:F,MATCH(MID(F1343,7,2),字典1_56!B:B,0)),H1343="C",INDEX(字典1_56!E:E,MATCH(MID(F1343,7,2),字典1_56!B:B,0))),"-")</f>
        <v>#C4键</v>
      </c>
      <c r="O1343" s="4" t="str">
        <f>IFERROR(INDEX(字典1_78!C:C,MATCH(RIGHT(F1343,2),字典1_78!B:B,0)),"Error")</f>
        <v>音符打开(#01)</v>
      </c>
      <c r="P1343" s="5">
        <f t="shared" si="80"/>
        <v>145.59</v>
      </c>
      <c r="Q1343" s="5">
        <f t="shared" si="81"/>
        <v>0.15999999999999659</v>
      </c>
      <c r="R1343" s="5" t="str">
        <f>IF(H1345="C_B",INDEX(音色一览表!A:A,MATCH(MID(F1343,5,2)&amp;MID(F1344,5,2)&amp;MID(F1345,7,2),音色一览表!H:H,0))&amp;" "&amp;INDEX(音色一览表!G:G,MATCH(MID(F1343,5,2)&amp;MID(F1344,5,2)&amp;MID(F1345,7,2),音色一览表!H:H,0)),"")</f>
        <v/>
      </c>
      <c r="S1343" s="17"/>
      <c r="T1343" s="17"/>
    </row>
    <row r="1344" spans="1:20" ht="18" hidden="1" customHeight="1" x14ac:dyDescent="0.2">
      <c r="A1344" s="16">
        <v>1342</v>
      </c>
      <c r="B1344" s="16">
        <v>7</v>
      </c>
      <c r="C1344" s="10"/>
      <c r="D1344" s="16" t="s">
        <v>49</v>
      </c>
      <c r="E1344" s="16" t="s">
        <v>50</v>
      </c>
      <c r="F1344" s="16" t="s">
        <v>1565</v>
      </c>
      <c r="G1344" s="16" t="s">
        <v>1566</v>
      </c>
      <c r="H1344" s="34" t="str">
        <f t="shared" si="83"/>
        <v>9</v>
      </c>
      <c r="I1344" s="34" t="str">
        <f>IFERROR(INDEX(数据分类!B:B,MATCH(数据!H1344,数据分类!A:A,0)),"Error")</f>
        <v>音符打开</v>
      </c>
      <c r="J1344" s="34" t="str">
        <f>IFERROR(_xlfn.IFS(INDEX(数据分类!E:E,MATCH(数据!H1344,数据分类!A:A,0))=3456,N1344&amp;M1344,INDEX(数据分类!E:E,MATCH(数据!H1344,数据分类!A:A,0))=34,M1344,INDEX(数据分类!E:E,MATCH(数据!H1344,数据分类!A:A,0))=56,N1344,INDEX(数据分类!E:E,MATCH(数据!H1344,数据分类!A:A,0))="-","-"),"Error")</f>
        <v>#C4键松开</v>
      </c>
      <c r="K1344" s="34">
        <f t="shared" si="82"/>
        <v>1</v>
      </c>
      <c r="L1344" s="4" t="str">
        <f>IFERROR(INDEX(字典msg!B:B,MATCH(D1344,字典msg!A:A,0)),"Error")</f>
        <v>正常</v>
      </c>
      <c r="M1344" s="4" t="str">
        <f>IFERROR(_xlfn.IFS(H1344="9",INDEX(字典1_34!C:C,MATCH(MID(F1344,5,2),字典1_34!B:B,0)),H1344="B00",INDEX(字典1_34!D:D,MATCH(MID(F1344,5,2),字典1_34!B:B,0)),H1344="B20",INDEX(字典1_34!E:E,MATCH(MID(F1344,5,2),字典1_34!B:B,0)),H1344="B48",INDEX(字典1_34!G:G,MATCH(MID(F1344,5,2),字典1_34!B:B,0)),LEFT(H1344,1)="B",INDEX(字典1_34!F:F,MATCH(MID(F1344,5,2),字典1_34!B:B,0))),"-")</f>
        <v>松开</v>
      </c>
      <c r="N1344" s="4" t="str">
        <f>IFERROR(_xlfn.IFS(H1344="9",INDEX(字典1_56!C:C,MATCH(MID(F1344,7,2),字典1_56!B:B,0)),LEFT(H1344,1)="B",INDEX(字典1_56!D:D,MATCH(MID(F1344,7,2),字典1_56!B:B,0)),H1344="C_B",INDEX(字典1_56!F:F,MATCH(MID(F1344,7,2),字典1_56!B:B,0)),H1344="C",INDEX(字典1_56!E:E,MATCH(MID(F1344,7,2),字典1_56!B:B,0))),"-")</f>
        <v>#C4键</v>
      </c>
      <c r="O1344" s="4" t="str">
        <f>IFERROR(INDEX(字典1_78!C:C,MATCH(RIGHT(F1344,2),字典1_78!B:B,0)),"Error")</f>
        <v>音符打开(#01)</v>
      </c>
      <c r="P1344" s="5">
        <f t="shared" si="80"/>
        <v>145.72999999999999</v>
      </c>
      <c r="Q1344" s="5">
        <f t="shared" si="81"/>
        <v>0.13999999999998636</v>
      </c>
      <c r="R1344" s="5" t="str">
        <f>IF(H1346="C_B",INDEX(音色一览表!A:A,MATCH(MID(F1344,5,2)&amp;MID(F1345,5,2)&amp;MID(F1346,7,2),音色一览表!H:H,0))&amp;" "&amp;INDEX(音色一览表!G:G,MATCH(MID(F1344,5,2)&amp;MID(F1345,5,2)&amp;MID(F1346,7,2),音色一览表!H:H,0)),"")</f>
        <v/>
      </c>
      <c r="S1344" s="17"/>
      <c r="T1344" s="17"/>
    </row>
    <row r="1345" spans="1:20" ht="18" hidden="1" customHeight="1" x14ac:dyDescent="0.2">
      <c r="A1345" s="16">
        <v>1343</v>
      </c>
      <c r="B1345" s="16">
        <v>7</v>
      </c>
      <c r="C1345" s="10"/>
      <c r="D1345" s="16" t="s">
        <v>49</v>
      </c>
      <c r="E1345" s="16" t="s">
        <v>50</v>
      </c>
      <c r="F1345" s="16" t="s">
        <v>1567</v>
      </c>
      <c r="G1345" s="16" t="s">
        <v>1568</v>
      </c>
      <c r="H1345" s="34" t="str">
        <f t="shared" si="83"/>
        <v>9</v>
      </c>
      <c r="I1345" s="34" t="str">
        <f>IFERROR(INDEX(数据分类!B:B,MATCH(数据!H1345,数据分类!A:A,0)),"Error")</f>
        <v>音符打开</v>
      </c>
      <c r="J1345" s="34" t="str">
        <f>IFERROR(_xlfn.IFS(INDEX(数据分类!E:E,MATCH(数据!H1345,数据分类!A:A,0))=3456,N1345&amp;M1345,INDEX(数据分类!E:E,MATCH(数据!H1345,数据分类!A:A,0))=34,M1345,INDEX(数据分类!E:E,MATCH(数据!H1345,数据分类!A:A,0))=56,N1345,INDEX(数据分类!E:E,MATCH(数据!H1345,数据分类!A:A,0))="-","-"),"Error")</f>
        <v>D4键按下(力度079)</v>
      </c>
      <c r="K1345" s="34">
        <f t="shared" si="82"/>
        <v>1</v>
      </c>
      <c r="L1345" s="4" t="str">
        <f>IFERROR(INDEX(字典msg!B:B,MATCH(D1345,字典msg!A:A,0)),"Error")</f>
        <v>正常</v>
      </c>
      <c r="M1345" s="4" t="str">
        <f>IFERROR(_xlfn.IFS(H1345="9",INDEX(字典1_34!C:C,MATCH(MID(F1345,5,2),字典1_34!B:B,0)),H1345="B00",INDEX(字典1_34!D:D,MATCH(MID(F1345,5,2),字典1_34!B:B,0)),H1345="B20",INDEX(字典1_34!E:E,MATCH(MID(F1345,5,2),字典1_34!B:B,0)),H1345="B48",INDEX(字典1_34!G:G,MATCH(MID(F1345,5,2),字典1_34!B:B,0)),LEFT(H1345,1)="B",INDEX(字典1_34!F:F,MATCH(MID(F1345,5,2),字典1_34!B:B,0))),"-")</f>
        <v>按下(力度079)</v>
      </c>
      <c r="N1345" s="4" t="str">
        <f>IFERROR(_xlfn.IFS(H1345="9",INDEX(字典1_56!C:C,MATCH(MID(F1345,7,2),字典1_56!B:B,0)),LEFT(H1345,1)="B",INDEX(字典1_56!D:D,MATCH(MID(F1345,7,2),字典1_56!B:B,0)),H1345="C_B",INDEX(字典1_56!F:F,MATCH(MID(F1345,7,2),字典1_56!B:B,0)),H1345="C",INDEX(字典1_56!E:E,MATCH(MID(F1345,7,2),字典1_56!B:B,0))),"-")</f>
        <v>D4键</v>
      </c>
      <c r="O1345" s="4" t="str">
        <f>IFERROR(INDEX(字典1_78!C:C,MATCH(RIGHT(F1345,2),字典1_78!B:B,0)),"Error")</f>
        <v>音符打开(#01)</v>
      </c>
      <c r="P1345" s="5">
        <f t="shared" si="80"/>
        <v>145.88800000000001</v>
      </c>
      <c r="Q1345" s="5">
        <f t="shared" si="81"/>
        <v>0.15800000000001546</v>
      </c>
      <c r="R1345" s="5" t="str">
        <f>IF(H1347="C_B",INDEX(音色一览表!A:A,MATCH(MID(F1345,5,2)&amp;MID(F1346,5,2)&amp;MID(F1347,7,2),音色一览表!H:H,0))&amp;" "&amp;INDEX(音色一览表!G:G,MATCH(MID(F1345,5,2)&amp;MID(F1346,5,2)&amp;MID(F1347,7,2),音色一览表!H:H,0)),"")</f>
        <v/>
      </c>
      <c r="S1345" s="17"/>
      <c r="T1345" s="17"/>
    </row>
    <row r="1346" spans="1:20" ht="18" hidden="1" customHeight="1" x14ac:dyDescent="0.2">
      <c r="A1346" s="16">
        <v>1344</v>
      </c>
      <c r="B1346" s="16">
        <v>7</v>
      </c>
      <c r="C1346" s="10"/>
      <c r="D1346" s="16" t="s">
        <v>49</v>
      </c>
      <c r="E1346" s="16" t="s">
        <v>50</v>
      </c>
      <c r="F1346" s="16" t="s">
        <v>1569</v>
      </c>
      <c r="G1346" s="16" t="s">
        <v>1570</v>
      </c>
      <c r="H1346" s="34" t="str">
        <f t="shared" si="83"/>
        <v>9</v>
      </c>
      <c r="I1346" s="34" t="str">
        <f>IFERROR(INDEX(数据分类!B:B,MATCH(数据!H1346,数据分类!A:A,0)),"Error")</f>
        <v>音符打开</v>
      </c>
      <c r="J1346" s="34" t="str">
        <f>IFERROR(_xlfn.IFS(INDEX(数据分类!E:E,MATCH(数据!H1346,数据分类!A:A,0))=3456,N1346&amp;M1346,INDEX(数据分类!E:E,MATCH(数据!H1346,数据分类!A:A,0))=34,M1346,INDEX(数据分类!E:E,MATCH(数据!H1346,数据分类!A:A,0))=56,N1346,INDEX(数据分类!E:E,MATCH(数据!H1346,数据分类!A:A,0))="-","-"),"Error")</f>
        <v>D4键松开</v>
      </c>
      <c r="K1346" s="34">
        <f t="shared" si="82"/>
        <v>1</v>
      </c>
      <c r="L1346" s="4" t="str">
        <f>IFERROR(INDEX(字典msg!B:B,MATCH(D1346,字典msg!A:A,0)),"Error")</f>
        <v>正常</v>
      </c>
      <c r="M1346" s="4" t="str">
        <f>IFERROR(_xlfn.IFS(H1346="9",INDEX(字典1_34!C:C,MATCH(MID(F1346,5,2),字典1_34!B:B,0)),H1346="B00",INDEX(字典1_34!D:D,MATCH(MID(F1346,5,2),字典1_34!B:B,0)),H1346="B20",INDEX(字典1_34!E:E,MATCH(MID(F1346,5,2),字典1_34!B:B,0)),H1346="B48",INDEX(字典1_34!G:G,MATCH(MID(F1346,5,2),字典1_34!B:B,0)),LEFT(H1346,1)="B",INDEX(字典1_34!F:F,MATCH(MID(F1346,5,2),字典1_34!B:B,0))),"-")</f>
        <v>松开</v>
      </c>
      <c r="N1346" s="4" t="str">
        <f>IFERROR(_xlfn.IFS(H1346="9",INDEX(字典1_56!C:C,MATCH(MID(F1346,7,2),字典1_56!B:B,0)),LEFT(H1346,1)="B",INDEX(字典1_56!D:D,MATCH(MID(F1346,7,2),字典1_56!B:B,0)),H1346="C_B",INDEX(字典1_56!F:F,MATCH(MID(F1346,7,2),字典1_56!B:B,0)),H1346="C",INDEX(字典1_56!E:E,MATCH(MID(F1346,7,2),字典1_56!B:B,0))),"-")</f>
        <v>D4键</v>
      </c>
      <c r="O1346" s="4" t="str">
        <f>IFERROR(INDEX(字典1_78!C:C,MATCH(RIGHT(F1346,2),字典1_78!B:B,0)),"Error")</f>
        <v>音符打开(#01)</v>
      </c>
      <c r="P1346" s="5">
        <f t="shared" si="80"/>
        <v>146.03899999999999</v>
      </c>
      <c r="Q1346" s="5">
        <f t="shared" si="81"/>
        <v>0.15099999999998204</v>
      </c>
      <c r="R1346" s="5" t="str">
        <f>IF(H1348="C_B",INDEX(音色一览表!A:A,MATCH(MID(F1346,5,2)&amp;MID(F1347,5,2)&amp;MID(F1348,7,2),音色一览表!H:H,0))&amp;" "&amp;INDEX(音色一览表!G:G,MATCH(MID(F1346,5,2)&amp;MID(F1347,5,2)&amp;MID(F1348,7,2),音色一览表!H:H,0)),"")</f>
        <v/>
      </c>
      <c r="S1346" s="17"/>
      <c r="T1346" s="17"/>
    </row>
    <row r="1347" spans="1:20" ht="18" hidden="1" customHeight="1" x14ac:dyDescent="0.2">
      <c r="A1347" s="16">
        <v>1345</v>
      </c>
      <c r="B1347" s="16">
        <v>7</v>
      </c>
      <c r="C1347" s="10"/>
      <c r="D1347" s="16" t="s">
        <v>49</v>
      </c>
      <c r="E1347" s="16" t="s">
        <v>50</v>
      </c>
      <c r="F1347" s="16" t="s">
        <v>1571</v>
      </c>
      <c r="G1347" s="16" t="s">
        <v>1572</v>
      </c>
      <c r="H1347" s="34" t="str">
        <f t="shared" si="83"/>
        <v>9</v>
      </c>
      <c r="I1347" s="34" t="str">
        <f>IFERROR(INDEX(数据分类!B:B,MATCH(数据!H1347,数据分类!A:A,0)),"Error")</f>
        <v>音符打开</v>
      </c>
      <c r="J1347" s="34" t="str">
        <f>IFERROR(_xlfn.IFS(INDEX(数据分类!E:E,MATCH(数据!H1347,数据分类!A:A,0))=3456,N1347&amp;M1347,INDEX(数据分类!E:E,MATCH(数据!H1347,数据分类!A:A,0))=34,M1347,INDEX(数据分类!E:E,MATCH(数据!H1347,数据分类!A:A,0))=56,N1347,INDEX(数据分类!E:E,MATCH(数据!H1347,数据分类!A:A,0))="-","-"),"Error")</f>
        <v>#D4键按下(力度081)</v>
      </c>
      <c r="K1347" s="34">
        <f t="shared" si="82"/>
        <v>1</v>
      </c>
      <c r="L1347" s="4" t="str">
        <f>IFERROR(INDEX(字典msg!B:B,MATCH(D1347,字典msg!A:A,0)),"Error")</f>
        <v>正常</v>
      </c>
      <c r="M1347" s="4" t="str">
        <f>IFERROR(_xlfn.IFS(H1347="9",INDEX(字典1_34!C:C,MATCH(MID(F1347,5,2),字典1_34!B:B,0)),H1347="B00",INDEX(字典1_34!D:D,MATCH(MID(F1347,5,2),字典1_34!B:B,0)),H1347="B20",INDEX(字典1_34!E:E,MATCH(MID(F1347,5,2),字典1_34!B:B,0)),H1347="B48",INDEX(字典1_34!G:G,MATCH(MID(F1347,5,2),字典1_34!B:B,0)),LEFT(H1347,1)="B",INDEX(字典1_34!F:F,MATCH(MID(F1347,5,2),字典1_34!B:B,0))),"-")</f>
        <v>按下(力度081)</v>
      </c>
      <c r="N1347" s="4" t="str">
        <f>IFERROR(_xlfn.IFS(H1347="9",INDEX(字典1_56!C:C,MATCH(MID(F1347,7,2),字典1_56!B:B,0)),LEFT(H1347,1)="B",INDEX(字典1_56!D:D,MATCH(MID(F1347,7,2),字典1_56!B:B,0)),H1347="C_B",INDEX(字典1_56!F:F,MATCH(MID(F1347,7,2),字典1_56!B:B,0)),H1347="C",INDEX(字典1_56!E:E,MATCH(MID(F1347,7,2),字典1_56!B:B,0))),"-")</f>
        <v>#D4键</v>
      </c>
      <c r="O1347" s="4" t="str">
        <f>IFERROR(INDEX(字典1_78!C:C,MATCH(RIGHT(F1347,2),字典1_78!B:B,0)),"Error")</f>
        <v>音符打开(#01)</v>
      </c>
      <c r="P1347" s="5">
        <f t="shared" ref="P1347:P1410" si="84">HEX2DEC(RIGHT(G1347,6))/1000</f>
        <v>146.19900000000001</v>
      </c>
      <c r="Q1347" s="5">
        <f t="shared" ref="Q1347:Q1410" si="85">IFERROR(IF(B1347=B1346,P1347-P1346,0),"")</f>
        <v>0.16000000000002501</v>
      </c>
      <c r="R1347" s="5" t="str">
        <f>IF(H1349="C_B",INDEX(音色一览表!A:A,MATCH(MID(F1347,5,2)&amp;MID(F1348,5,2)&amp;MID(F1349,7,2),音色一览表!H:H,0))&amp;" "&amp;INDEX(音色一览表!G:G,MATCH(MID(F1347,5,2)&amp;MID(F1348,5,2)&amp;MID(F1349,7,2),音色一览表!H:H,0)),"")</f>
        <v/>
      </c>
      <c r="S1347" s="17"/>
      <c r="T1347" s="17"/>
    </row>
    <row r="1348" spans="1:20" ht="18" hidden="1" customHeight="1" x14ac:dyDescent="0.2">
      <c r="A1348" s="16">
        <v>1346</v>
      </c>
      <c r="B1348" s="16">
        <v>7</v>
      </c>
      <c r="C1348" s="10"/>
      <c r="D1348" s="16" t="s">
        <v>49</v>
      </c>
      <c r="E1348" s="16" t="s">
        <v>50</v>
      </c>
      <c r="F1348" s="16" t="s">
        <v>1573</v>
      </c>
      <c r="G1348" s="16" t="s">
        <v>1574</v>
      </c>
      <c r="H1348" s="34" t="str">
        <f t="shared" si="83"/>
        <v>9</v>
      </c>
      <c r="I1348" s="34" t="str">
        <f>IFERROR(INDEX(数据分类!B:B,MATCH(数据!H1348,数据分类!A:A,0)),"Error")</f>
        <v>音符打开</v>
      </c>
      <c r="J1348" s="34" t="str">
        <f>IFERROR(_xlfn.IFS(INDEX(数据分类!E:E,MATCH(数据!H1348,数据分类!A:A,0))=3456,N1348&amp;M1348,INDEX(数据分类!E:E,MATCH(数据!H1348,数据分类!A:A,0))=34,M1348,INDEX(数据分类!E:E,MATCH(数据!H1348,数据分类!A:A,0))=56,N1348,INDEX(数据分类!E:E,MATCH(数据!H1348,数据分类!A:A,0))="-","-"),"Error")</f>
        <v>#D4键松开</v>
      </c>
      <c r="K1348" s="34">
        <f t="shared" ref="K1348:K1411" si="86">IF(OR(H1348="9",LEFT(H1348,1)="B",LEFT(H1348,1)="C"),RIGHT(F1348,1)+1,"-")</f>
        <v>1</v>
      </c>
      <c r="L1348" s="4" t="str">
        <f>IFERROR(INDEX(字典msg!B:B,MATCH(D1348,字典msg!A:A,0)),"Error")</f>
        <v>正常</v>
      </c>
      <c r="M1348" s="4" t="str">
        <f>IFERROR(_xlfn.IFS(H1348="9",INDEX(字典1_34!C:C,MATCH(MID(F1348,5,2),字典1_34!B:B,0)),H1348="B00",INDEX(字典1_34!D:D,MATCH(MID(F1348,5,2),字典1_34!B:B,0)),H1348="B20",INDEX(字典1_34!E:E,MATCH(MID(F1348,5,2),字典1_34!B:B,0)),H1348="B48",INDEX(字典1_34!G:G,MATCH(MID(F1348,5,2),字典1_34!B:B,0)),LEFT(H1348,1)="B",INDEX(字典1_34!F:F,MATCH(MID(F1348,5,2),字典1_34!B:B,0))),"-")</f>
        <v>松开</v>
      </c>
      <c r="N1348" s="4" t="str">
        <f>IFERROR(_xlfn.IFS(H1348="9",INDEX(字典1_56!C:C,MATCH(MID(F1348,7,2),字典1_56!B:B,0)),LEFT(H1348,1)="B",INDEX(字典1_56!D:D,MATCH(MID(F1348,7,2),字典1_56!B:B,0)),H1348="C_B",INDEX(字典1_56!F:F,MATCH(MID(F1348,7,2),字典1_56!B:B,0)),H1348="C",INDEX(字典1_56!E:E,MATCH(MID(F1348,7,2),字典1_56!B:B,0))),"-")</f>
        <v>#D4键</v>
      </c>
      <c r="O1348" s="4" t="str">
        <f>IFERROR(INDEX(字典1_78!C:C,MATCH(RIGHT(F1348,2),字典1_78!B:B,0)),"Error")</f>
        <v>音符打开(#01)</v>
      </c>
      <c r="P1348" s="5">
        <f t="shared" si="84"/>
        <v>146.36500000000001</v>
      </c>
      <c r="Q1348" s="5">
        <f t="shared" si="85"/>
        <v>0.16599999999999682</v>
      </c>
      <c r="R1348" s="5" t="str">
        <f>IF(H1350="C_B",INDEX(音色一览表!A:A,MATCH(MID(F1348,5,2)&amp;MID(F1349,5,2)&amp;MID(F1350,7,2),音色一览表!H:H,0))&amp;" "&amp;INDEX(音色一览表!G:G,MATCH(MID(F1348,5,2)&amp;MID(F1349,5,2)&amp;MID(F1350,7,2),音色一览表!H:H,0)),"")</f>
        <v/>
      </c>
      <c r="S1348" s="17"/>
      <c r="T1348" s="17"/>
    </row>
    <row r="1349" spans="1:20" ht="18" hidden="1" customHeight="1" x14ac:dyDescent="0.2">
      <c r="A1349" s="16">
        <v>1347</v>
      </c>
      <c r="B1349" s="16">
        <v>7</v>
      </c>
      <c r="C1349" s="10"/>
      <c r="D1349" s="16" t="s">
        <v>49</v>
      </c>
      <c r="E1349" s="16" t="s">
        <v>50</v>
      </c>
      <c r="F1349" s="16" t="s">
        <v>1575</v>
      </c>
      <c r="G1349" s="16" t="s">
        <v>1576</v>
      </c>
      <c r="H1349" s="34" t="str">
        <f t="shared" ref="H1349:H1412" si="87">IFERROR(_xlfn.IFS(MID(F1349,9,1)="B",MID(F1349,9,1)&amp;MID(F1349,7,2),MID(F1349,9,1)="F",RIGHT(F1349,2),AND(MID(F1349,9,1)="C",H1347="B00",H1348="B20"),"C_B"),MID(F1349,9,1))</f>
        <v>9</v>
      </c>
      <c r="I1349" s="34" t="str">
        <f>IFERROR(INDEX(数据分类!B:B,MATCH(数据!H1349,数据分类!A:A,0)),"Error")</f>
        <v>音符打开</v>
      </c>
      <c r="J1349" s="34" t="str">
        <f>IFERROR(_xlfn.IFS(INDEX(数据分类!E:E,MATCH(数据!H1349,数据分类!A:A,0))=3456,N1349&amp;M1349,INDEX(数据分类!E:E,MATCH(数据!H1349,数据分类!A:A,0))=34,M1349,INDEX(数据分类!E:E,MATCH(数据!H1349,数据分类!A:A,0))=56,N1349,INDEX(数据分类!E:E,MATCH(数据!H1349,数据分类!A:A,0))="-","-"),"Error")</f>
        <v>E4键按下(力度090)</v>
      </c>
      <c r="K1349" s="34">
        <f t="shared" si="86"/>
        <v>1</v>
      </c>
      <c r="L1349" s="4" t="str">
        <f>IFERROR(INDEX(字典msg!B:B,MATCH(D1349,字典msg!A:A,0)),"Error")</f>
        <v>正常</v>
      </c>
      <c r="M1349" s="4" t="str">
        <f>IFERROR(_xlfn.IFS(H1349="9",INDEX(字典1_34!C:C,MATCH(MID(F1349,5,2),字典1_34!B:B,0)),H1349="B00",INDEX(字典1_34!D:D,MATCH(MID(F1349,5,2),字典1_34!B:B,0)),H1349="B20",INDEX(字典1_34!E:E,MATCH(MID(F1349,5,2),字典1_34!B:B,0)),H1349="B48",INDEX(字典1_34!G:G,MATCH(MID(F1349,5,2),字典1_34!B:B,0)),LEFT(H1349,1)="B",INDEX(字典1_34!F:F,MATCH(MID(F1349,5,2),字典1_34!B:B,0))),"-")</f>
        <v>按下(力度090)</v>
      </c>
      <c r="N1349" s="4" t="str">
        <f>IFERROR(_xlfn.IFS(H1349="9",INDEX(字典1_56!C:C,MATCH(MID(F1349,7,2),字典1_56!B:B,0)),LEFT(H1349,1)="B",INDEX(字典1_56!D:D,MATCH(MID(F1349,7,2),字典1_56!B:B,0)),H1349="C_B",INDEX(字典1_56!F:F,MATCH(MID(F1349,7,2),字典1_56!B:B,0)),H1349="C",INDEX(字典1_56!E:E,MATCH(MID(F1349,7,2),字典1_56!B:B,0))),"-")</f>
        <v>E4键</v>
      </c>
      <c r="O1349" s="4" t="str">
        <f>IFERROR(INDEX(字典1_78!C:C,MATCH(RIGHT(F1349,2),字典1_78!B:B,0)),"Error")</f>
        <v>音符打开(#01)</v>
      </c>
      <c r="P1349" s="5">
        <f t="shared" si="84"/>
        <v>146.535</v>
      </c>
      <c r="Q1349" s="5">
        <f t="shared" si="85"/>
        <v>0.16999999999998749</v>
      </c>
      <c r="R1349" s="5" t="str">
        <f>IF(H1351="C_B",INDEX(音色一览表!A:A,MATCH(MID(F1349,5,2)&amp;MID(F1350,5,2)&amp;MID(F1351,7,2),音色一览表!H:H,0))&amp;" "&amp;INDEX(音色一览表!G:G,MATCH(MID(F1349,5,2)&amp;MID(F1350,5,2)&amp;MID(F1351,7,2),音色一览表!H:H,0)),"")</f>
        <v/>
      </c>
      <c r="S1349" s="17"/>
      <c r="T1349" s="17"/>
    </row>
    <row r="1350" spans="1:20" ht="18" hidden="1" customHeight="1" x14ac:dyDescent="0.2">
      <c r="A1350" s="16">
        <v>1348</v>
      </c>
      <c r="B1350" s="16">
        <v>7</v>
      </c>
      <c r="C1350" s="10"/>
      <c r="D1350" s="16" t="s">
        <v>49</v>
      </c>
      <c r="E1350" s="16" t="s">
        <v>50</v>
      </c>
      <c r="F1350" s="16" t="s">
        <v>1577</v>
      </c>
      <c r="G1350" s="16" t="s">
        <v>1578</v>
      </c>
      <c r="H1350" s="34" t="str">
        <f t="shared" si="87"/>
        <v>9</v>
      </c>
      <c r="I1350" s="34" t="str">
        <f>IFERROR(INDEX(数据分类!B:B,MATCH(数据!H1350,数据分类!A:A,0)),"Error")</f>
        <v>音符打开</v>
      </c>
      <c r="J1350" s="34" t="str">
        <f>IFERROR(_xlfn.IFS(INDEX(数据分类!E:E,MATCH(数据!H1350,数据分类!A:A,0))=3456,N1350&amp;M1350,INDEX(数据分类!E:E,MATCH(数据!H1350,数据分类!A:A,0))=34,M1350,INDEX(数据分类!E:E,MATCH(数据!H1350,数据分类!A:A,0))=56,N1350,INDEX(数据分类!E:E,MATCH(数据!H1350,数据分类!A:A,0))="-","-"),"Error")</f>
        <v>E4键松开</v>
      </c>
      <c r="K1350" s="34">
        <f t="shared" si="86"/>
        <v>1</v>
      </c>
      <c r="L1350" s="4" t="str">
        <f>IFERROR(INDEX(字典msg!B:B,MATCH(D1350,字典msg!A:A,0)),"Error")</f>
        <v>正常</v>
      </c>
      <c r="M1350" s="4" t="str">
        <f>IFERROR(_xlfn.IFS(H1350="9",INDEX(字典1_34!C:C,MATCH(MID(F1350,5,2),字典1_34!B:B,0)),H1350="B00",INDEX(字典1_34!D:D,MATCH(MID(F1350,5,2),字典1_34!B:B,0)),H1350="B20",INDEX(字典1_34!E:E,MATCH(MID(F1350,5,2),字典1_34!B:B,0)),H1350="B48",INDEX(字典1_34!G:G,MATCH(MID(F1350,5,2),字典1_34!B:B,0)),LEFT(H1350,1)="B",INDEX(字典1_34!F:F,MATCH(MID(F1350,5,2),字典1_34!B:B,0))),"-")</f>
        <v>松开</v>
      </c>
      <c r="N1350" s="4" t="str">
        <f>IFERROR(_xlfn.IFS(H1350="9",INDEX(字典1_56!C:C,MATCH(MID(F1350,7,2),字典1_56!B:B,0)),LEFT(H1350,1)="B",INDEX(字典1_56!D:D,MATCH(MID(F1350,7,2),字典1_56!B:B,0)),H1350="C_B",INDEX(字典1_56!F:F,MATCH(MID(F1350,7,2),字典1_56!B:B,0)),H1350="C",INDEX(字典1_56!E:E,MATCH(MID(F1350,7,2),字典1_56!B:B,0))),"-")</f>
        <v>E4键</v>
      </c>
      <c r="O1350" s="4" t="str">
        <f>IFERROR(INDEX(字典1_78!C:C,MATCH(RIGHT(F1350,2),字典1_78!B:B,0)),"Error")</f>
        <v>音符打开(#01)</v>
      </c>
      <c r="P1350" s="5">
        <f t="shared" si="84"/>
        <v>146.71700000000001</v>
      </c>
      <c r="Q1350" s="5">
        <f t="shared" si="85"/>
        <v>0.18200000000001637</v>
      </c>
      <c r="R1350" s="5" t="str">
        <f>IF(H1352="C_B",INDEX(音色一览表!A:A,MATCH(MID(F1350,5,2)&amp;MID(F1351,5,2)&amp;MID(F1352,7,2),音色一览表!H:H,0))&amp;" "&amp;INDEX(音色一览表!G:G,MATCH(MID(F1350,5,2)&amp;MID(F1351,5,2)&amp;MID(F1352,7,2),音色一览表!H:H,0)),"")</f>
        <v/>
      </c>
      <c r="S1350" s="17"/>
      <c r="T1350" s="17"/>
    </row>
    <row r="1351" spans="1:20" ht="18" hidden="1" customHeight="1" x14ac:dyDescent="0.2">
      <c r="A1351" s="16">
        <v>1349</v>
      </c>
      <c r="B1351" s="16">
        <v>7</v>
      </c>
      <c r="C1351" s="10"/>
      <c r="D1351" s="16" t="s">
        <v>49</v>
      </c>
      <c r="E1351" s="16" t="s">
        <v>50</v>
      </c>
      <c r="F1351" s="16" t="s">
        <v>1579</v>
      </c>
      <c r="G1351" s="16" t="s">
        <v>1580</v>
      </c>
      <c r="H1351" s="34" t="str">
        <f t="shared" si="87"/>
        <v>9</v>
      </c>
      <c r="I1351" s="34" t="str">
        <f>IFERROR(INDEX(数据分类!B:B,MATCH(数据!H1351,数据分类!A:A,0)),"Error")</f>
        <v>音符打开</v>
      </c>
      <c r="J1351" s="34" t="str">
        <f>IFERROR(_xlfn.IFS(INDEX(数据分类!E:E,MATCH(数据!H1351,数据分类!A:A,0))=3456,N1351&amp;M1351,INDEX(数据分类!E:E,MATCH(数据!H1351,数据分类!A:A,0))=34,M1351,INDEX(数据分类!E:E,MATCH(数据!H1351,数据分类!A:A,0))=56,N1351,INDEX(数据分类!E:E,MATCH(数据!H1351,数据分类!A:A,0))="-","-"),"Error")</f>
        <v>F4键按下(力度086)</v>
      </c>
      <c r="K1351" s="34">
        <f t="shared" si="86"/>
        <v>1</v>
      </c>
      <c r="L1351" s="4" t="str">
        <f>IFERROR(INDEX(字典msg!B:B,MATCH(D1351,字典msg!A:A,0)),"Error")</f>
        <v>正常</v>
      </c>
      <c r="M1351" s="4" t="str">
        <f>IFERROR(_xlfn.IFS(H1351="9",INDEX(字典1_34!C:C,MATCH(MID(F1351,5,2),字典1_34!B:B,0)),H1351="B00",INDEX(字典1_34!D:D,MATCH(MID(F1351,5,2),字典1_34!B:B,0)),H1351="B20",INDEX(字典1_34!E:E,MATCH(MID(F1351,5,2),字典1_34!B:B,0)),H1351="B48",INDEX(字典1_34!G:G,MATCH(MID(F1351,5,2),字典1_34!B:B,0)),LEFT(H1351,1)="B",INDEX(字典1_34!F:F,MATCH(MID(F1351,5,2),字典1_34!B:B,0))),"-")</f>
        <v>按下(力度086)</v>
      </c>
      <c r="N1351" s="4" t="str">
        <f>IFERROR(_xlfn.IFS(H1351="9",INDEX(字典1_56!C:C,MATCH(MID(F1351,7,2),字典1_56!B:B,0)),LEFT(H1351,1)="B",INDEX(字典1_56!D:D,MATCH(MID(F1351,7,2),字典1_56!B:B,0)),H1351="C_B",INDEX(字典1_56!F:F,MATCH(MID(F1351,7,2),字典1_56!B:B,0)),H1351="C",INDEX(字典1_56!E:E,MATCH(MID(F1351,7,2),字典1_56!B:B,0))),"-")</f>
        <v>F4键</v>
      </c>
      <c r="O1351" s="4" t="str">
        <f>IFERROR(INDEX(字典1_78!C:C,MATCH(RIGHT(F1351,2),字典1_78!B:B,0)),"Error")</f>
        <v>音符打开(#01)</v>
      </c>
      <c r="P1351" s="5">
        <f t="shared" si="84"/>
        <v>146.88499999999999</v>
      </c>
      <c r="Q1351" s="5">
        <f t="shared" si="85"/>
        <v>0.16799999999997794</v>
      </c>
      <c r="R1351" s="5" t="str">
        <f>IF(H1353="C_B",INDEX(音色一览表!A:A,MATCH(MID(F1351,5,2)&amp;MID(F1352,5,2)&amp;MID(F1353,7,2),音色一览表!H:H,0))&amp;" "&amp;INDEX(音色一览表!G:G,MATCH(MID(F1351,5,2)&amp;MID(F1352,5,2)&amp;MID(F1353,7,2),音色一览表!H:H,0)),"")</f>
        <v/>
      </c>
      <c r="S1351" s="17"/>
      <c r="T1351" s="17"/>
    </row>
    <row r="1352" spans="1:20" ht="18" hidden="1" customHeight="1" x14ac:dyDescent="0.2">
      <c r="A1352" s="16">
        <v>1350</v>
      </c>
      <c r="B1352" s="16">
        <v>7</v>
      </c>
      <c r="C1352" s="10"/>
      <c r="D1352" s="16" t="s">
        <v>49</v>
      </c>
      <c r="E1352" s="16" t="s">
        <v>50</v>
      </c>
      <c r="F1352" s="16" t="s">
        <v>1581</v>
      </c>
      <c r="G1352" s="16" t="s">
        <v>1582</v>
      </c>
      <c r="H1352" s="34" t="str">
        <f t="shared" si="87"/>
        <v>9</v>
      </c>
      <c r="I1352" s="34" t="str">
        <f>IFERROR(INDEX(数据分类!B:B,MATCH(数据!H1352,数据分类!A:A,0)),"Error")</f>
        <v>音符打开</v>
      </c>
      <c r="J1352" s="34" t="str">
        <f>IFERROR(_xlfn.IFS(INDEX(数据分类!E:E,MATCH(数据!H1352,数据分类!A:A,0))=3456,N1352&amp;M1352,INDEX(数据分类!E:E,MATCH(数据!H1352,数据分类!A:A,0))=34,M1352,INDEX(数据分类!E:E,MATCH(数据!H1352,数据分类!A:A,0))=56,N1352,INDEX(数据分类!E:E,MATCH(数据!H1352,数据分类!A:A,0))="-","-"),"Error")</f>
        <v>F4键松开</v>
      </c>
      <c r="K1352" s="34">
        <f t="shared" si="86"/>
        <v>1</v>
      </c>
      <c r="L1352" s="4" t="str">
        <f>IFERROR(INDEX(字典msg!B:B,MATCH(D1352,字典msg!A:A,0)),"Error")</f>
        <v>正常</v>
      </c>
      <c r="M1352" s="4" t="str">
        <f>IFERROR(_xlfn.IFS(H1352="9",INDEX(字典1_34!C:C,MATCH(MID(F1352,5,2),字典1_34!B:B,0)),H1352="B00",INDEX(字典1_34!D:D,MATCH(MID(F1352,5,2),字典1_34!B:B,0)),H1352="B20",INDEX(字典1_34!E:E,MATCH(MID(F1352,5,2),字典1_34!B:B,0)),H1352="B48",INDEX(字典1_34!G:G,MATCH(MID(F1352,5,2),字典1_34!B:B,0)),LEFT(H1352,1)="B",INDEX(字典1_34!F:F,MATCH(MID(F1352,5,2),字典1_34!B:B,0))),"-")</f>
        <v>松开</v>
      </c>
      <c r="N1352" s="4" t="str">
        <f>IFERROR(_xlfn.IFS(H1352="9",INDEX(字典1_56!C:C,MATCH(MID(F1352,7,2),字典1_56!B:B,0)),LEFT(H1352,1)="B",INDEX(字典1_56!D:D,MATCH(MID(F1352,7,2),字典1_56!B:B,0)),H1352="C_B",INDEX(字典1_56!F:F,MATCH(MID(F1352,7,2),字典1_56!B:B,0)),H1352="C",INDEX(字典1_56!E:E,MATCH(MID(F1352,7,2),字典1_56!B:B,0))),"-")</f>
        <v>F4键</v>
      </c>
      <c r="O1352" s="4" t="str">
        <f>IFERROR(INDEX(字典1_78!C:C,MATCH(RIGHT(F1352,2),字典1_78!B:B,0)),"Error")</f>
        <v>音符打开(#01)</v>
      </c>
      <c r="P1352" s="5">
        <f t="shared" si="84"/>
        <v>147.04499999999999</v>
      </c>
      <c r="Q1352" s="5">
        <f t="shared" si="85"/>
        <v>0.15999999999999659</v>
      </c>
      <c r="R1352" s="5" t="str">
        <f>IF(H1354="C_B",INDEX(音色一览表!A:A,MATCH(MID(F1352,5,2)&amp;MID(F1353,5,2)&amp;MID(F1354,7,2),音色一览表!H:H,0))&amp;" "&amp;INDEX(音色一览表!G:G,MATCH(MID(F1352,5,2)&amp;MID(F1353,5,2)&amp;MID(F1354,7,2),音色一览表!H:H,0)),"")</f>
        <v/>
      </c>
      <c r="S1352" s="17"/>
      <c r="T1352" s="17"/>
    </row>
    <row r="1353" spans="1:20" ht="18" hidden="1" customHeight="1" x14ac:dyDescent="0.2">
      <c r="A1353" s="16">
        <v>1351</v>
      </c>
      <c r="B1353" s="16">
        <v>7</v>
      </c>
      <c r="C1353" s="10"/>
      <c r="D1353" s="16" t="s">
        <v>49</v>
      </c>
      <c r="E1353" s="16" t="s">
        <v>50</v>
      </c>
      <c r="F1353" s="16" t="s">
        <v>1583</v>
      </c>
      <c r="G1353" s="16" t="s">
        <v>1584</v>
      </c>
      <c r="H1353" s="34" t="str">
        <f t="shared" si="87"/>
        <v>9</v>
      </c>
      <c r="I1353" s="34" t="str">
        <f>IFERROR(INDEX(数据分类!B:B,MATCH(数据!H1353,数据分类!A:A,0)),"Error")</f>
        <v>音符打开</v>
      </c>
      <c r="J1353" s="34" t="str">
        <f>IFERROR(_xlfn.IFS(INDEX(数据分类!E:E,MATCH(数据!H1353,数据分类!A:A,0))=3456,N1353&amp;M1353,INDEX(数据分类!E:E,MATCH(数据!H1353,数据分类!A:A,0))=34,M1353,INDEX(数据分类!E:E,MATCH(数据!H1353,数据分类!A:A,0))=56,N1353,INDEX(数据分类!E:E,MATCH(数据!H1353,数据分类!A:A,0))="-","-"),"Error")</f>
        <v>#F4键按下(力度083)</v>
      </c>
      <c r="K1353" s="34">
        <f t="shared" si="86"/>
        <v>1</v>
      </c>
      <c r="L1353" s="4" t="str">
        <f>IFERROR(INDEX(字典msg!B:B,MATCH(D1353,字典msg!A:A,0)),"Error")</f>
        <v>正常</v>
      </c>
      <c r="M1353" s="4" t="str">
        <f>IFERROR(_xlfn.IFS(H1353="9",INDEX(字典1_34!C:C,MATCH(MID(F1353,5,2),字典1_34!B:B,0)),H1353="B00",INDEX(字典1_34!D:D,MATCH(MID(F1353,5,2),字典1_34!B:B,0)),H1353="B20",INDEX(字典1_34!E:E,MATCH(MID(F1353,5,2),字典1_34!B:B,0)),H1353="B48",INDEX(字典1_34!G:G,MATCH(MID(F1353,5,2),字典1_34!B:B,0)),LEFT(H1353,1)="B",INDEX(字典1_34!F:F,MATCH(MID(F1353,5,2),字典1_34!B:B,0))),"-")</f>
        <v>按下(力度083)</v>
      </c>
      <c r="N1353" s="4" t="str">
        <f>IFERROR(_xlfn.IFS(H1353="9",INDEX(字典1_56!C:C,MATCH(MID(F1353,7,2),字典1_56!B:B,0)),LEFT(H1353,1)="B",INDEX(字典1_56!D:D,MATCH(MID(F1353,7,2),字典1_56!B:B,0)),H1353="C_B",INDEX(字典1_56!F:F,MATCH(MID(F1353,7,2),字典1_56!B:B,0)),H1353="C",INDEX(字典1_56!E:E,MATCH(MID(F1353,7,2),字典1_56!B:B,0))),"-")</f>
        <v>#F4键</v>
      </c>
      <c r="O1353" s="4" t="str">
        <f>IFERROR(INDEX(字典1_78!C:C,MATCH(RIGHT(F1353,2),字典1_78!B:B,0)),"Error")</f>
        <v>音符打开(#01)</v>
      </c>
      <c r="P1353" s="5">
        <f t="shared" si="84"/>
        <v>147.23500000000001</v>
      </c>
      <c r="Q1353" s="5">
        <f t="shared" si="85"/>
        <v>0.19000000000002615</v>
      </c>
      <c r="R1353" s="5" t="str">
        <f>IF(H1355="C_B",INDEX(音色一览表!A:A,MATCH(MID(F1353,5,2)&amp;MID(F1354,5,2)&amp;MID(F1355,7,2),音色一览表!H:H,0))&amp;" "&amp;INDEX(音色一览表!G:G,MATCH(MID(F1353,5,2)&amp;MID(F1354,5,2)&amp;MID(F1355,7,2),音色一览表!H:H,0)),"")</f>
        <v/>
      </c>
      <c r="S1353" s="17"/>
      <c r="T1353" s="17"/>
    </row>
    <row r="1354" spans="1:20" ht="18" hidden="1" customHeight="1" x14ac:dyDescent="0.2">
      <c r="A1354" s="16">
        <v>1352</v>
      </c>
      <c r="B1354" s="16">
        <v>7</v>
      </c>
      <c r="C1354" s="10"/>
      <c r="D1354" s="16" t="s">
        <v>49</v>
      </c>
      <c r="E1354" s="16" t="s">
        <v>50</v>
      </c>
      <c r="F1354" s="16" t="s">
        <v>1585</v>
      </c>
      <c r="G1354" s="16" t="s">
        <v>1586</v>
      </c>
      <c r="H1354" s="34" t="str">
        <f t="shared" si="87"/>
        <v>9</v>
      </c>
      <c r="I1354" s="34" t="str">
        <f>IFERROR(INDEX(数据分类!B:B,MATCH(数据!H1354,数据分类!A:A,0)),"Error")</f>
        <v>音符打开</v>
      </c>
      <c r="J1354" s="34" t="str">
        <f>IFERROR(_xlfn.IFS(INDEX(数据分类!E:E,MATCH(数据!H1354,数据分类!A:A,0))=3456,N1354&amp;M1354,INDEX(数据分类!E:E,MATCH(数据!H1354,数据分类!A:A,0))=34,M1354,INDEX(数据分类!E:E,MATCH(数据!H1354,数据分类!A:A,0))=56,N1354,INDEX(数据分类!E:E,MATCH(数据!H1354,数据分类!A:A,0))="-","-"),"Error")</f>
        <v>#F4键松开</v>
      </c>
      <c r="K1354" s="34">
        <f t="shared" si="86"/>
        <v>1</v>
      </c>
      <c r="L1354" s="4" t="str">
        <f>IFERROR(INDEX(字典msg!B:B,MATCH(D1354,字典msg!A:A,0)),"Error")</f>
        <v>正常</v>
      </c>
      <c r="M1354" s="4" t="str">
        <f>IFERROR(_xlfn.IFS(H1354="9",INDEX(字典1_34!C:C,MATCH(MID(F1354,5,2),字典1_34!B:B,0)),H1354="B00",INDEX(字典1_34!D:D,MATCH(MID(F1354,5,2),字典1_34!B:B,0)),H1354="B20",INDEX(字典1_34!E:E,MATCH(MID(F1354,5,2),字典1_34!B:B,0)),H1354="B48",INDEX(字典1_34!G:G,MATCH(MID(F1354,5,2),字典1_34!B:B,0)),LEFT(H1354,1)="B",INDEX(字典1_34!F:F,MATCH(MID(F1354,5,2),字典1_34!B:B,0))),"-")</f>
        <v>松开</v>
      </c>
      <c r="N1354" s="4" t="str">
        <f>IFERROR(_xlfn.IFS(H1354="9",INDEX(字典1_56!C:C,MATCH(MID(F1354,7,2),字典1_56!B:B,0)),LEFT(H1354,1)="B",INDEX(字典1_56!D:D,MATCH(MID(F1354,7,2),字典1_56!B:B,0)),H1354="C_B",INDEX(字典1_56!F:F,MATCH(MID(F1354,7,2),字典1_56!B:B,0)),H1354="C",INDEX(字典1_56!E:E,MATCH(MID(F1354,7,2),字典1_56!B:B,0))),"-")</f>
        <v>#F4键</v>
      </c>
      <c r="O1354" s="4" t="str">
        <f>IFERROR(INDEX(字典1_78!C:C,MATCH(RIGHT(F1354,2),字典1_78!B:B,0)),"Error")</f>
        <v>音符打开(#01)</v>
      </c>
      <c r="P1354" s="5">
        <f t="shared" si="84"/>
        <v>147.386</v>
      </c>
      <c r="Q1354" s="5">
        <f t="shared" si="85"/>
        <v>0.15099999999998204</v>
      </c>
      <c r="R1354" s="5" t="str">
        <f>IF(H1356="C_B",INDEX(音色一览表!A:A,MATCH(MID(F1354,5,2)&amp;MID(F1355,5,2)&amp;MID(F1356,7,2),音色一览表!H:H,0))&amp;" "&amp;INDEX(音色一览表!G:G,MATCH(MID(F1354,5,2)&amp;MID(F1355,5,2)&amp;MID(F1356,7,2),音色一览表!H:H,0)),"")</f>
        <v/>
      </c>
      <c r="S1354" s="17"/>
      <c r="T1354" s="17"/>
    </row>
    <row r="1355" spans="1:20" ht="18" hidden="1" customHeight="1" x14ac:dyDescent="0.2">
      <c r="A1355" s="16">
        <v>1353</v>
      </c>
      <c r="B1355" s="16">
        <v>7</v>
      </c>
      <c r="C1355" s="10"/>
      <c r="D1355" s="16" t="s">
        <v>49</v>
      </c>
      <c r="E1355" s="16" t="s">
        <v>50</v>
      </c>
      <c r="F1355" s="16" t="s">
        <v>1587</v>
      </c>
      <c r="G1355" s="16" t="s">
        <v>1588</v>
      </c>
      <c r="H1355" s="34" t="str">
        <f t="shared" si="87"/>
        <v>9</v>
      </c>
      <c r="I1355" s="34" t="str">
        <f>IFERROR(INDEX(数据分类!B:B,MATCH(数据!H1355,数据分类!A:A,0)),"Error")</f>
        <v>音符打开</v>
      </c>
      <c r="J1355" s="34" t="str">
        <f>IFERROR(_xlfn.IFS(INDEX(数据分类!E:E,MATCH(数据!H1355,数据分类!A:A,0))=3456,N1355&amp;M1355,INDEX(数据分类!E:E,MATCH(数据!H1355,数据分类!A:A,0))=34,M1355,INDEX(数据分类!E:E,MATCH(数据!H1355,数据分类!A:A,0))=56,N1355,INDEX(数据分类!E:E,MATCH(数据!H1355,数据分类!A:A,0))="-","-"),"Error")</f>
        <v>G4键按下(力度083)</v>
      </c>
      <c r="K1355" s="34">
        <f t="shared" si="86"/>
        <v>1</v>
      </c>
      <c r="L1355" s="4" t="str">
        <f>IFERROR(INDEX(字典msg!B:B,MATCH(D1355,字典msg!A:A,0)),"Error")</f>
        <v>正常</v>
      </c>
      <c r="M1355" s="4" t="str">
        <f>IFERROR(_xlfn.IFS(H1355="9",INDEX(字典1_34!C:C,MATCH(MID(F1355,5,2),字典1_34!B:B,0)),H1355="B00",INDEX(字典1_34!D:D,MATCH(MID(F1355,5,2),字典1_34!B:B,0)),H1355="B20",INDEX(字典1_34!E:E,MATCH(MID(F1355,5,2),字典1_34!B:B,0)),H1355="B48",INDEX(字典1_34!G:G,MATCH(MID(F1355,5,2),字典1_34!B:B,0)),LEFT(H1355,1)="B",INDEX(字典1_34!F:F,MATCH(MID(F1355,5,2),字典1_34!B:B,0))),"-")</f>
        <v>按下(力度083)</v>
      </c>
      <c r="N1355" s="4" t="str">
        <f>IFERROR(_xlfn.IFS(H1355="9",INDEX(字典1_56!C:C,MATCH(MID(F1355,7,2),字典1_56!B:B,0)),LEFT(H1355,1)="B",INDEX(字典1_56!D:D,MATCH(MID(F1355,7,2),字典1_56!B:B,0)),H1355="C_B",INDEX(字典1_56!F:F,MATCH(MID(F1355,7,2),字典1_56!B:B,0)),H1355="C",INDEX(字典1_56!E:E,MATCH(MID(F1355,7,2),字典1_56!B:B,0))),"-")</f>
        <v>G4键</v>
      </c>
      <c r="O1355" s="4" t="str">
        <f>IFERROR(INDEX(字典1_78!C:C,MATCH(RIGHT(F1355,2),字典1_78!B:B,0)),"Error")</f>
        <v>音符打开(#01)</v>
      </c>
      <c r="P1355" s="5">
        <f t="shared" si="84"/>
        <v>147.572</v>
      </c>
      <c r="Q1355" s="5">
        <f t="shared" si="85"/>
        <v>0.18600000000000705</v>
      </c>
      <c r="R1355" s="5" t="str">
        <f>IF(H1357="C_B",INDEX(音色一览表!A:A,MATCH(MID(F1355,5,2)&amp;MID(F1356,5,2)&amp;MID(F1357,7,2),音色一览表!H:H,0))&amp;" "&amp;INDEX(音色一览表!G:G,MATCH(MID(F1355,5,2)&amp;MID(F1356,5,2)&amp;MID(F1357,7,2),音色一览表!H:H,0)),"")</f>
        <v/>
      </c>
      <c r="S1355" s="17"/>
      <c r="T1355" s="17"/>
    </row>
    <row r="1356" spans="1:20" ht="18" hidden="1" customHeight="1" x14ac:dyDescent="0.2">
      <c r="A1356" s="16">
        <v>1354</v>
      </c>
      <c r="B1356" s="16">
        <v>7</v>
      </c>
      <c r="C1356" s="10"/>
      <c r="D1356" s="16" t="s">
        <v>49</v>
      </c>
      <c r="E1356" s="16" t="s">
        <v>50</v>
      </c>
      <c r="F1356" s="16" t="s">
        <v>1589</v>
      </c>
      <c r="G1356" s="16" t="s">
        <v>1590</v>
      </c>
      <c r="H1356" s="34" t="str">
        <f t="shared" si="87"/>
        <v>9</v>
      </c>
      <c r="I1356" s="34" t="str">
        <f>IFERROR(INDEX(数据分类!B:B,MATCH(数据!H1356,数据分类!A:A,0)),"Error")</f>
        <v>音符打开</v>
      </c>
      <c r="J1356" s="34" t="str">
        <f>IFERROR(_xlfn.IFS(INDEX(数据分类!E:E,MATCH(数据!H1356,数据分类!A:A,0))=3456,N1356&amp;M1356,INDEX(数据分类!E:E,MATCH(数据!H1356,数据分类!A:A,0))=34,M1356,INDEX(数据分类!E:E,MATCH(数据!H1356,数据分类!A:A,0))=56,N1356,INDEX(数据分类!E:E,MATCH(数据!H1356,数据分类!A:A,0))="-","-"),"Error")</f>
        <v>G4键松开</v>
      </c>
      <c r="K1356" s="34">
        <f t="shared" si="86"/>
        <v>1</v>
      </c>
      <c r="L1356" s="4" t="str">
        <f>IFERROR(INDEX(字典msg!B:B,MATCH(D1356,字典msg!A:A,0)),"Error")</f>
        <v>正常</v>
      </c>
      <c r="M1356" s="4" t="str">
        <f>IFERROR(_xlfn.IFS(H1356="9",INDEX(字典1_34!C:C,MATCH(MID(F1356,5,2),字典1_34!B:B,0)),H1356="B00",INDEX(字典1_34!D:D,MATCH(MID(F1356,5,2),字典1_34!B:B,0)),H1356="B20",INDEX(字典1_34!E:E,MATCH(MID(F1356,5,2),字典1_34!B:B,0)),H1356="B48",INDEX(字典1_34!G:G,MATCH(MID(F1356,5,2),字典1_34!B:B,0)),LEFT(H1356,1)="B",INDEX(字典1_34!F:F,MATCH(MID(F1356,5,2),字典1_34!B:B,0))),"-")</f>
        <v>松开</v>
      </c>
      <c r="N1356" s="4" t="str">
        <f>IFERROR(_xlfn.IFS(H1356="9",INDEX(字典1_56!C:C,MATCH(MID(F1356,7,2),字典1_56!B:B,0)),LEFT(H1356,1)="B",INDEX(字典1_56!D:D,MATCH(MID(F1356,7,2),字典1_56!B:B,0)),H1356="C_B",INDEX(字典1_56!F:F,MATCH(MID(F1356,7,2),字典1_56!B:B,0)),H1356="C",INDEX(字典1_56!E:E,MATCH(MID(F1356,7,2),字典1_56!B:B,0))),"-")</f>
        <v>G4键</v>
      </c>
      <c r="O1356" s="4" t="str">
        <f>IFERROR(INDEX(字典1_78!C:C,MATCH(RIGHT(F1356,2),字典1_78!B:B,0)),"Error")</f>
        <v>音符打开(#01)</v>
      </c>
      <c r="P1356" s="5">
        <f t="shared" si="84"/>
        <v>147.72499999999999</v>
      </c>
      <c r="Q1356" s="5">
        <f t="shared" si="85"/>
        <v>0.15299999999999159</v>
      </c>
      <c r="R1356" s="5" t="str">
        <f>IF(H1358="C_B",INDEX(音色一览表!A:A,MATCH(MID(F1356,5,2)&amp;MID(F1357,5,2)&amp;MID(F1358,7,2),音色一览表!H:H,0))&amp;" "&amp;INDEX(音色一览表!G:G,MATCH(MID(F1356,5,2)&amp;MID(F1357,5,2)&amp;MID(F1358,7,2),音色一览表!H:H,0)),"")</f>
        <v/>
      </c>
      <c r="S1356" s="17"/>
      <c r="T1356" s="17"/>
    </row>
    <row r="1357" spans="1:20" ht="18" hidden="1" customHeight="1" x14ac:dyDescent="0.2">
      <c r="A1357" s="16">
        <v>1355</v>
      </c>
      <c r="B1357" s="16">
        <v>7</v>
      </c>
      <c r="C1357" s="10"/>
      <c r="D1357" s="16" t="s">
        <v>49</v>
      </c>
      <c r="E1357" s="16" t="s">
        <v>50</v>
      </c>
      <c r="F1357" s="16" t="s">
        <v>1591</v>
      </c>
      <c r="G1357" s="16" t="s">
        <v>1592</v>
      </c>
      <c r="H1357" s="34" t="str">
        <f t="shared" si="87"/>
        <v>9</v>
      </c>
      <c r="I1357" s="34" t="str">
        <f>IFERROR(INDEX(数据分类!B:B,MATCH(数据!H1357,数据分类!A:A,0)),"Error")</f>
        <v>音符打开</v>
      </c>
      <c r="J1357" s="34" t="str">
        <f>IFERROR(_xlfn.IFS(INDEX(数据分类!E:E,MATCH(数据!H1357,数据分类!A:A,0))=3456,N1357&amp;M1357,INDEX(数据分类!E:E,MATCH(数据!H1357,数据分类!A:A,0))=34,M1357,INDEX(数据分类!E:E,MATCH(数据!H1357,数据分类!A:A,0))=56,N1357,INDEX(数据分类!E:E,MATCH(数据!H1357,数据分类!A:A,0))="-","-"),"Error")</f>
        <v>#G4键按下(力度081)</v>
      </c>
      <c r="K1357" s="34">
        <f t="shared" si="86"/>
        <v>1</v>
      </c>
      <c r="L1357" s="4" t="str">
        <f>IFERROR(INDEX(字典msg!B:B,MATCH(D1357,字典msg!A:A,0)),"Error")</f>
        <v>正常</v>
      </c>
      <c r="M1357" s="4" t="str">
        <f>IFERROR(_xlfn.IFS(H1357="9",INDEX(字典1_34!C:C,MATCH(MID(F1357,5,2),字典1_34!B:B,0)),H1357="B00",INDEX(字典1_34!D:D,MATCH(MID(F1357,5,2),字典1_34!B:B,0)),H1357="B20",INDEX(字典1_34!E:E,MATCH(MID(F1357,5,2),字典1_34!B:B,0)),H1357="B48",INDEX(字典1_34!G:G,MATCH(MID(F1357,5,2),字典1_34!B:B,0)),LEFT(H1357,1)="B",INDEX(字典1_34!F:F,MATCH(MID(F1357,5,2),字典1_34!B:B,0))),"-")</f>
        <v>按下(力度081)</v>
      </c>
      <c r="N1357" s="4" t="str">
        <f>IFERROR(_xlfn.IFS(H1357="9",INDEX(字典1_56!C:C,MATCH(MID(F1357,7,2),字典1_56!B:B,0)),LEFT(H1357,1)="B",INDEX(字典1_56!D:D,MATCH(MID(F1357,7,2),字典1_56!B:B,0)),H1357="C_B",INDEX(字典1_56!F:F,MATCH(MID(F1357,7,2),字典1_56!B:B,0)),H1357="C",INDEX(字典1_56!E:E,MATCH(MID(F1357,7,2),字典1_56!B:B,0))),"-")</f>
        <v>#G4键</v>
      </c>
      <c r="O1357" s="4" t="str">
        <f>IFERROR(INDEX(字典1_78!C:C,MATCH(RIGHT(F1357,2),字典1_78!B:B,0)),"Error")</f>
        <v>音符打开(#01)</v>
      </c>
      <c r="P1357" s="5">
        <f t="shared" si="84"/>
        <v>147.89099999999999</v>
      </c>
      <c r="Q1357" s="5">
        <f t="shared" si="85"/>
        <v>0.16599999999999682</v>
      </c>
      <c r="R1357" s="5" t="str">
        <f>IF(H1359="C_B",INDEX(音色一览表!A:A,MATCH(MID(F1357,5,2)&amp;MID(F1358,5,2)&amp;MID(F1359,7,2),音色一览表!H:H,0))&amp;" "&amp;INDEX(音色一览表!G:G,MATCH(MID(F1357,5,2)&amp;MID(F1358,5,2)&amp;MID(F1359,7,2),音色一览表!H:H,0)),"")</f>
        <v/>
      </c>
      <c r="S1357" s="17"/>
      <c r="T1357" s="17"/>
    </row>
    <row r="1358" spans="1:20" ht="18" hidden="1" customHeight="1" x14ac:dyDescent="0.2">
      <c r="A1358" s="16">
        <v>1356</v>
      </c>
      <c r="B1358" s="16">
        <v>7</v>
      </c>
      <c r="C1358" s="10"/>
      <c r="D1358" s="16" t="s">
        <v>49</v>
      </c>
      <c r="E1358" s="16" t="s">
        <v>50</v>
      </c>
      <c r="F1358" s="16" t="s">
        <v>1593</v>
      </c>
      <c r="G1358" s="16" t="s">
        <v>1594</v>
      </c>
      <c r="H1358" s="34" t="str">
        <f t="shared" si="87"/>
        <v>9</v>
      </c>
      <c r="I1358" s="34" t="str">
        <f>IFERROR(INDEX(数据分类!B:B,MATCH(数据!H1358,数据分类!A:A,0)),"Error")</f>
        <v>音符打开</v>
      </c>
      <c r="J1358" s="34" t="str">
        <f>IFERROR(_xlfn.IFS(INDEX(数据分类!E:E,MATCH(数据!H1358,数据分类!A:A,0))=3456,N1358&amp;M1358,INDEX(数据分类!E:E,MATCH(数据!H1358,数据分类!A:A,0))=34,M1358,INDEX(数据分类!E:E,MATCH(数据!H1358,数据分类!A:A,0))=56,N1358,INDEX(数据分类!E:E,MATCH(数据!H1358,数据分类!A:A,0))="-","-"),"Error")</f>
        <v>#G4键松开</v>
      </c>
      <c r="K1358" s="34">
        <f t="shared" si="86"/>
        <v>1</v>
      </c>
      <c r="L1358" s="4" t="str">
        <f>IFERROR(INDEX(字典msg!B:B,MATCH(D1358,字典msg!A:A,0)),"Error")</f>
        <v>正常</v>
      </c>
      <c r="M1358" s="4" t="str">
        <f>IFERROR(_xlfn.IFS(H1358="9",INDEX(字典1_34!C:C,MATCH(MID(F1358,5,2),字典1_34!B:B,0)),H1358="B00",INDEX(字典1_34!D:D,MATCH(MID(F1358,5,2),字典1_34!B:B,0)),H1358="B20",INDEX(字典1_34!E:E,MATCH(MID(F1358,5,2),字典1_34!B:B,0)),H1358="B48",INDEX(字典1_34!G:G,MATCH(MID(F1358,5,2),字典1_34!B:B,0)),LEFT(H1358,1)="B",INDEX(字典1_34!F:F,MATCH(MID(F1358,5,2),字典1_34!B:B,0))),"-")</f>
        <v>松开</v>
      </c>
      <c r="N1358" s="4" t="str">
        <f>IFERROR(_xlfn.IFS(H1358="9",INDEX(字典1_56!C:C,MATCH(MID(F1358,7,2),字典1_56!B:B,0)),LEFT(H1358,1)="B",INDEX(字典1_56!D:D,MATCH(MID(F1358,7,2),字典1_56!B:B,0)),H1358="C_B",INDEX(字典1_56!F:F,MATCH(MID(F1358,7,2),字典1_56!B:B,0)),H1358="C",INDEX(字典1_56!E:E,MATCH(MID(F1358,7,2),字典1_56!B:B,0))),"-")</f>
        <v>#G4键</v>
      </c>
      <c r="O1358" s="4" t="str">
        <f>IFERROR(INDEX(字典1_78!C:C,MATCH(RIGHT(F1358,2),字典1_78!B:B,0)),"Error")</f>
        <v>音符打开(#01)</v>
      </c>
      <c r="P1358" s="5">
        <f t="shared" si="84"/>
        <v>148.054</v>
      </c>
      <c r="Q1358" s="5">
        <f t="shared" si="85"/>
        <v>0.16300000000001091</v>
      </c>
      <c r="R1358" s="5" t="str">
        <f>IF(H1360="C_B",INDEX(音色一览表!A:A,MATCH(MID(F1358,5,2)&amp;MID(F1359,5,2)&amp;MID(F1360,7,2),音色一览表!H:H,0))&amp;" "&amp;INDEX(音色一览表!G:G,MATCH(MID(F1358,5,2)&amp;MID(F1359,5,2)&amp;MID(F1360,7,2),音色一览表!H:H,0)),"")</f>
        <v/>
      </c>
      <c r="S1358" s="17"/>
      <c r="T1358" s="17"/>
    </row>
    <row r="1359" spans="1:20" ht="18" hidden="1" customHeight="1" x14ac:dyDescent="0.2">
      <c r="A1359" s="16">
        <v>1357</v>
      </c>
      <c r="B1359" s="16">
        <v>7</v>
      </c>
      <c r="C1359" s="10"/>
      <c r="D1359" s="16" t="s">
        <v>49</v>
      </c>
      <c r="E1359" s="16" t="s">
        <v>50</v>
      </c>
      <c r="F1359" s="16" t="s">
        <v>1595</v>
      </c>
      <c r="G1359" s="16" t="s">
        <v>1596</v>
      </c>
      <c r="H1359" s="34" t="str">
        <f t="shared" si="87"/>
        <v>9</v>
      </c>
      <c r="I1359" s="34" t="str">
        <f>IFERROR(INDEX(数据分类!B:B,MATCH(数据!H1359,数据分类!A:A,0)),"Error")</f>
        <v>音符打开</v>
      </c>
      <c r="J1359" s="34" t="str">
        <f>IFERROR(_xlfn.IFS(INDEX(数据分类!E:E,MATCH(数据!H1359,数据分类!A:A,0))=3456,N1359&amp;M1359,INDEX(数据分类!E:E,MATCH(数据!H1359,数据分类!A:A,0))=34,M1359,INDEX(数据分类!E:E,MATCH(数据!H1359,数据分类!A:A,0))=56,N1359,INDEX(数据分类!E:E,MATCH(数据!H1359,数据分类!A:A,0))="-","-"),"Error")</f>
        <v>A4键按下(力度081)</v>
      </c>
      <c r="K1359" s="34">
        <f t="shared" si="86"/>
        <v>1</v>
      </c>
      <c r="L1359" s="4" t="str">
        <f>IFERROR(INDEX(字典msg!B:B,MATCH(D1359,字典msg!A:A,0)),"Error")</f>
        <v>正常</v>
      </c>
      <c r="M1359" s="4" t="str">
        <f>IFERROR(_xlfn.IFS(H1359="9",INDEX(字典1_34!C:C,MATCH(MID(F1359,5,2),字典1_34!B:B,0)),H1359="B00",INDEX(字典1_34!D:D,MATCH(MID(F1359,5,2),字典1_34!B:B,0)),H1359="B20",INDEX(字典1_34!E:E,MATCH(MID(F1359,5,2),字典1_34!B:B,0)),H1359="B48",INDEX(字典1_34!G:G,MATCH(MID(F1359,5,2),字典1_34!B:B,0)),LEFT(H1359,1)="B",INDEX(字典1_34!F:F,MATCH(MID(F1359,5,2),字典1_34!B:B,0))),"-")</f>
        <v>按下(力度081)</v>
      </c>
      <c r="N1359" s="4" t="str">
        <f>IFERROR(_xlfn.IFS(H1359="9",INDEX(字典1_56!C:C,MATCH(MID(F1359,7,2),字典1_56!B:B,0)),LEFT(H1359,1)="B",INDEX(字典1_56!D:D,MATCH(MID(F1359,7,2),字典1_56!B:B,0)),H1359="C_B",INDEX(字典1_56!F:F,MATCH(MID(F1359,7,2),字典1_56!B:B,0)),H1359="C",INDEX(字典1_56!E:E,MATCH(MID(F1359,7,2),字典1_56!B:B,0))),"-")</f>
        <v>A4键</v>
      </c>
      <c r="O1359" s="4" t="str">
        <f>IFERROR(INDEX(字典1_78!C:C,MATCH(RIGHT(F1359,2),字典1_78!B:B,0)),"Error")</f>
        <v>音符打开(#01)</v>
      </c>
      <c r="P1359" s="5">
        <f t="shared" si="84"/>
        <v>148.214</v>
      </c>
      <c r="Q1359" s="5">
        <f t="shared" si="85"/>
        <v>0.15999999999999659</v>
      </c>
      <c r="R1359" s="5" t="str">
        <f>IF(H1361="C_B",INDEX(音色一览表!A:A,MATCH(MID(F1359,5,2)&amp;MID(F1360,5,2)&amp;MID(F1361,7,2),音色一览表!H:H,0))&amp;" "&amp;INDEX(音色一览表!G:G,MATCH(MID(F1359,5,2)&amp;MID(F1360,5,2)&amp;MID(F1361,7,2),音色一览表!H:H,0)),"")</f>
        <v/>
      </c>
      <c r="S1359" s="17"/>
      <c r="T1359" s="17"/>
    </row>
    <row r="1360" spans="1:20" ht="18" hidden="1" customHeight="1" x14ac:dyDescent="0.2">
      <c r="A1360" s="16">
        <v>1358</v>
      </c>
      <c r="B1360" s="16">
        <v>7</v>
      </c>
      <c r="C1360" s="10"/>
      <c r="D1360" s="16" t="s">
        <v>49</v>
      </c>
      <c r="E1360" s="16" t="s">
        <v>50</v>
      </c>
      <c r="F1360" s="16" t="s">
        <v>1597</v>
      </c>
      <c r="G1360" s="16" t="s">
        <v>1598</v>
      </c>
      <c r="H1360" s="34" t="str">
        <f t="shared" si="87"/>
        <v>9</v>
      </c>
      <c r="I1360" s="34" t="str">
        <f>IFERROR(INDEX(数据分类!B:B,MATCH(数据!H1360,数据分类!A:A,0)),"Error")</f>
        <v>音符打开</v>
      </c>
      <c r="J1360" s="34" t="str">
        <f>IFERROR(_xlfn.IFS(INDEX(数据分类!E:E,MATCH(数据!H1360,数据分类!A:A,0))=3456,N1360&amp;M1360,INDEX(数据分类!E:E,MATCH(数据!H1360,数据分类!A:A,0))=34,M1360,INDEX(数据分类!E:E,MATCH(数据!H1360,数据分类!A:A,0))=56,N1360,INDEX(数据分类!E:E,MATCH(数据!H1360,数据分类!A:A,0))="-","-"),"Error")</f>
        <v>A4键松开</v>
      </c>
      <c r="K1360" s="34">
        <f t="shared" si="86"/>
        <v>1</v>
      </c>
      <c r="L1360" s="4" t="str">
        <f>IFERROR(INDEX(字典msg!B:B,MATCH(D1360,字典msg!A:A,0)),"Error")</f>
        <v>正常</v>
      </c>
      <c r="M1360" s="4" t="str">
        <f>IFERROR(_xlfn.IFS(H1360="9",INDEX(字典1_34!C:C,MATCH(MID(F1360,5,2),字典1_34!B:B,0)),H1360="B00",INDEX(字典1_34!D:D,MATCH(MID(F1360,5,2),字典1_34!B:B,0)),H1360="B20",INDEX(字典1_34!E:E,MATCH(MID(F1360,5,2),字典1_34!B:B,0)),H1360="B48",INDEX(字典1_34!G:G,MATCH(MID(F1360,5,2),字典1_34!B:B,0)),LEFT(H1360,1)="B",INDEX(字典1_34!F:F,MATCH(MID(F1360,5,2),字典1_34!B:B,0))),"-")</f>
        <v>松开</v>
      </c>
      <c r="N1360" s="4" t="str">
        <f>IFERROR(_xlfn.IFS(H1360="9",INDEX(字典1_56!C:C,MATCH(MID(F1360,7,2),字典1_56!B:B,0)),LEFT(H1360,1)="B",INDEX(字典1_56!D:D,MATCH(MID(F1360,7,2),字典1_56!B:B,0)),H1360="C_B",INDEX(字典1_56!F:F,MATCH(MID(F1360,7,2),字典1_56!B:B,0)),H1360="C",INDEX(字典1_56!E:E,MATCH(MID(F1360,7,2),字典1_56!B:B,0))),"-")</f>
        <v>A4键</v>
      </c>
      <c r="O1360" s="4" t="str">
        <f>IFERROR(INDEX(字典1_78!C:C,MATCH(RIGHT(F1360,2),字典1_78!B:B,0)),"Error")</f>
        <v>音符打开(#01)</v>
      </c>
      <c r="P1360" s="5">
        <f t="shared" si="84"/>
        <v>148.38399999999999</v>
      </c>
      <c r="Q1360" s="5">
        <f t="shared" si="85"/>
        <v>0.16999999999998749</v>
      </c>
      <c r="R1360" s="5" t="str">
        <f>IF(H1362="C_B",INDEX(音色一览表!A:A,MATCH(MID(F1360,5,2)&amp;MID(F1361,5,2)&amp;MID(F1362,7,2),音色一览表!H:H,0))&amp;" "&amp;INDEX(音色一览表!G:G,MATCH(MID(F1360,5,2)&amp;MID(F1361,5,2)&amp;MID(F1362,7,2),音色一览表!H:H,0)),"")</f>
        <v/>
      </c>
      <c r="S1360" s="17"/>
      <c r="T1360" s="17"/>
    </row>
    <row r="1361" spans="1:20" ht="18" hidden="1" customHeight="1" x14ac:dyDescent="0.2">
      <c r="A1361" s="16">
        <v>1359</v>
      </c>
      <c r="B1361" s="16">
        <v>7</v>
      </c>
      <c r="C1361" s="10"/>
      <c r="D1361" s="16" t="s">
        <v>49</v>
      </c>
      <c r="E1361" s="16" t="s">
        <v>50</v>
      </c>
      <c r="F1361" s="16" t="s">
        <v>1599</v>
      </c>
      <c r="G1361" s="16" t="s">
        <v>1600</v>
      </c>
      <c r="H1361" s="34" t="str">
        <f t="shared" si="87"/>
        <v>9</v>
      </c>
      <c r="I1361" s="34" t="str">
        <f>IFERROR(INDEX(数据分类!B:B,MATCH(数据!H1361,数据分类!A:A,0)),"Error")</f>
        <v>音符打开</v>
      </c>
      <c r="J1361" s="34" t="str">
        <f>IFERROR(_xlfn.IFS(INDEX(数据分类!E:E,MATCH(数据!H1361,数据分类!A:A,0))=3456,N1361&amp;M1361,INDEX(数据分类!E:E,MATCH(数据!H1361,数据分类!A:A,0))=34,M1361,INDEX(数据分类!E:E,MATCH(数据!H1361,数据分类!A:A,0))=56,N1361,INDEX(数据分类!E:E,MATCH(数据!H1361,数据分类!A:A,0))="-","-"),"Error")</f>
        <v>#A4键按下(力度084)</v>
      </c>
      <c r="K1361" s="34">
        <f t="shared" si="86"/>
        <v>1</v>
      </c>
      <c r="L1361" s="4" t="str">
        <f>IFERROR(INDEX(字典msg!B:B,MATCH(D1361,字典msg!A:A,0)),"Error")</f>
        <v>正常</v>
      </c>
      <c r="M1361" s="4" t="str">
        <f>IFERROR(_xlfn.IFS(H1361="9",INDEX(字典1_34!C:C,MATCH(MID(F1361,5,2),字典1_34!B:B,0)),H1361="B00",INDEX(字典1_34!D:D,MATCH(MID(F1361,5,2),字典1_34!B:B,0)),H1361="B20",INDEX(字典1_34!E:E,MATCH(MID(F1361,5,2),字典1_34!B:B,0)),H1361="B48",INDEX(字典1_34!G:G,MATCH(MID(F1361,5,2),字典1_34!B:B,0)),LEFT(H1361,1)="B",INDEX(字典1_34!F:F,MATCH(MID(F1361,5,2),字典1_34!B:B,0))),"-")</f>
        <v>按下(力度084)</v>
      </c>
      <c r="N1361" s="4" t="str">
        <f>IFERROR(_xlfn.IFS(H1361="9",INDEX(字典1_56!C:C,MATCH(MID(F1361,7,2),字典1_56!B:B,0)),LEFT(H1361,1)="B",INDEX(字典1_56!D:D,MATCH(MID(F1361,7,2),字典1_56!B:B,0)),H1361="C_B",INDEX(字典1_56!F:F,MATCH(MID(F1361,7,2),字典1_56!B:B,0)),H1361="C",INDEX(字典1_56!E:E,MATCH(MID(F1361,7,2),字典1_56!B:B,0))),"-")</f>
        <v>#A4键</v>
      </c>
      <c r="O1361" s="4" t="str">
        <f>IFERROR(INDEX(字典1_78!C:C,MATCH(RIGHT(F1361,2),字典1_78!B:B,0)),"Error")</f>
        <v>音符打开(#01)</v>
      </c>
      <c r="P1361" s="5">
        <f t="shared" si="84"/>
        <v>148.54</v>
      </c>
      <c r="Q1361" s="5">
        <f t="shared" si="85"/>
        <v>0.15600000000000591</v>
      </c>
      <c r="R1361" s="5" t="str">
        <f>IF(H1363="C_B",INDEX(音色一览表!A:A,MATCH(MID(F1361,5,2)&amp;MID(F1362,5,2)&amp;MID(F1363,7,2),音色一览表!H:H,0))&amp;" "&amp;INDEX(音色一览表!G:G,MATCH(MID(F1361,5,2)&amp;MID(F1362,5,2)&amp;MID(F1363,7,2),音色一览表!H:H,0)),"")</f>
        <v/>
      </c>
      <c r="S1361" s="17"/>
      <c r="T1361" s="17"/>
    </row>
    <row r="1362" spans="1:20" ht="18" hidden="1" customHeight="1" x14ac:dyDescent="0.2">
      <c r="A1362" s="16">
        <v>1360</v>
      </c>
      <c r="B1362" s="16">
        <v>7</v>
      </c>
      <c r="C1362" s="10"/>
      <c r="D1362" s="16" t="s">
        <v>49</v>
      </c>
      <c r="E1362" s="16" t="s">
        <v>50</v>
      </c>
      <c r="F1362" s="16" t="s">
        <v>1601</v>
      </c>
      <c r="G1362" s="16" t="s">
        <v>1602</v>
      </c>
      <c r="H1362" s="34" t="str">
        <f t="shared" si="87"/>
        <v>9</v>
      </c>
      <c r="I1362" s="34" t="str">
        <f>IFERROR(INDEX(数据分类!B:B,MATCH(数据!H1362,数据分类!A:A,0)),"Error")</f>
        <v>音符打开</v>
      </c>
      <c r="J1362" s="34" t="str">
        <f>IFERROR(_xlfn.IFS(INDEX(数据分类!E:E,MATCH(数据!H1362,数据分类!A:A,0))=3456,N1362&amp;M1362,INDEX(数据分类!E:E,MATCH(数据!H1362,数据分类!A:A,0))=34,M1362,INDEX(数据分类!E:E,MATCH(数据!H1362,数据分类!A:A,0))=56,N1362,INDEX(数据分类!E:E,MATCH(数据!H1362,数据分类!A:A,0))="-","-"),"Error")</f>
        <v>#A4键松开</v>
      </c>
      <c r="K1362" s="34">
        <f t="shared" si="86"/>
        <v>1</v>
      </c>
      <c r="L1362" s="4" t="str">
        <f>IFERROR(INDEX(字典msg!B:B,MATCH(D1362,字典msg!A:A,0)),"Error")</f>
        <v>正常</v>
      </c>
      <c r="M1362" s="4" t="str">
        <f>IFERROR(_xlfn.IFS(H1362="9",INDEX(字典1_34!C:C,MATCH(MID(F1362,5,2),字典1_34!B:B,0)),H1362="B00",INDEX(字典1_34!D:D,MATCH(MID(F1362,5,2),字典1_34!B:B,0)),H1362="B20",INDEX(字典1_34!E:E,MATCH(MID(F1362,5,2),字典1_34!B:B,0)),H1362="B48",INDEX(字典1_34!G:G,MATCH(MID(F1362,5,2),字典1_34!B:B,0)),LEFT(H1362,1)="B",INDEX(字典1_34!F:F,MATCH(MID(F1362,5,2),字典1_34!B:B,0))),"-")</f>
        <v>松开</v>
      </c>
      <c r="N1362" s="4" t="str">
        <f>IFERROR(_xlfn.IFS(H1362="9",INDEX(字典1_56!C:C,MATCH(MID(F1362,7,2),字典1_56!B:B,0)),LEFT(H1362,1)="B",INDEX(字典1_56!D:D,MATCH(MID(F1362,7,2),字典1_56!B:B,0)),H1362="C_B",INDEX(字典1_56!F:F,MATCH(MID(F1362,7,2),字典1_56!B:B,0)),H1362="C",INDEX(字典1_56!E:E,MATCH(MID(F1362,7,2),字典1_56!B:B,0))),"-")</f>
        <v>#A4键</v>
      </c>
      <c r="O1362" s="4" t="str">
        <f>IFERROR(INDEX(字典1_78!C:C,MATCH(RIGHT(F1362,2),字典1_78!B:B,0)),"Error")</f>
        <v>音符打开(#01)</v>
      </c>
      <c r="P1362" s="5">
        <f t="shared" si="84"/>
        <v>148.703</v>
      </c>
      <c r="Q1362" s="5">
        <f t="shared" si="85"/>
        <v>0.16300000000001091</v>
      </c>
      <c r="R1362" s="5" t="str">
        <f>IF(H1364="C_B",INDEX(音色一览表!A:A,MATCH(MID(F1362,5,2)&amp;MID(F1363,5,2)&amp;MID(F1364,7,2),音色一览表!H:H,0))&amp;" "&amp;INDEX(音色一览表!G:G,MATCH(MID(F1362,5,2)&amp;MID(F1363,5,2)&amp;MID(F1364,7,2),音色一览表!H:H,0)),"")</f>
        <v/>
      </c>
      <c r="S1362" s="17"/>
      <c r="T1362" s="17"/>
    </row>
    <row r="1363" spans="1:20" ht="18" hidden="1" customHeight="1" x14ac:dyDescent="0.2">
      <c r="A1363" s="16">
        <v>1361</v>
      </c>
      <c r="B1363" s="16">
        <v>7</v>
      </c>
      <c r="C1363" s="10"/>
      <c r="D1363" s="16" t="s">
        <v>49</v>
      </c>
      <c r="E1363" s="16" t="s">
        <v>50</v>
      </c>
      <c r="F1363" s="16" t="s">
        <v>1603</v>
      </c>
      <c r="G1363" s="16" t="s">
        <v>1604</v>
      </c>
      <c r="H1363" s="34" t="str">
        <f t="shared" si="87"/>
        <v>9</v>
      </c>
      <c r="I1363" s="34" t="str">
        <f>IFERROR(INDEX(数据分类!B:B,MATCH(数据!H1363,数据分类!A:A,0)),"Error")</f>
        <v>音符打开</v>
      </c>
      <c r="J1363" s="34" t="str">
        <f>IFERROR(_xlfn.IFS(INDEX(数据分类!E:E,MATCH(数据!H1363,数据分类!A:A,0))=3456,N1363&amp;M1363,INDEX(数据分类!E:E,MATCH(数据!H1363,数据分类!A:A,0))=34,M1363,INDEX(数据分类!E:E,MATCH(数据!H1363,数据分类!A:A,0))=56,N1363,INDEX(数据分类!E:E,MATCH(数据!H1363,数据分类!A:A,0))="-","-"),"Error")</f>
        <v>B4键按下(力度086)</v>
      </c>
      <c r="K1363" s="34">
        <f t="shared" si="86"/>
        <v>1</v>
      </c>
      <c r="L1363" s="4" t="str">
        <f>IFERROR(INDEX(字典msg!B:B,MATCH(D1363,字典msg!A:A,0)),"Error")</f>
        <v>正常</v>
      </c>
      <c r="M1363" s="4" t="str">
        <f>IFERROR(_xlfn.IFS(H1363="9",INDEX(字典1_34!C:C,MATCH(MID(F1363,5,2),字典1_34!B:B,0)),H1363="B00",INDEX(字典1_34!D:D,MATCH(MID(F1363,5,2),字典1_34!B:B,0)),H1363="B20",INDEX(字典1_34!E:E,MATCH(MID(F1363,5,2),字典1_34!B:B,0)),H1363="B48",INDEX(字典1_34!G:G,MATCH(MID(F1363,5,2),字典1_34!B:B,0)),LEFT(H1363,1)="B",INDEX(字典1_34!F:F,MATCH(MID(F1363,5,2),字典1_34!B:B,0))),"-")</f>
        <v>按下(力度086)</v>
      </c>
      <c r="N1363" s="4" t="str">
        <f>IFERROR(_xlfn.IFS(H1363="9",INDEX(字典1_56!C:C,MATCH(MID(F1363,7,2),字典1_56!B:B,0)),LEFT(H1363,1)="B",INDEX(字典1_56!D:D,MATCH(MID(F1363,7,2),字典1_56!B:B,0)),H1363="C_B",INDEX(字典1_56!F:F,MATCH(MID(F1363,7,2),字典1_56!B:B,0)),H1363="C",INDEX(字典1_56!E:E,MATCH(MID(F1363,7,2),字典1_56!B:B,0))),"-")</f>
        <v>B4键</v>
      </c>
      <c r="O1363" s="4" t="str">
        <f>IFERROR(INDEX(字典1_78!C:C,MATCH(RIGHT(F1363,2),字典1_78!B:B,0)),"Error")</f>
        <v>音符打开(#01)</v>
      </c>
      <c r="P1363" s="5">
        <f t="shared" si="84"/>
        <v>148.87299999999999</v>
      </c>
      <c r="Q1363" s="5">
        <f t="shared" si="85"/>
        <v>0.16999999999998749</v>
      </c>
      <c r="R1363" s="5" t="str">
        <f>IF(H1365="C_B",INDEX(音色一览表!A:A,MATCH(MID(F1363,5,2)&amp;MID(F1364,5,2)&amp;MID(F1365,7,2),音色一览表!H:H,0))&amp;" "&amp;INDEX(音色一览表!G:G,MATCH(MID(F1363,5,2)&amp;MID(F1364,5,2)&amp;MID(F1365,7,2),音色一览表!H:H,0)),"")</f>
        <v/>
      </c>
      <c r="S1363" s="17"/>
      <c r="T1363" s="17"/>
    </row>
    <row r="1364" spans="1:20" ht="18" hidden="1" customHeight="1" x14ac:dyDescent="0.2">
      <c r="A1364" s="16">
        <v>1362</v>
      </c>
      <c r="B1364" s="16">
        <v>7</v>
      </c>
      <c r="C1364" s="10"/>
      <c r="D1364" s="16" t="s">
        <v>49</v>
      </c>
      <c r="E1364" s="16" t="s">
        <v>50</v>
      </c>
      <c r="F1364" s="16" t="s">
        <v>1605</v>
      </c>
      <c r="G1364" s="16" t="s">
        <v>1606</v>
      </c>
      <c r="H1364" s="34" t="str">
        <f t="shared" si="87"/>
        <v>9</v>
      </c>
      <c r="I1364" s="34" t="str">
        <f>IFERROR(INDEX(数据分类!B:B,MATCH(数据!H1364,数据分类!A:A,0)),"Error")</f>
        <v>音符打开</v>
      </c>
      <c r="J1364" s="34" t="str">
        <f>IFERROR(_xlfn.IFS(INDEX(数据分类!E:E,MATCH(数据!H1364,数据分类!A:A,0))=3456,N1364&amp;M1364,INDEX(数据分类!E:E,MATCH(数据!H1364,数据分类!A:A,0))=34,M1364,INDEX(数据分类!E:E,MATCH(数据!H1364,数据分类!A:A,0))=56,N1364,INDEX(数据分类!E:E,MATCH(数据!H1364,数据分类!A:A,0))="-","-"),"Error")</f>
        <v>B4键松开</v>
      </c>
      <c r="K1364" s="34">
        <f t="shared" si="86"/>
        <v>1</v>
      </c>
      <c r="L1364" s="4" t="str">
        <f>IFERROR(INDEX(字典msg!B:B,MATCH(D1364,字典msg!A:A,0)),"Error")</f>
        <v>正常</v>
      </c>
      <c r="M1364" s="4" t="str">
        <f>IFERROR(_xlfn.IFS(H1364="9",INDEX(字典1_34!C:C,MATCH(MID(F1364,5,2),字典1_34!B:B,0)),H1364="B00",INDEX(字典1_34!D:D,MATCH(MID(F1364,5,2),字典1_34!B:B,0)),H1364="B20",INDEX(字典1_34!E:E,MATCH(MID(F1364,5,2),字典1_34!B:B,0)),H1364="B48",INDEX(字典1_34!G:G,MATCH(MID(F1364,5,2),字典1_34!B:B,0)),LEFT(H1364,1)="B",INDEX(字典1_34!F:F,MATCH(MID(F1364,5,2),字典1_34!B:B,0))),"-")</f>
        <v>松开</v>
      </c>
      <c r="N1364" s="4" t="str">
        <f>IFERROR(_xlfn.IFS(H1364="9",INDEX(字典1_56!C:C,MATCH(MID(F1364,7,2),字典1_56!B:B,0)),LEFT(H1364,1)="B",INDEX(字典1_56!D:D,MATCH(MID(F1364,7,2),字典1_56!B:B,0)),H1364="C_B",INDEX(字典1_56!F:F,MATCH(MID(F1364,7,2),字典1_56!B:B,0)),H1364="C",INDEX(字典1_56!E:E,MATCH(MID(F1364,7,2),字典1_56!B:B,0))),"-")</f>
        <v>B4键</v>
      </c>
      <c r="O1364" s="4" t="str">
        <f>IFERROR(INDEX(字典1_78!C:C,MATCH(RIGHT(F1364,2),字典1_78!B:B,0)),"Error")</f>
        <v>音符打开(#01)</v>
      </c>
      <c r="P1364" s="5">
        <f t="shared" si="84"/>
        <v>149.048</v>
      </c>
      <c r="Q1364" s="5">
        <f t="shared" si="85"/>
        <v>0.17500000000001137</v>
      </c>
      <c r="R1364" s="5" t="str">
        <f>IF(H1366="C_B",INDEX(音色一览表!A:A,MATCH(MID(F1364,5,2)&amp;MID(F1365,5,2)&amp;MID(F1366,7,2),音色一览表!H:H,0))&amp;" "&amp;INDEX(音色一览表!G:G,MATCH(MID(F1364,5,2)&amp;MID(F1365,5,2)&amp;MID(F1366,7,2),音色一览表!H:H,0)),"")</f>
        <v/>
      </c>
      <c r="S1364" s="17"/>
      <c r="T1364" s="17"/>
    </row>
    <row r="1365" spans="1:20" ht="18" hidden="1" customHeight="1" x14ac:dyDescent="0.2">
      <c r="A1365" s="16">
        <v>1363</v>
      </c>
      <c r="B1365" s="16">
        <v>7</v>
      </c>
      <c r="C1365" s="10"/>
      <c r="D1365" s="16" t="s">
        <v>49</v>
      </c>
      <c r="E1365" s="16" t="s">
        <v>50</v>
      </c>
      <c r="F1365" s="16" t="s">
        <v>1607</v>
      </c>
      <c r="G1365" s="16" t="s">
        <v>1608</v>
      </c>
      <c r="H1365" s="34" t="str">
        <f t="shared" si="87"/>
        <v>9</v>
      </c>
      <c r="I1365" s="34" t="str">
        <f>IFERROR(INDEX(数据分类!B:B,MATCH(数据!H1365,数据分类!A:A,0)),"Error")</f>
        <v>音符打开</v>
      </c>
      <c r="J1365" s="34" t="str">
        <f>IFERROR(_xlfn.IFS(INDEX(数据分类!E:E,MATCH(数据!H1365,数据分类!A:A,0))=3456,N1365&amp;M1365,INDEX(数据分类!E:E,MATCH(数据!H1365,数据分类!A:A,0))=34,M1365,INDEX(数据分类!E:E,MATCH(数据!H1365,数据分类!A:A,0))=56,N1365,INDEX(数据分类!E:E,MATCH(数据!H1365,数据分类!A:A,0))="-","-"),"Error")</f>
        <v>C5键按下(力度090)</v>
      </c>
      <c r="K1365" s="34">
        <f t="shared" si="86"/>
        <v>1</v>
      </c>
      <c r="L1365" s="4" t="str">
        <f>IFERROR(INDEX(字典msg!B:B,MATCH(D1365,字典msg!A:A,0)),"Error")</f>
        <v>正常</v>
      </c>
      <c r="M1365" s="4" t="str">
        <f>IFERROR(_xlfn.IFS(H1365="9",INDEX(字典1_34!C:C,MATCH(MID(F1365,5,2),字典1_34!B:B,0)),H1365="B00",INDEX(字典1_34!D:D,MATCH(MID(F1365,5,2),字典1_34!B:B,0)),H1365="B20",INDEX(字典1_34!E:E,MATCH(MID(F1365,5,2),字典1_34!B:B,0)),H1365="B48",INDEX(字典1_34!G:G,MATCH(MID(F1365,5,2),字典1_34!B:B,0)),LEFT(H1365,1)="B",INDEX(字典1_34!F:F,MATCH(MID(F1365,5,2),字典1_34!B:B,0))),"-")</f>
        <v>按下(力度090)</v>
      </c>
      <c r="N1365" s="4" t="str">
        <f>IFERROR(_xlfn.IFS(H1365="9",INDEX(字典1_56!C:C,MATCH(MID(F1365,7,2),字典1_56!B:B,0)),LEFT(H1365,1)="B",INDEX(字典1_56!D:D,MATCH(MID(F1365,7,2),字典1_56!B:B,0)),H1365="C_B",INDEX(字典1_56!F:F,MATCH(MID(F1365,7,2),字典1_56!B:B,0)),H1365="C",INDEX(字典1_56!E:E,MATCH(MID(F1365,7,2),字典1_56!B:B,0))),"-")</f>
        <v>C5键</v>
      </c>
      <c r="O1365" s="4" t="str">
        <f>IFERROR(INDEX(字典1_78!C:C,MATCH(RIGHT(F1365,2),字典1_78!B:B,0)),"Error")</f>
        <v>音符打开(#01)</v>
      </c>
      <c r="P1365" s="5">
        <f t="shared" si="84"/>
        <v>149.208</v>
      </c>
      <c r="Q1365" s="5">
        <f t="shared" si="85"/>
        <v>0.15999999999999659</v>
      </c>
      <c r="R1365" s="5" t="str">
        <f>IF(H1367="C_B",INDEX(音色一览表!A:A,MATCH(MID(F1365,5,2)&amp;MID(F1366,5,2)&amp;MID(F1367,7,2),音色一览表!H:H,0))&amp;" "&amp;INDEX(音色一览表!G:G,MATCH(MID(F1365,5,2)&amp;MID(F1366,5,2)&amp;MID(F1367,7,2),音色一览表!H:H,0)),"")</f>
        <v/>
      </c>
      <c r="S1365" s="17"/>
      <c r="T1365" s="17"/>
    </row>
    <row r="1366" spans="1:20" ht="18" hidden="1" customHeight="1" x14ac:dyDescent="0.2">
      <c r="A1366" s="16">
        <v>1364</v>
      </c>
      <c r="B1366" s="16">
        <v>7</v>
      </c>
      <c r="C1366" s="10"/>
      <c r="D1366" s="16" t="s">
        <v>49</v>
      </c>
      <c r="E1366" s="16" t="s">
        <v>50</v>
      </c>
      <c r="F1366" s="16" t="s">
        <v>1609</v>
      </c>
      <c r="G1366" s="16" t="s">
        <v>1610</v>
      </c>
      <c r="H1366" s="34" t="str">
        <f t="shared" si="87"/>
        <v>9</v>
      </c>
      <c r="I1366" s="34" t="str">
        <f>IFERROR(INDEX(数据分类!B:B,MATCH(数据!H1366,数据分类!A:A,0)),"Error")</f>
        <v>音符打开</v>
      </c>
      <c r="J1366" s="34" t="str">
        <f>IFERROR(_xlfn.IFS(INDEX(数据分类!E:E,MATCH(数据!H1366,数据分类!A:A,0))=3456,N1366&amp;M1366,INDEX(数据分类!E:E,MATCH(数据!H1366,数据分类!A:A,0))=34,M1366,INDEX(数据分类!E:E,MATCH(数据!H1366,数据分类!A:A,0))=56,N1366,INDEX(数据分类!E:E,MATCH(数据!H1366,数据分类!A:A,0))="-","-"),"Error")</f>
        <v>C5键松开</v>
      </c>
      <c r="K1366" s="34">
        <f t="shared" si="86"/>
        <v>1</v>
      </c>
      <c r="L1366" s="4" t="str">
        <f>IFERROR(INDEX(字典msg!B:B,MATCH(D1366,字典msg!A:A,0)),"Error")</f>
        <v>正常</v>
      </c>
      <c r="M1366" s="4" t="str">
        <f>IFERROR(_xlfn.IFS(H1366="9",INDEX(字典1_34!C:C,MATCH(MID(F1366,5,2),字典1_34!B:B,0)),H1366="B00",INDEX(字典1_34!D:D,MATCH(MID(F1366,5,2),字典1_34!B:B,0)),H1366="B20",INDEX(字典1_34!E:E,MATCH(MID(F1366,5,2),字典1_34!B:B,0)),H1366="B48",INDEX(字典1_34!G:G,MATCH(MID(F1366,5,2),字典1_34!B:B,0)),LEFT(H1366,1)="B",INDEX(字典1_34!F:F,MATCH(MID(F1366,5,2),字典1_34!B:B,0))),"-")</f>
        <v>松开</v>
      </c>
      <c r="N1366" s="4" t="str">
        <f>IFERROR(_xlfn.IFS(H1366="9",INDEX(字典1_56!C:C,MATCH(MID(F1366,7,2),字典1_56!B:B,0)),LEFT(H1366,1)="B",INDEX(字典1_56!D:D,MATCH(MID(F1366,7,2),字典1_56!B:B,0)),H1366="C_B",INDEX(字典1_56!F:F,MATCH(MID(F1366,7,2),字典1_56!B:B,0)),H1366="C",INDEX(字典1_56!E:E,MATCH(MID(F1366,7,2),字典1_56!B:B,0))),"-")</f>
        <v>C5键</v>
      </c>
      <c r="O1366" s="4" t="str">
        <f>IFERROR(INDEX(字典1_78!C:C,MATCH(RIGHT(F1366,2),字典1_78!B:B,0)),"Error")</f>
        <v>音符打开(#01)</v>
      </c>
      <c r="P1366" s="5">
        <f t="shared" si="84"/>
        <v>149.37799999999999</v>
      </c>
      <c r="Q1366" s="5">
        <f t="shared" si="85"/>
        <v>0.16999999999998749</v>
      </c>
      <c r="R1366" s="5" t="str">
        <f>IF(H1368="C_B",INDEX(音色一览表!A:A,MATCH(MID(F1366,5,2)&amp;MID(F1367,5,2)&amp;MID(F1368,7,2),音色一览表!H:H,0))&amp;" "&amp;INDEX(音色一览表!G:G,MATCH(MID(F1366,5,2)&amp;MID(F1367,5,2)&amp;MID(F1368,7,2),音色一览表!H:H,0)),"")</f>
        <v/>
      </c>
      <c r="S1366" s="17"/>
      <c r="T1366" s="17"/>
    </row>
    <row r="1367" spans="1:20" ht="18" hidden="1" customHeight="1" x14ac:dyDescent="0.2">
      <c r="A1367" s="16">
        <v>1365</v>
      </c>
      <c r="B1367" s="16">
        <v>7</v>
      </c>
      <c r="C1367" s="10"/>
      <c r="D1367" s="16" t="s">
        <v>49</v>
      </c>
      <c r="E1367" s="16" t="s">
        <v>50</v>
      </c>
      <c r="F1367" s="16" t="s">
        <v>1611</v>
      </c>
      <c r="G1367" s="16" t="s">
        <v>1612</v>
      </c>
      <c r="H1367" s="34" t="str">
        <f t="shared" si="87"/>
        <v>9</v>
      </c>
      <c r="I1367" s="34" t="str">
        <f>IFERROR(INDEX(数据分类!B:B,MATCH(数据!H1367,数据分类!A:A,0)),"Error")</f>
        <v>音符打开</v>
      </c>
      <c r="J1367" s="34" t="str">
        <f>IFERROR(_xlfn.IFS(INDEX(数据分类!E:E,MATCH(数据!H1367,数据分类!A:A,0))=3456,N1367&amp;M1367,INDEX(数据分类!E:E,MATCH(数据!H1367,数据分类!A:A,0))=34,M1367,INDEX(数据分类!E:E,MATCH(数据!H1367,数据分类!A:A,0))=56,N1367,INDEX(数据分类!E:E,MATCH(数据!H1367,数据分类!A:A,0))="-","-"),"Error")</f>
        <v>#C5键按下(力度086)</v>
      </c>
      <c r="K1367" s="34">
        <f t="shared" si="86"/>
        <v>1</v>
      </c>
      <c r="L1367" s="4" t="str">
        <f>IFERROR(INDEX(字典msg!B:B,MATCH(D1367,字典msg!A:A,0)),"Error")</f>
        <v>正常</v>
      </c>
      <c r="M1367" s="4" t="str">
        <f>IFERROR(_xlfn.IFS(H1367="9",INDEX(字典1_34!C:C,MATCH(MID(F1367,5,2),字典1_34!B:B,0)),H1367="B00",INDEX(字典1_34!D:D,MATCH(MID(F1367,5,2),字典1_34!B:B,0)),H1367="B20",INDEX(字典1_34!E:E,MATCH(MID(F1367,5,2),字典1_34!B:B,0)),H1367="B48",INDEX(字典1_34!G:G,MATCH(MID(F1367,5,2),字典1_34!B:B,0)),LEFT(H1367,1)="B",INDEX(字典1_34!F:F,MATCH(MID(F1367,5,2),字典1_34!B:B,0))),"-")</f>
        <v>按下(力度086)</v>
      </c>
      <c r="N1367" s="4" t="str">
        <f>IFERROR(_xlfn.IFS(H1367="9",INDEX(字典1_56!C:C,MATCH(MID(F1367,7,2),字典1_56!B:B,0)),LEFT(H1367,1)="B",INDEX(字典1_56!D:D,MATCH(MID(F1367,7,2),字典1_56!B:B,0)),H1367="C_B",INDEX(字典1_56!F:F,MATCH(MID(F1367,7,2),字典1_56!B:B,0)),H1367="C",INDEX(字典1_56!E:E,MATCH(MID(F1367,7,2),字典1_56!B:B,0))),"-")</f>
        <v>#C5键</v>
      </c>
      <c r="O1367" s="4" t="str">
        <f>IFERROR(INDEX(字典1_78!C:C,MATCH(RIGHT(F1367,2),字典1_78!B:B,0)),"Error")</f>
        <v>音符打开(#01)</v>
      </c>
      <c r="P1367" s="5">
        <f t="shared" si="84"/>
        <v>149.55799999999999</v>
      </c>
      <c r="Q1367" s="5">
        <f t="shared" si="85"/>
        <v>0.18000000000000682</v>
      </c>
      <c r="R1367" s="5" t="str">
        <f>IF(H1369="C_B",INDEX(音色一览表!A:A,MATCH(MID(F1367,5,2)&amp;MID(F1368,5,2)&amp;MID(F1369,7,2),音色一览表!H:H,0))&amp;" "&amp;INDEX(音色一览表!G:G,MATCH(MID(F1367,5,2)&amp;MID(F1368,5,2)&amp;MID(F1369,7,2),音色一览表!H:H,0)),"")</f>
        <v/>
      </c>
      <c r="S1367" s="17"/>
      <c r="T1367" s="17"/>
    </row>
    <row r="1368" spans="1:20" ht="18" hidden="1" customHeight="1" x14ac:dyDescent="0.2">
      <c r="A1368" s="16">
        <v>1366</v>
      </c>
      <c r="B1368" s="16">
        <v>7</v>
      </c>
      <c r="C1368" s="10"/>
      <c r="D1368" s="16" t="s">
        <v>49</v>
      </c>
      <c r="E1368" s="16" t="s">
        <v>50</v>
      </c>
      <c r="F1368" s="16" t="s">
        <v>1613</v>
      </c>
      <c r="G1368" s="16" t="s">
        <v>1614</v>
      </c>
      <c r="H1368" s="34" t="str">
        <f t="shared" si="87"/>
        <v>9</v>
      </c>
      <c r="I1368" s="34" t="str">
        <f>IFERROR(INDEX(数据分类!B:B,MATCH(数据!H1368,数据分类!A:A,0)),"Error")</f>
        <v>音符打开</v>
      </c>
      <c r="J1368" s="34" t="str">
        <f>IFERROR(_xlfn.IFS(INDEX(数据分类!E:E,MATCH(数据!H1368,数据分类!A:A,0))=3456,N1368&amp;M1368,INDEX(数据分类!E:E,MATCH(数据!H1368,数据分类!A:A,0))=34,M1368,INDEX(数据分类!E:E,MATCH(数据!H1368,数据分类!A:A,0))=56,N1368,INDEX(数据分类!E:E,MATCH(数据!H1368,数据分类!A:A,0))="-","-"),"Error")</f>
        <v>#C5键松开</v>
      </c>
      <c r="K1368" s="34">
        <f t="shared" si="86"/>
        <v>1</v>
      </c>
      <c r="L1368" s="4" t="str">
        <f>IFERROR(INDEX(字典msg!B:B,MATCH(D1368,字典msg!A:A,0)),"Error")</f>
        <v>正常</v>
      </c>
      <c r="M1368" s="4" t="str">
        <f>IFERROR(_xlfn.IFS(H1368="9",INDEX(字典1_34!C:C,MATCH(MID(F1368,5,2),字典1_34!B:B,0)),H1368="B00",INDEX(字典1_34!D:D,MATCH(MID(F1368,5,2),字典1_34!B:B,0)),H1368="B20",INDEX(字典1_34!E:E,MATCH(MID(F1368,5,2),字典1_34!B:B,0)),H1368="B48",INDEX(字典1_34!G:G,MATCH(MID(F1368,5,2),字典1_34!B:B,0)),LEFT(H1368,1)="B",INDEX(字典1_34!F:F,MATCH(MID(F1368,5,2),字典1_34!B:B,0))),"-")</f>
        <v>松开</v>
      </c>
      <c r="N1368" s="4" t="str">
        <f>IFERROR(_xlfn.IFS(H1368="9",INDEX(字典1_56!C:C,MATCH(MID(F1368,7,2),字典1_56!B:B,0)),LEFT(H1368,1)="B",INDEX(字典1_56!D:D,MATCH(MID(F1368,7,2),字典1_56!B:B,0)),H1368="C_B",INDEX(字典1_56!F:F,MATCH(MID(F1368,7,2),字典1_56!B:B,0)),H1368="C",INDEX(字典1_56!E:E,MATCH(MID(F1368,7,2),字典1_56!B:B,0))),"-")</f>
        <v>#C5键</v>
      </c>
      <c r="O1368" s="4" t="str">
        <f>IFERROR(INDEX(字典1_78!C:C,MATCH(RIGHT(F1368,2),字典1_78!B:B,0)),"Error")</f>
        <v>音符打开(#01)</v>
      </c>
      <c r="P1368" s="5">
        <f t="shared" si="84"/>
        <v>149.70500000000001</v>
      </c>
      <c r="Q1368" s="5">
        <f t="shared" si="85"/>
        <v>0.14700000000001978</v>
      </c>
      <c r="R1368" s="5" t="str">
        <f>IF(H1370="C_B",INDEX(音色一览表!A:A,MATCH(MID(F1368,5,2)&amp;MID(F1369,5,2)&amp;MID(F1370,7,2),音色一览表!H:H,0))&amp;" "&amp;INDEX(音色一览表!G:G,MATCH(MID(F1368,5,2)&amp;MID(F1369,5,2)&amp;MID(F1370,7,2),音色一览表!H:H,0)),"")</f>
        <v/>
      </c>
      <c r="S1368" s="17"/>
      <c r="T1368" s="17"/>
    </row>
    <row r="1369" spans="1:20" ht="18" hidden="1" customHeight="1" x14ac:dyDescent="0.2">
      <c r="A1369" s="16">
        <v>1367</v>
      </c>
      <c r="B1369" s="16">
        <v>7</v>
      </c>
      <c r="C1369" s="10"/>
      <c r="D1369" s="16" t="s">
        <v>49</v>
      </c>
      <c r="E1369" s="16" t="s">
        <v>50</v>
      </c>
      <c r="F1369" s="16" t="s">
        <v>1615</v>
      </c>
      <c r="G1369" s="16" t="s">
        <v>1616</v>
      </c>
      <c r="H1369" s="34" t="str">
        <f t="shared" si="87"/>
        <v>9</v>
      </c>
      <c r="I1369" s="34" t="str">
        <f>IFERROR(INDEX(数据分类!B:B,MATCH(数据!H1369,数据分类!A:A,0)),"Error")</f>
        <v>音符打开</v>
      </c>
      <c r="J1369" s="34" t="str">
        <f>IFERROR(_xlfn.IFS(INDEX(数据分类!E:E,MATCH(数据!H1369,数据分类!A:A,0))=3456,N1369&amp;M1369,INDEX(数据分类!E:E,MATCH(数据!H1369,数据分类!A:A,0))=34,M1369,INDEX(数据分类!E:E,MATCH(数据!H1369,数据分类!A:A,0))=56,N1369,INDEX(数据分类!E:E,MATCH(数据!H1369,数据分类!A:A,0))="-","-"),"Error")</f>
        <v>D5键按下(力度081)</v>
      </c>
      <c r="K1369" s="34">
        <f t="shared" si="86"/>
        <v>1</v>
      </c>
      <c r="L1369" s="4" t="str">
        <f>IFERROR(INDEX(字典msg!B:B,MATCH(D1369,字典msg!A:A,0)),"Error")</f>
        <v>正常</v>
      </c>
      <c r="M1369" s="4" t="str">
        <f>IFERROR(_xlfn.IFS(H1369="9",INDEX(字典1_34!C:C,MATCH(MID(F1369,5,2),字典1_34!B:B,0)),H1369="B00",INDEX(字典1_34!D:D,MATCH(MID(F1369,5,2),字典1_34!B:B,0)),H1369="B20",INDEX(字典1_34!E:E,MATCH(MID(F1369,5,2),字典1_34!B:B,0)),H1369="B48",INDEX(字典1_34!G:G,MATCH(MID(F1369,5,2),字典1_34!B:B,0)),LEFT(H1369,1)="B",INDEX(字典1_34!F:F,MATCH(MID(F1369,5,2),字典1_34!B:B,0))),"-")</f>
        <v>按下(力度081)</v>
      </c>
      <c r="N1369" s="4" t="str">
        <f>IFERROR(_xlfn.IFS(H1369="9",INDEX(字典1_56!C:C,MATCH(MID(F1369,7,2),字典1_56!B:B,0)),LEFT(H1369,1)="B",INDEX(字典1_56!D:D,MATCH(MID(F1369,7,2),字典1_56!B:B,0)),H1369="C_B",INDEX(字典1_56!F:F,MATCH(MID(F1369,7,2),字典1_56!B:B,0)),H1369="C",INDEX(字典1_56!E:E,MATCH(MID(F1369,7,2),字典1_56!B:B,0))),"-")</f>
        <v>D5键</v>
      </c>
      <c r="O1369" s="4" t="str">
        <f>IFERROR(INDEX(字典1_78!C:C,MATCH(RIGHT(F1369,2),字典1_78!B:B,0)),"Error")</f>
        <v>音符打开(#01)</v>
      </c>
      <c r="P1369" s="5">
        <f t="shared" si="84"/>
        <v>149.86500000000001</v>
      </c>
      <c r="Q1369" s="5">
        <f t="shared" si="85"/>
        <v>0.15999999999999659</v>
      </c>
      <c r="R1369" s="5" t="str">
        <f>IF(H1371="C_B",INDEX(音色一览表!A:A,MATCH(MID(F1369,5,2)&amp;MID(F1370,5,2)&amp;MID(F1371,7,2),音色一览表!H:H,0))&amp;" "&amp;INDEX(音色一览表!G:G,MATCH(MID(F1369,5,2)&amp;MID(F1370,5,2)&amp;MID(F1371,7,2),音色一览表!H:H,0)),"")</f>
        <v/>
      </c>
      <c r="S1369" s="17"/>
      <c r="T1369" s="17"/>
    </row>
    <row r="1370" spans="1:20" ht="18" hidden="1" customHeight="1" x14ac:dyDescent="0.2">
      <c r="A1370" s="16">
        <v>1368</v>
      </c>
      <c r="B1370" s="16">
        <v>7</v>
      </c>
      <c r="C1370" s="10"/>
      <c r="D1370" s="16" t="s">
        <v>49</v>
      </c>
      <c r="E1370" s="16" t="s">
        <v>50</v>
      </c>
      <c r="F1370" s="16" t="s">
        <v>1617</v>
      </c>
      <c r="G1370" s="16" t="s">
        <v>1618</v>
      </c>
      <c r="H1370" s="34" t="str">
        <f t="shared" si="87"/>
        <v>9</v>
      </c>
      <c r="I1370" s="34" t="str">
        <f>IFERROR(INDEX(数据分类!B:B,MATCH(数据!H1370,数据分类!A:A,0)),"Error")</f>
        <v>音符打开</v>
      </c>
      <c r="J1370" s="34" t="str">
        <f>IFERROR(_xlfn.IFS(INDEX(数据分类!E:E,MATCH(数据!H1370,数据分类!A:A,0))=3456,N1370&amp;M1370,INDEX(数据分类!E:E,MATCH(数据!H1370,数据分类!A:A,0))=34,M1370,INDEX(数据分类!E:E,MATCH(数据!H1370,数据分类!A:A,0))=56,N1370,INDEX(数据分类!E:E,MATCH(数据!H1370,数据分类!A:A,0))="-","-"),"Error")</f>
        <v>D5键松开</v>
      </c>
      <c r="K1370" s="34">
        <f t="shared" si="86"/>
        <v>1</v>
      </c>
      <c r="L1370" s="4" t="str">
        <f>IFERROR(INDEX(字典msg!B:B,MATCH(D1370,字典msg!A:A,0)),"Error")</f>
        <v>正常</v>
      </c>
      <c r="M1370" s="4" t="str">
        <f>IFERROR(_xlfn.IFS(H1370="9",INDEX(字典1_34!C:C,MATCH(MID(F1370,5,2),字典1_34!B:B,0)),H1370="B00",INDEX(字典1_34!D:D,MATCH(MID(F1370,5,2),字典1_34!B:B,0)),H1370="B20",INDEX(字典1_34!E:E,MATCH(MID(F1370,5,2),字典1_34!B:B,0)),H1370="B48",INDEX(字典1_34!G:G,MATCH(MID(F1370,5,2),字典1_34!B:B,0)),LEFT(H1370,1)="B",INDEX(字典1_34!F:F,MATCH(MID(F1370,5,2),字典1_34!B:B,0))),"-")</f>
        <v>松开</v>
      </c>
      <c r="N1370" s="4" t="str">
        <f>IFERROR(_xlfn.IFS(H1370="9",INDEX(字典1_56!C:C,MATCH(MID(F1370,7,2),字典1_56!B:B,0)),LEFT(H1370,1)="B",INDEX(字典1_56!D:D,MATCH(MID(F1370,7,2),字典1_56!B:B,0)),H1370="C_B",INDEX(字典1_56!F:F,MATCH(MID(F1370,7,2),字典1_56!B:B,0)),H1370="C",INDEX(字典1_56!E:E,MATCH(MID(F1370,7,2),字典1_56!B:B,0))),"-")</f>
        <v>D5键</v>
      </c>
      <c r="O1370" s="4" t="str">
        <f>IFERROR(INDEX(字典1_78!C:C,MATCH(RIGHT(F1370,2),字典1_78!B:B,0)),"Error")</f>
        <v>音符打开(#01)</v>
      </c>
      <c r="P1370" s="5">
        <f t="shared" si="84"/>
        <v>150.02699999999999</v>
      </c>
      <c r="Q1370" s="5">
        <f t="shared" si="85"/>
        <v>0.16199999999997772</v>
      </c>
      <c r="R1370" s="5" t="str">
        <f>IF(H1372="C_B",INDEX(音色一览表!A:A,MATCH(MID(F1370,5,2)&amp;MID(F1371,5,2)&amp;MID(F1372,7,2),音色一览表!H:H,0))&amp;" "&amp;INDEX(音色一览表!G:G,MATCH(MID(F1370,5,2)&amp;MID(F1371,5,2)&amp;MID(F1372,7,2),音色一览表!H:H,0)),"")</f>
        <v/>
      </c>
      <c r="S1370" s="17"/>
      <c r="T1370" s="17"/>
    </row>
    <row r="1371" spans="1:20" ht="18" hidden="1" customHeight="1" x14ac:dyDescent="0.2">
      <c r="A1371" s="16">
        <v>1369</v>
      </c>
      <c r="B1371" s="16">
        <v>7</v>
      </c>
      <c r="C1371" s="10"/>
      <c r="D1371" s="16" t="s">
        <v>49</v>
      </c>
      <c r="E1371" s="16" t="s">
        <v>50</v>
      </c>
      <c r="F1371" s="16" t="s">
        <v>1619</v>
      </c>
      <c r="G1371" s="16" t="s">
        <v>1620</v>
      </c>
      <c r="H1371" s="34" t="str">
        <f t="shared" si="87"/>
        <v>9</v>
      </c>
      <c r="I1371" s="34" t="str">
        <f>IFERROR(INDEX(数据分类!B:B,MATCH(数据!H1371,数据分类!A:A,0)),"Error")</f>
        <v>音符打开</v>
      </c>
      <c r="J1371" s="34" t="str">
        <f>IFERROR(_xlfn.IFS(INDEX(数据分类!E:E,MATCH(数据!H1371,数据分类!A:A,0))=3456,N1371&amp;M1371,INDEX(数据分类!E:E,MATCH(数据!H1371,数据分类!A:A,0))=34,M1371,INDEX(数据分类!E:E,MATCH(数据!H1371,数据分类!A:A,0))=56,N1371,INDEX(数据分类!E:E,MATCH(数据!H1371,数据分类!A:A,0))="-","-"),"Error")</f>
        <v>#D5键按下(力度083)</v>
      </c>
      <c r="K1371" s="34">
        <f t="shared" si="86"/>
        <v>1</v>
      </c>
      <c r="L1371" s="4" t="str">
        <f>IFERROR(INDEX(字典msg!B:B,MATCH(D1371,字典msg!A:A,0)),"Error")</f>
        <v>正常</v>
      </c>
      <c r="M1371" s="4" t="str">
        <f>IFERROR(_xlfn.IFS(H1371="9",INDEX(字典1_34!C:C,MATCH(MID(F1371,5,2),字典1_34!B:B,0)),H1371="B00",INDEX(字典1_34!D:D,MATCH(MID(F1371,5,2),字典1_34!B:B,0)),H1371="B20",INDEX(字典1_34!E:E,MATCH(MID(F1371,5,2),字典1_34!B:B,0)),H1371="B48",INDEX(字典1_34!G:G,MATCH(MID(F1371,5,2),字典1_34!B:B,0)),LEFT(H1371,1)="B",INDEX(字典1_34!F:F,MATCH(MID(F1371,5,2),字典1_34!B:B,0))),"-")</f>
        <v>按下(力度083)</v>
      </c>
      <c r="N1371" s="4" t="str">
        <f>IFERROR(_xlfn.IFS(H1371="9",INDEX(字典1_56!C:C,MATCH(MID(F1371,7,2),字典1_56!B:B,0)),LEFT(H1371,1)="B",INDEX(字典1_56!D:D,MATCH(MID(F1371,7,2),字典1_56!B:B,0)),H1371="C_B",INDEX(字典1_56!F:F,MATCH(MID(F1371,7,2),字典1_56!B:B,0)),H1371="C",INDEX(字典1_56!E:E,MATCH(MID(F1371,7,2),字典1_56!B:B,0))),"-")</f>
        <v>#D5键</v>
      </c>
      <c r="O1371" s="4" t="str">
        <f>IFERROR(INDEX(字典1_78!C:C,MATCH(RIGHT(F1371,2),字典1_78!B:B,0)),"Error")</f>
        <v>音符打开(#01)</v>
      </c>
      <c r="P1371" s="5">
        <f t="shared" si="84"/>
        <v>150.18700000000001</v>
      </c>
      <c r="Q1371" s="5">
        <f t="shared" si="85"/>
        <v>0.16000000000002501</v>
      </c>
      <c r="R1371" s="5" t="str">
        <f>IF(H1373="C_B",INDEX(音色一览表!A:A,MATCH(MID(F1371,5,2)&amp;MID(F1372,5,2)&amp;MID(F1373,7,2),音色一览表!H:H,0))&amp;" "&amp;INDEX(音色一览表!G:G,MATCH(MID(F1371,5,2)&amp;MID(F1372,5,2)&amp;MID(F1373,7,2),音色一览表!H:H,0)),"")</f>
        <v/>
      </c>
      <c r="S1371" s="17"/>
      <c r="T1371" s="17"/>
    </row>
    <row r="1372" spans="1:20" ht="18" hidden="1" customHeight="1" x14ac:dyDescent="0.2">
      <c r="A1372" s="16">
        <v>1370</v>
      </c>
      <c r="B1372" s="16">
        <v>7</v>
      </c>
      <c r="C1372" s="10"/>
      <c r="D1372" s="16" t="s">
        <v>49</v>
      </c>
      <c r="E1372" s="16" t="s">
        <v>50</v>
      </c>
      <c r="F1372" s="16" t="s">
        <v>1621</v>
      </c>
      <c r="G1372" s="16" t="s">
        <v>1622</v>
      </c>
      <c r="H1372" s="34" t="str">
        <f t="shared" si="87"/>
        <v>9</v>
      </c>
      <c r="I1372" s="34" t="str">
        <f>IFERROR(INDEX(数据分类!B:B,MATCH(数据!H1372,数据分类!A:A,0)),"Error")</f>
        <v>音符打开</v>
      </c>
      <c r="J1372" s="34" t="str">
        <f>IFERROR(_xlfn.IFS(INDEX(数据分类!E:E,MATCH(数据!H1372,数据分类!A:A,0))=3456,N1372&amp;M1372,INDEX(数据分类!E:E,MATCH(数据!H1372,数据分类!A:A,0))=34,M1372,INDEX(数据分类!E:E,MATCH(数据!H1372,数据分类!A:A,0))=56,N1372,INDEX(数据分类!E:E,MATCH(数据!H1372,数据分类!A:A,0))="-","-"),"Error")</f>
        <v>#D5键松开</v>
      </c>
      <c r="K1372" s="34">
        <f t="shared" si="86"/>
        <v>1</v>
      </c>
      <c r="L1372" s="4" t="str">
        <f>IFERROR(INDEX(字典msg!B:B,MATCH(D1372,字典msg!A:A,0)),"Error")</f>
        <v>正常</v>
      </c>
      <c r="M1372" s="4" t="str">
        <f>IFERROR(_xlfn.IFS(H1372="9",INDEX(字典1_34!C:C,MATCH(MID(F1372,5,2),字典1_34!B:B,0)),H1372="B00",INDEX(字典1_34!D:D,MATCH(MID(F1372,5,2),字典1_34!B:B,0)),H1372="B20",INDEX(字典1_34!E:E,MATCH(MID(F1372,5,2),字典1_34!B:B,0)),H1372="B48",INDEX(字典1_34!G:G,MATCH(MID(F1372,5,2),字典1_34!B:B,0)),LEFT(H1372,1)="B",INDEX(字典1_34!F:F,MATCH(MID(F1372,5,2),字典1_34!B:B,0))),"-")</f>
        <v>松开</v>
      </c>
      <c r="N1372" s="4" t="str">
        <f>IFERROR(_xlfn.IFS(H1372="9",INDEX(字典1_56!C:C,MATCH(MID(F1372,7,2),字典1_56!B:B,0)),LEFT(H1372,1)="B",INDEX(字典1_56!D:D,MATCH(MID(F1372,7,2),字典1_56!B:B,0)),H1372="C_B",INDEX(字典1_56!F:F,MATCH(MID(F1372,7,2),字典1_56!B:B,0)),H1372="C",INDEX(字典1_56!E:E,MATCH(MID(F1372,7,2),字典1_56!B:B,0))),"-")</f>
        <v>#D5键</v>
      </c>
      <c r="O1372" s="4" t="str">
        <f>IFERROR(INDEX(字典1_78!C:C,MATCH(RIGHT(F1372,2),字典1_78!B:B,0)),"Error")</f>
        <v>音符打开(#01)</v>
      </c>
      <c r="P1372" s="5">
        <f t="shared" si="84"/>
        <v>150.33699999999999</v>
      </c>
      <c r="Q1372" s="5">
        <f t="shared" si="85"/>
        <v>0.14999999999997726</v>
      </c>
      <c r="R1372" s="5" t="str">
        <f>IF(H1374="C_B",INDEX(音色一览表!A:A,MATCH(MID(F1372,5,2)&amp;MID(F1373,5,2)&amp;MID(F1374,7,2),音色一览表!H:H,0))&amp;" "&amp;INDEX(音色一览表!G:G,MATCH(MID(F1372,5,2)&amp;MID(F1373,5,2)&amp;MID(F1374,7,2),音色一览表!H:H,0)),"")</f>
        <v/>
      </c>
      <c r="S1372" s="17"/>
      <c r="T1372" s="17"/>
    </row>
    <row r="1373" spans="1:20" ht="18" hidden="1" customHeight="1" x14ac:dyDescent="0.2">
      <c r="A1373" s="16">
        <v>1371</v>
      </c>
      <c r="B1373" s="16">
        <v>7</v>
      </c>
      <c r="C1373" s="10"/>
      <c r="D1373" s="16" t="s">
        <v>49</v>
      </c>
      <c r="E1373" s="16" t="s">
        <v>50</v>
      </c>
      <c r="F1373" s="16" t="s">
        <v>1623</v>
      </c>
      <c r="G1373" s="16" t="s">
        <v>1624</v>
      </c>
      <c r="H1373" s="34" t="str">
        <f t="shared" si="87"/>
        <v>9</v>
      </c>
      <c r="I1373" s="34" t="str">
        <f>IFERROR(INDEX(数据分类!B:B,MATCH(数据!H1373,数据分类!A:A,0)),"Error")</f>
        <v>音符打开</v>
      </c>
      <c r="J1373" s="34" t="str">
        <f>IFERROR(_xlfn.IFS(INDEX(数据分类!E:E,MATCH(数据!H1373,数据分类!A:A,0))=3456,N1373&amp;M1373,INDEX(数据分类!E:E,MATCH(数据!H1373,数据分类!A:A,0))=34,M1373,INDEX(数据分类!E:E,MATCH(数据!H1373,数据分类!A:A,0))=56,N1373,INDEX(数据分类!E:E,MATCH(数据!H1373,数据分类!A:A,0))="-","-"),"Error")</f>
        <v>E5键按下(力度084)</v>
      </c>
      <c r="K1373" s="34">
        <f t="shared" si="86"/>
        <v>1</v>
      </c>
      <c r="L1373" s="4" t="str">
        <f>IFERROR(INDEX(字典msg!B:B,MATCH(D1373,字典msg!A:A,0)),"Error")</f>
        <v>正常</v>
      </c>
      <c r="M1373" s="4" t="str">
        <f>IFERROR(_xlfn.IFS(H1373="9",INDEX(字典1_34!C:C,MATCH(MID(F1373,5,2),字典1_34!B:B,0)),H1373="B00",INDEX(字典1_34!D:D,MATCH(MID(F1373,5,2),字典1_34!B:B,0)),H1373="B20",INDEX(字典1_34!E:E,MATCH(MID(F1373,5,2),字典1_34!B:B,0)),H1373="B48",INDEX(字典1_34!G:G,MATCH(MID(F1373,5,2),字典1_34!B:B,0)),LEFT(H1373,1)="B",INDEX(字典1_34!F:F,MATCH(MID(F1373,5,2),字典1_34!B:B,0))),"-")</f>
        <v>按下(力度084)</v>
      </c>
      <c r="N1373" s="4" t="str">
        <f>IFERROR(_xlfn.IFS(H1373="9",INDEX(字典1_56!C:C,MATCH(MID(F1373,7,2),字典1_56!B:B,0)),LEFT(H1373,1)="B",INDEX(字典1_56!D:D,MATCH(MID(F1373,7,2),字典1_56!B:B,0)),H1373="C_B",INDEX(字典1_56!F:F,MATCH(MID(F1373,7,2),字典1_56!B:B,0)),H1373="C",INDEX(字典1_56!E:E,MATCH(MID(F1373,7,2),字典1_56!B:B,0))),"-")</f>
        <v>E5键</v>
      </c>
      <c r="O1373" s="4" t="str">
        <f>IFERROR(INDEX(字典1_78!C:C,MATCH(RIGHT(F1373,2),字典1_78!B:B,0)),"Error")</f>
        <v>音符打开(#01)</v>
      </c>
      <c r="P1373" s="5">
        <f t="shared" si="84"/>
        <v>150.506</v>
      </c>
      <c r="Q1373" s="5">
        <f t="shared" si="85"/>
        <v>0.16900000000001114</v>
      </c>
      <c r="R1373" s="5" t="str">
        <f>IF(H1375="C_B",INDEX(音色一览表!A:A,MATCH(MID(F1373,5,2)&amp;MID(F1374,5,2)&amp;MID(F1375,7,2),音色一览表!H:H,0))&amp;" "&amp;INDEX(音色一览表!G:G,MATCH(MID(F1373,5,2)&amp;MID(F1374,5,2)&amp;MID(F1375,7,2),音色一览表!H:H,0)),"")</f>
        <v/>
      </c>
      <c r="S1373" s="17"/>
      <c r="T1373" s="17"/>
    </row>
    <row r="1374" spans="1:20" ht="18" hidden="1" customHeight="1" x14ac:dyDescent="0.2">
      <c r="A1374" s="16">
        <v>1372</v>
      </c>
      <c r="B1374" s="16">
        <v>7</v>
      </c>
      <c r="C1374" s="10"/>
      <c r="D1374" s="16" t="s">
        <v>49</v>
      </c>
      <c r="E1374" s="16" t="s">
        <v>50</v>
      </c>
      <c r="F1374" s="16" t="s">
        <v>1625</v>
      </c>
      <c r="G1374" s="16" t="s">
        <v>1626</v>
      </c>
      <c r="H1374" s="34" t="str">
        <f t="shared" si="87"/>
        <v>9</v>
      </c>
      <c r="I1374" s="34" t="str">
        <f>IFERROR(INDEX(数据分类!B:B,MATCH(数据!H1374,数据分类!A:A,0)),"Error")</f>
        <v>音符打开</v>
      </c>
      <c r="J1374" s="34" t="str">
        <f>IFERROR(_xlfn.IFS(INDEX(数据分类!E:E,MATCH(数据!H1374,数据分类!A:A,0))=3456,N1374&amp;M1374,INDEX(数据分类!E:E,MATCH(数据!H1374,数据分类!A:A,0))=34,M1374,INDEX(数据分类!E:E,MATCH(数据!H1374,数据分类!A:A,0))=56,N1374,INDEX(数据分类!E:E,MATCH(数据!H1374,数据分类!A:A,0))="-","-"),"Error")</f>
        <v>E5键松开</v>
      </c>
      <c r="K1374" s="34">
        <f t="shared" si="86"/>
        <v>1</v>
      </c>
      <c r="L1374" s="4" t="str">
        <f>IFERROR(INDEX(字典msg!B:B,MATCH(D1374,字典msg!A:A,0)),"Error")</f>
        <v>正常</v>
      </c>
      <c r="M1374" s="4" t="str">
        <f>IFERROR(_xlfn.IFS(H1374="9",INDEX(字典1_34!C:C,MATCH(MID(F1374,5,2),字典1_34!B:B,0)),H1374="B00",INDEX(字典1_34!D:D,MATCH(MID(F1374,5,2),字典1_34!B:B,0)),H1374="B20",INDEX(字典1_34!E:E,MATCH(MID(F1374,5,2),字典1_34!B:B,0)),H1374="B48",INDEX(字典1_34!G:G,MATCH(MID(F1374,5,2),字典1_34!B:B,0)),LEFT(H1374,1)="B",INDEX(字典1_34!F:F,MATCH(MID(F1374,5,2),字典1_34!B:B,0))),"-")</f>
        <v>松开</v>
      </c>
      <c r="N1374" s="4" t="str">
        <f>IFERROR(_xlfn.IFS(H1374="9",INDEX(字典1_56!C:C,MATCH(MID(F1374,7,2),字典1_56!B:B,0)),LEFT(H1374,1)="B",INDEX(字典1_56!D:D,MATCH(MID(F1374,7,2),字典1_56!B:B,0)),H1374="C_B",INDEX(字典1_56!F:F,MATCH(MID(F1374,7,2),字典1_56!B:B,0)),H1374="C",INDEX(字典1_56!E:E,MATCH(MID(F1374,7,2),字典1_56!B:B,0))),"-")</f>
        <v>E5键</v>
      </c>
      <c r="O1374" s="4" t="str">
        <f>IFERROR(INDEX(字典1_78!C:C,MATCH(RIGHT(F1374,2),字典1_78!B:B,0)),"Error")</f>
        <v>音符打开(#01)</v>
      </c>
      <c r="P1374" s="5">
        <f t="shared" si="84"/>
        <v>150.68299999999999</v>
      </c>
      <c r="Q1374" s="5">
        <f t="shared" si="85"/>
        <v>0.1769999999999925</v>
      </c>
      <c r="R1374" s="5" t="str">
        <f>IF(H1376="C_B",INDEX(音色一览表!A:A,MATCH(MID(F1374,5,2)&amp;MID(F1375,5,2)&amp;MID(F1376,7,2),音色一览表!H:H,0))&amp;" "&amp;INDEX(音色一览表!G:G,MATCH(MID(F1374,5,2)&amp;MID(F1375,5,2)&amp;MID(F1376,7,2),音色一览表!H:H,0)),"")</f>
        <v/>
      </c>
      <c r="S1374" s="17"/>
      <c r="T1374" s="17"/>
    </row>
    <row r="1375" spans="1:20" ht="18" hidden="1" customHeight="1" x14ac:dyDescent="0.2">
      <c r="A1375" s="16">
        <v>1373</v>
      </c>
      <c r="B1375" s="16">
        <v>7</v>
      </c>
      <c r="C1375" s="10"/>
      <c r="D1375" s="16" t="s">
        <v>49</v>
      </c>
      <c r="E1375" s="16" t="s">
        <v>50</v>
      </c>
      <c r="F1375" s="16" t="s">
        <v>1627</v>
      </c>
      <c r="G1375" s="16" t="s">
        <v>1628</v>
      </c>
      <c r="H1375" s="34" t="str">
        <f t="shared" si="87"/>
        <v>9</v>
      </c>
      <c r="I1375" s="34" t="str">
        <f>IFERROR(INDEX(数据分类!B:B,MATCH(数据!H1375,数据分类!A:A,0)),"Error")</f>
        <v>音符打开</v>
      </c>
      <c r="J1375" s="34" t="str">
        <f>IFERROR(_xlfn.IFS(INDEX(数据分类!E:E,MATCH(数据!H1375,数据分类!A:A,0))=3456,N1375&amp;M1375,INDEX(数据分类!E:E,MATCH(数据!H1375,数据分类!A:A,0))=34,M1375,INDEX(数据分类!E:E,MATCH(数据!H1375,数据分类!A:A,0))=56,N1375,INDEX(数据分类!E:E,MATCH(数据!H1375,数据分类!A:A,0))="-","-"),"Error")</f>
        <v>F5键按下(力度081)</v>
      </c>
      <c r="K1375" s="34">
        <f t="shared" si="86"/>
        <v>1</v>
      </c>
      <c r="L1375" s="4" t="str">
        <f>IFERROR(INDEX(字典msg!B:B,MATCH(D1375,字典msg!A:A,0)),"Error")</f>
        <v>正常</v>
      </c>
      <c r="M1375" s="4" t="str">
        <f>IFERROR(_xlfn.IFS(H1375="9",INDEX(字典1_34!C:C,MATCH(MID(F1375,5,2),字典1_34!B:B,0)),H1375="B00",INDEX(字典1_34!D:D,MATCH(MID(F1375,5,2),字典1_34!B:B,0)),H1375="B20",INDEX(字典1_34!E:E,MATCH(MID(F1375,5,2),字典1_34!B:B,0)),H1375="B48",INDEX(字典1_34!G:G,MATCH(MID(F1375,5,2),字典1_34!B:B,0)),LEFT(H1375,1)="B",INDEX(字典1_34!F:F,MATCH(MID(F1375,5,2),字典1_34!B:B,0))),"-")</f>
        <v>按下(力度081)</v>
      </c>
      <c r="N1375" s="4" t="str">
        <f>IFERROR(_xlfn.IFS(H1375="9",INDEX(字典1_56!C:C,MATCH(MID(F1375,7,2),字典1_56!B:B,0)),LEFT(H1375,1)="B",INDEX(字典1_56!D:D,MATCH(MID(F1375,7,2),字典1_56!B:B,0)),H1375="C_B",INDEX(字典1_56!F:F,MATCH(MID(F1375,7,2),字典1_56!B:B,0)),H1375="C",INDEX(字典1_56!E:E,MATCH(MID(F1375,7,2),字典1_56!B:B,0))),"-")</f>
        <v>F5键</v>
      </c>
      <c r="O1375" s="4" t="str">
        <f>IFERROR(INDEX(字典1_78!C:C,MATCH(RIGHT(F1375,2),字典1_78!B:B,0)),"Error")</f>
        <v>音符打开(#01)</v>
      </c>
      <c r="P1375" s="5">
        <f t="shared" si="84"/>
        <v>150.85300000000001</v>
      </c>
      <c r="Q1375" s="5">
        <f t="shared" si="85"/>
        <v>0.17000000000001592</v>
      </c>
      <c r="R1375" s="5" t="str">
        <f>IF(H1377="C_B",INDEX(音色一览表!A:A,MATCH(MID(F1375,5,2)&amp;MID(F1376,5,2)&amp;MID(F1377,7,2),音色一览表!H:H,0))&amp;" "&amp;INDEX(音色一览表!G:G,MATCH(MID(F1375,5,2)&amp;MID(F1376,5,2)&amp;MID(F1377,7,2),音色一览表!H:H,0)),"")</f>
        <v/>
      </c>
      <c r="S1375" s="17"/>
      <c r="T1375" s="17"/>
    </row>
    <row r="1376" spans="1:20" ht="18" hidden="1" customHeight="1" x14ac:dyDescent="0.2">
      <c r="A1376" s="16">
        <v>1374</v>
      </c>
      <c r="B1376" s="16">
        <v>7</v>
      </c>
      <c r="C1376" s="10"/>
      <c r="D1376" s="16" t="s">
        <v>49</v>
      </c>
      <c r="E1376" s="16" t="s">
        <v>50</v>
      </c>
      <c r="F1376" s="16" t="s">
        <v>1629</v>
      </c>
      <c r="G1376" s="16" t="s">
        <v>1630</v>
      </c>
      <c r="H1376" s="34" t="str">
        <f t="shared" si="87"/>
        <v>9</v>
      </c>
      <c r="I1376" s="34" t="str">
        <f>IFERROR(INDEX(数据分类!B:B,MATCH(数据!H1376,数据分类!A:A,0)),"Error")</f>
        <v>音符打开</v>
      </c>
      <c r="J1376" s="34" t="str">
        <f>IFERROR(_xlfn.IFS(INDEX(数据分类!E:E,MATCH(数据!H1376,数据分类!A:A,0))=3456,N1376&amp;M1376,INDEX(数据分类!E:E,MATCH(数据!H1376,数据分类!A:A,0))=34,M1376,INDEX(数据分类!E:E,MATCH(数据!H1376,数据分类!A:A,0))=56,N1376,INDEX(数据分类!E:E,MATCH(数据!H1376,数据分类!A:A,0))="-","-"),"Error")</f>
        <v>F5键松开</v>
      </c>
      <c r="K1376" s="34">
        <f t="shared" si="86"/>
        <v>1</v>
      </c>
      <c r="L1376" s="4" t="str">
        <f>IFERROR(INDEX(字典msg!B:B,MATCH(D1376,字典msg!A:A,0)),"Error")</f>
        <v>正常</v>
      </c>
      <c r="M1376" s="4" t="str">
        <f>IFERROR(_xlfn.IFS(H1376="9",INDEX(字典1_34!C:C,MATCH(MID(F1376,5,2),字典1_34!B:B,0)),H1376="B00",INDEX(字典1_34!D:D,MATCH(MID(F1376,5,2),字典1_34!B:B,0)),H1376="B20",INDEX(字典1_34!E:E,MATCH(MID(F1376,5,2),字典1_34!B:B,0)),H1376="B48",INDEX(字典1_34!G:G,MATCH(MID(F1376,5,2),字典1_34!B:B,0)),LEFT(H1376,1)="B",INDEX(字典1_34!F:F,MATCH(MID(F1376,5,2),字典1_34!B:B,0))),"-")</f>
        <v>松开</v>
      </c>
      <c r="N1376" s="4" t="str">
        <f>IFERROR(_xlfn.IFS(H1376="9",INDEX(字典1_56!C:C,MATCH(MID(F1376,7,2),字典1_56!B:B,0)),LEFT(H1376,1)="B",INDEX(字典1_56!D:D,MATCH(MID(F1376,7,2),字典1_56!B:B,0)),H1376="C_B",INDEX(字典1_56!F:F,MATCH(MID(F1376,7,2),字典1_56!B:B,0)),H1376="C",INDEX(字典1_56!E:E,MATCH(MID(F1376,7,2),字典1_56!B:B,0))),"-")</f>
        <v>F5键</v>
      </c>
      <c r="O1376" s="4" t="str">
        <f>IFERROR(INDEX(字典1_78!C:C,MATCH(RIGHT(F1376,2),字典1_78!B:B,0)),"Error")</f>
        <v>音符打开(#01)</v>
      </c>
      <c r="P1376" s="5">
        <f t="shared" si="84"/>
        <v>151.01400000000001</v>
      </c>
      <c r="Q1376" s="5">
        <f t="shared" si="85"/>
        <v>0.16100000000000136</v>
      </c>
      <c r="R1376" s="5" t="str">
        <f>IF(H1378="C_B",INDEX(音色一览表!A:A,MATCH(MID(F1376,5,2)&amp;MID(F1377,5,2)&amp;MID(F1378,7,2),音色一览表!H:H,0))&amp;" "&amp;INDEX(音色一览表!G:G,MATCH(MID(F1376,5,2)&amp;MID(F1377,5,2)&amp;MID(F1378,7,2),音色一览表!H:H,0)),"")</f>
        <v/>
      </c>
      <c r="S1376" s="17"/>
      <c r="T1376" s="17"/>
    </row>
    <row r="1377" spans="1:20" ht="18" hidden="1" customHeight="1" x14ac:dyDescent="0.2">
      <c r="A1377" s="16">
        <v>1375</v>
      </c>
      <c r="B1377" s="16">
        <v>7</v>
      </c>
      <c r="C1377" s="10"/>
      <c r="D1377" s="16" t="s">
        <v>49</v>
      </c>
      <c r="E1377" s="16" t="s">
        <v>50</v>
      </c>
      <c r="F1377" s="16" t="s">
        <v>1631</v>
      </c>
      <c r="G1377" s="16" t="s">
        <v>1632</v>
      </c>
      <c r="H1377" s="34" t="str">
        <f t="shared" si="87"/>
        <v>9</v>
      </c>
      <c r="I1377" s="34" t="str">
        <f>IFERROR(INDEX(数据分类!B:B,MATCH(数据!H1377,数据分类!A:A,0)),"Error")</f>
        <v>音符打开</v>
      </c>
      <c r="J1377" s="34" t="str">
        <f>IFERROR(_xlfn.IFS(INDEX(数据分类!E:E,MATCH(数据!H1377,数据分类!A:A,0))=3456,N1377&amp;M1377,INDEX(数据分类!E:E,MATCH(数据!H1377,数据分类!A:A,0))=34,M1377,INDEX(数据分类!E:E,MATCH(数据!H1377,数据分类!A:A,0))=56,N1377,INDEX(数据分类!E:E,MATCH(数据!H1377,数据分类!A:A,0))="-","-"),"Error")</f>
        <v>#F5键按下(力度083)</v>
      </c>
      <c r="K1377" s="34">
        <f t="shared" si="86"/>
        <v>1</v>
      </c>
      <c r="L1377" s="4" t="str">
        <f>IFERROR(INDEX(字典msg!B:B,MATCH(D1377,字典msg!A:A,0)),"Error")</f>
        <v>正常</v>
      </c>
      <c r="M1377" s="4" t="str">
        <f>IFERROR(_xlfn.IFS(H1377="9",INDEX(字典1_34!C:C,MATCH(MID(F1377,5,2),字典1_34!B:B,0)),H1377="B00",INDEX(字典1_34!D:D,MATCH(MID(F1377,5,2),字典1_34!B:B,0)),H1377="B20",INDEX(字典1_34!E:E,MATCH(MID(F1377,5,2),字典1_34!B:B,0)),H1377="B48",INDEX(字典1_34!G:G,MATCH(MID(F1377,5,2),字典1_34!B:B,0)),LEFT(H1377,1)="B",INDEX(字典1_34!F:F,MATCH(MID(F1377,5,2),字典1_34!B:B,0))),"-")</f>
        <v>按下(力度083)</v>
      </c>
      <c r="N1377" s="4" t="str">
        <f>IFERROR(_xlfn.IFS(H1377="9",INDEX(字典1_56!C:C,MATCH(MID(F1377,7,2),字典1_56!B:B,0)),LEFT(H1377,1)="B",INDEX(字典1_56!D:D,MATCH(MID(F1377,7,2),字典1_56!B:B,0)),H1377="C_B",INDEX(字典1_56!F:F,MATCH(MID(F1377,7,2),字典1_56!B:B,0)),H1377="C",INDEX(字典1_56!E:E,MATCH(MID(F1377,7,2),字典1_56!B:B,0))),"-")</f>
        <v>#F5键</v>
      </c>
      <c r="O1377" s="4" t="str">
        <f>IFERROR(INDEX(字典1_78!C:C,MATCH(RIGHT(F1377,2),字典1_78!B:B,0)),"Error")</f>
        <v>音符打开(#01)</v>
      </c>
      <c r="P1377" s="5">
        <f t="shared" si="84"/>
        <v>151.19399999999999</v>
      </c>
      <c r="Q1377" s="5">
        <f t="shared" si="85"/>
        <v>0.1799999999999784</v>
      </c>
      <c r="R1377" s="5" t="str">
        <f>IF(H1379="C_B",INDEX(音色一览表!A:A,MATCH(MID(F1377,5,2)&amp;MID(F1378,5,2)&amp;MID(F1379,7,2),音色一览表!H:H,0))&amp;" "&amp;INDEX(音色一览表!G:G,MATCH(MID(F1377,5,2)&amp;MID(F1378,5,2)&amp;MID(F1379,7,2),音色一览表!H:H,0)),"")</f>
        <v/>
      </c>
      <c r="S1377" s="17"/>
      <c r="T1377" s="17"/>
    </row>
    <row r="1378" spans="1:20" ht="18" hidden="1" customHeight="1" x14ac:dyDescent="0.2">
      <c r="A1378" s="16">
        <v>1376</v>
      </c>
      <c r="B1378" s="16">
        <v>7</v>
      </c>
      <c r="C1378" s="10"/>
      <c r="D1378" s="16" t="s">
        <v>49</v>
      </c>
      <c r="E1378" s="16" t="s">
        <v>50</v>
      </c>
      <c r="F1378" s="16" t="s">
        <v>1633</v>
      </c>
      <c r="G1378" s="16" t="s">
        <v>1634</v>
      </c>
      <c r="H1378" s="34" t="str">
        <f t="shared" si="87"/>
        <v>9</v>
      </c>
      <c r="I1378" s="34" t="str">
        <f>IFERROR(INDEX(数据分类!B:B,MATCH(数据!H1378,数据分类!A:A,0)),"Error")</f>
        <v>音符打开</v>
      </c>
      <c r="J1378" s="34" t="str">
        <f>IFERROR(_xlfn.IFS(INDEX(数据分类!E:E,MATCH(数据!H1378,数据分类!A:A,0))=3456,N1378&amp;M1378,INDEX(数据分类!E:E,MATCH(数据!H1378,数据分类!A:A,0))=34,M1378,INDEX(数据分类!E:E,MATCH(数据!H1378,数据分类!A:A,0))=56,N1378,INDEX(数据分类!E:E,MATCH(数据!H1378,数据分类!A:A,0))="-","-"),"Error")</f>
        <v>#F5键松开</v>
      </c>
      <c r="K1378" s="34">
        <f t="shared" si="86"/>
        <v>1</v>
      </c>
      <c r="L1378" s="4" t="str">
        <f>IFERROR(INDEX(字典msg!B:B,MATCH(D1378,字典msg!A:A,0)),"Error")</f>
        <v>正常</v>
      </c>
      <c r="M1378" s="4" t="str">
        <f>IFERROR(_xlfn.IFS(H1378="9",INDEX(字典1_34!C:C,MATCH(MID(F1378,5,2),字典1_34!B:B,0)),H1378="B00",INDEX(字典1_34!D:D,MATCH(MID(F1378,5,2),字典1_34!B:B,0)),H1378="B20",INDEX(字典1_34!E:E,MATCH(MID(F1378,5,2),字典1_34!B:B,0)),H1378="B48",INDEX(字典1_34!G:G,MATCH(MID(F1378,5,2),字典1_34!B:B,0)),LEFT(H1378,1)="B",INDEX(字典1_34!F:F,MATCH(MID(F1378,5,2),字典1_34!B:B,0))),"-")</f>
        <v>松开</v>
      </c>
      <c r="N1378" s="4" t="str">
        <f>IFERROR(_xlfn.IFS(H1378="9",INDEX(字典1_56!C:C,MATCH(MID(F1378,7,2),字典1_56!B:B,0)),LEFT(H1378,1)="B",INDEX(字典1_56!D:D,MATCH(MID(F1378,7,2),字典1_56!B:B,0)),H1378="C_B",INDEX(字典1_56!F:F,MATCH(MID(F1378,7,2),字典1_56!B:B,0)),H1378="C",INDEX(字典1_56!E:E,MATCH(MID(F1378,7,2),字典1_56!B:B,0))),"-")</f>
        <v>#F5键</v>
      </c>
      <c r="O1378" s="4" t="str">
        <f>IFERROR(INDEX(字典1_78!C:C,MATCH(RIGHT(F1378,2),字典1_78!B:B,0)),"Error")</f>
        <v>音符打开(#01)</v>
      </c>
      <c r="P1378" s="5">
        <f t="shared" si="84"/>
        <v>151.35400000000001</v>
      </c>
      <c r="Q1378" s="5">
        <f t="shared" si="85"/>
        <v>0.16000000000002501</v>
      </c>
      <c r="R1378" s="5" t="str">
        <f>IF(H1380="C_B",INDEX(音色一览表!A:A,MATCH(MID(F1378,5,2)&amp;MID(F1379,5,2)&amp;MID(F1380,7,2),音色一览表!H:H,0))&amp;" "&amp;INDEX(音色一览表!G:G,MATCH(MID(F1378,5,2)&amp;MID(F1379,5,2)&amp;MID(F1380,7,2),音色一览表!H:H,0)),"")</f>
        <v/>
      </c>
      <c r="S1378" s="17"/>
      <c r="T1378" s="17"/>
    </row>
    <row r="1379" spans="1:20" ht="18" hidden="1" customHeight="1" x14ac:dyDescent="0.2">
      <c r="A1379" s="16">
        <v>1377</v>
      </c>
      <c r="B1379" s="16">
        <v>7</v>
      </c>
      <c r="C1379" s="10"/>
      <c r="D1379" s="16" t="s">
        <v>49</v>
      </c>
      <c r="E1379" s="16" t="s">
        <v>50</v>
      </c>
      <c r="F1379" s="16" t="s">
        <v>1635</v>
      </c>
      <c r="G1379" s="16" t="s">
        <v>1636</v>
      </c>
      <c r="H1379" s="34" t="str">
        <f t="shared" si="87"/>
        <v>9</v>
      </c>
      <c r="I1379" s="34" t="str">
        <f>IFERROR(INDEX(数据分类!B:B,MATCH(数据!H1379,数据分类!A:A,0)),"Error")</f>
        <v>音符打开</v>
      </c>
      <c r="J1379" s="34" t="str">
        <f>IFERROR(_xlfn.IFS(INDEX(数据分类!E:E,MATCH(数据!H1379,数据分类!A:A,0))=3456,N1379&amp;M1379,INDEX(数据分类!E:E,MATCH(数据!H1379,数据分类!A:A,0))=34,M1379,INDEX(数据分类!E:E,MATCH(数据!H1379,数据分类!A:A,0))=56,N1379,INDEX(数据分类!E:E,MATCH(数据!H1379,数据分类!A:A,0))="-","-"),"Error")</f>
        <v>G5键按下(力度081)</v>
      </c>
      <c r="K1379" s="34">
        <f t="shared" si="86"/>
        <v>1</v>
      </c>
      <c r="L1379" s="4" t="str">
        <f>IFERROR(INDEX(字典msg!B:B,MATCH(D1379,字典msg!A:A,0)),"Error")</f>
        <v>正常</v>
      </c>
      <c r="M1379" s="4" t="str">
        <f>IFERROR(_xlfn.IFS(H1379="9",INDEX(字典1_34!C:C,MATCH(MID(F1379,5,2),字典1_34!B:B,0)),H1379="B00",INDEX(字典1_34!D:D,MATCH(MID(F1379,5,2),字典1_34!B:B,0)),H1379="B20",INDEX(字典1_34!E:E,MATCH(MID(F1379,5,2),字典1_34!B:B,0)),H1379="B48",INDEX(字典1_34!G:G,MATCH(MID(F1379,5,2),字典1_34!B:B,0)),LEFT(H1379,1)="B",INDEX(字典1_34!F:F,MATCH(MID(F1379,5,2),字典1_34!B:B,0))),"-")</f>
        <v>按下(力度081)</v>
      </c>
      <c r="N1379" s="4" t="str">
        <f>IFERROR(_xlfn.IFS(H1379="9",INDEX(字典1_56!C:C,MATCH(MID(F1379,7,2),字典1_56!B:B,0)),LEFT(H1379,1)="B",INDEX(字典1_56!D:D,MATCH(MID(F1379,7,2),字典1_56!B:B,0)),H1379="C_B",INDEX(字典1_56!F:F,MATCH(MID(F1379,7,2),字典1_56!B:B,0)),H1379="C",INDEX(字典1_56!E:E,MATCH(MID(F1379,7,2),字典1_56!B:B,0))),"-")</f>
        <v>G5键</v>
      </c>
      <c r="O1379" s="4" t="str">
        <f>IFERROR(INDEX(字典1_78!C:C,MATCH(RIGHT(F1379,2),字典1_78!B:B,0)),"Error")</f>
        <v>音符打开(#01)</v>
      </c>
      <c r="P1379" s="5">
        <f t="shared" si="84"/>
        <v>151.51400000000001</v>
      </c>
      <c r="Q1379" s="5">
        <f t="shared" si="85"/>
        <v>0.15999999999999659</v>
      </c>
      <c r="R1379" s="5" t="str">
        <f>IF(H1381="C_B",INDEX(音色一览表!A:A,MATCH(MID(F1379,5,2)&amp;MID(F1380,5,2)&amp;MID(F1381,7,2),音色一览表!H:H,0))&amp;" "&amp;INDEX(音色一览表!G:G,MATCH(MID(F1379,5,2)&amp;MID(F1380,5,2)&amp;MID(F1381,7,2),音色一览表!H:H,0)),"")</f>
        <v/>
      </c>
      <c r="S1379" s="17"/>
      <c r="T1379" s="17"/>
    </row>
    <row r="1380" spans="1:20" ht="18" hidden="1" customHeight="1" x14ac:dyDescent="0.2">
      <c r="A1380" s="16">
        <v>1378</v>
      </c>
      <c r="B1380" s="16">
        <v>7</v>
      </c>
      <c r="C1380" s="10"/>
      <c r="D1380" s="16" t="s">
        <v>49</v>
      </c>
      <c r="E1380" s="16" t="s">
        <v>50</v>
      </c>
      <c r="F1380" s="16" t="s">
        <v>1637</v>
      </c>
      <c r="G1380" s="16" t="s">
        <v>1638</v>
      </c>
      <c r="H1380" s="34" t="str">
        <f t="shared" si="87"/>
        <v>9</v>
      </c>
      <c r="I1380" s="34" t="str">
        <f>IFERROR(INDEX(数据分类!B:B,MATCH(数据!H1380,数据分类!A:A,0)),"Error")</f>
        <v>音符打开</v>
      </c>
      <c r="J1380" s="34" t="str">
        <f>IFERROR(_xlfn.IFS(INDEX(数据分类!E:E,MATCH(数据!H1380,数据分类!A:A,0))=3456,N1380&amp;M1380,INDEX(数据分类!E:E,MATCH(数据!H1380,数据分类!A:A,0))=34,M1380,INDEX(数据分类!E:E,MATCH(数据!H1380,数据分类!A:A,0))=56,N1380,INDEX(数据分类!E:E,MATCH(数据!H1380,数据分类!A:A,0))="-","-"),"Error")</f>
        <v>G5键松开</v>
      </c>
      <c r="K1380" s="34">
        <f t="shared" si="86"/>
        <v>1</v>
      </c>
      <c r="L1380" s="4" t="str">
        <f>IFERROR(INDEX(字典msg!B:B,MATCH(D1380,字典msg!A:A,0)),"Error")</f>
        <v>正常</v>
      </c>
      <c r="M1380" s="4" t="str">
        <f>IFERROR(_xlfn.IFS(H1380="9",INDEX(字典1_34!C:C,MATCH(MID(F1380,5,2),字典1_34!B:B,0)),H1380="B00",INDEX(字典1_34!D:D,MATCH(MID(F1380,5,2),字典1_34!B:B,0)),H1380="B20",INDEX(字典1_34!E:E,MATCH(MID(F1380,5,2),字典1_34!B:B,0)),H1380="B48",INDEX(字典1_34!G:G,MATCH(MID(F1380,5,2),字典1_34!B:B,0)),LEFT(H1380,1)="B",INDEX(字典1_34!F:F,MATCH(MID(F1380,5,2),字典1_34!B:B,0))),"-")</f>
        <v>松开</v>
      </c>
      <c r="N1380" s="4" t="str">
        <f>IFERROR(_xlfn.IFS(H1380="9",INDEX(字典1_56!C:C,MATCH(MID(F1380,7,2),字典1_56!B:B,0)),LEFT(H1380,1)="B",INDEX(字典1_56!D:D,MATCH(MID(F1380,7,2),字典1_56!B:B,0)),H1380="C_B",INDEX(字典1_56!F:F,MATCH(MID(F1380,7,2),字典1_56!B:B,0)),H1380="C",INDEX(字典1_56!E:E,MATCH(MID(F1380,7,2),字典1_56!B:B,0))),"-")</f>
        <v>G5键</v>
      </c>
      <c r="O1380" s="4" t="str">
        <f>IFERROR(INDEX(字典1_78!C:C,MATCH(RIGHT(F1380,2),字典1_78!B:B,0)),"Error")</f>
        <v>音符打开(#01)</v>
      </c>
      <c r="P1380" s="5">
        <f t="shared" si="84"/>
        <v>151.68899999999999</v>
      </c>
      <c r="Q1380" s="5">
        <f t="shared" si="85"/>
        <v>0.17499999999998295</v>
      </c>
      <c r="R1380" s="5" t="str">
        <f>IF(H1382="C_B",INDEX(音色一览表!A:A,MATCH(MID(F1380,5,2)&amp;MID(F1381,5,2)&amp;MID(F1382,7,2),音色一览表!H:H,0))&amp;" "&amp;INDEX(音色一览表!G:G,MATCH(MID(F1380,5,2)&amp;MID(F1381,5,2)&amp;MID(F1382,7,2),音色一览表!H:H,0)),"")</f>
        <v/>
      </c>
      <c r="S1380" s="17"/>
      <c r="T1380" s="17"/>
    </row>
    <row r="1381" spans="1:20" ht="18" hidden="1" customHeight="1" x14ac:dyDescent="0.2">
      <c r="A1381" s="16">
        <v>1379</v>
      </c>
      <c r="B1381" s="16">
        <v>7</v>
      </c>
      <c r="C1381" s="10"/>
      <c r="D1381" s="16" t="s">
        <v>49</v>
      </c>
      <c r="E1381" s="16" t="s">
        <v>50</v>
      </c>
      <c r="F1381" s="16" t="s">
        <v>1639</v>
      </c>
      <c r="G1381" s="16" t="s">
        <v>1640</v>
      </c>
      <c r="H1381" s="34" t="str">
        <f t="shared" si="87"/>
        <v>9</v>
      </c>
      <c r="I1381" s="34" t="str">
        <f>IFERROR(INDEX(数据分类!B:B,MATCH(数据!H1381,数据分类!A:A,0)),"Error")</f>
        <v>音符打开</v>
      </c>
      <c r="J1381" s="34" t="str">
        <f>IFERROR(_xlfn.IFS(INDEX(数据分类!E:E,MATCH(数据!H1381,数据分类!A:A,0))=3456,N1381&amp;M1381,INDEX(数据分类!E:E,MATCH(数据!H1381,数据分类!A:A,0))=34,M1381,INDEX(数据分类!E:E,MATCH(数据!H1381,数据分类!A:A,0))=56,N1381,INDEX(数据分类!E:E,MATCH(数据!H1381,数据分类!A:A,0))="-","-"),"Error")</f>
        <v>#G5键按下(力度084)</v>
      </c>
      <c r="K1381" s="34">
        <f t="shared" si="86"/>
        <v>1</v>
      </c>
      <c r="L1381" s="4" t="str">
        <f>IFERROR(INDEX(字典msg!B:B,MATCH(D1381,字典msg!A:A,0)),"Error")</f>
        <v>正常</v>
      </c>
      <c r="M1381" s="4" t="str">
        <f>IFERROR(_xlfn.IFS(H1381="9",INDEX(字典1_34!C:C,MATCH(MID(F1381,5,2),字典1_34!B:B,0)),H1381="B00",INDEX(字典1_34!D:D,MATCH(MID(F1381,5,2),字典1_34!B:B,0)),H1381="B20",INDEX(字典1_34!E:E,MATCH(MID(F1381,5,2),字典1_34!B:B,0)),H1381="B48",INDEX(字典1_34!G:G,MATCH(MID(F1381,5,2),字典1_34!B:B,0)),LEFT(H1381,1)="B",INDEX(字典1_34!F:F,MATCH(MID(F1381,5,2),字典1_34!B:B,0))),"-")</f>
        <v>按下(力度084)</v>
      </c>
      <c r="N1381" s="4" t="str">
        <f>IFERROR(_xlfn.IFS(H1381="9",INDEX(字典1_56!C:C,MATCH(MID(F1381,7,2),字典1_56!B:B,0)),LEFT(H1381,1)="B",INDEX(字典1_56!D:D,MATCH(MID(F1381,7,2),字典1_56!B:B,0)),H1381="C_B",INDEX(字典1_56!F:F,MATCH(MID(F1381,7,2),字典1_56!B:B,0)),H1381="C",INDEX(字典1_56!E:E,MATCH(MID(F1381,7,2),字典1_56!B:B,0))),"-")</f>
        <v>#G5键</v>
      </c>
      <c r="O1381" s="4" t="str">
        <f>IFERROR(INDEX(字典1_78!C:C,MATCH(RIGHT(F1381,2),字典1_78!B:B,0)),"Error")</f>
        <v>音符打开(#01)</v>
      </c>
      <c r="P1381" s="5">
        <f t="shared" si="84"/>
        <v>151.869</v>
      </c>
      <c r="Q1381" s="5">
        <f t="shared" si="85"/>
        <v>0.18000000000000682</v>
      </c>
      <c r="R1381" s="5" t="str">
        <f>IF(H1383="C_B",INDEX(音色一览表!A:A,MATCH(MID(F1381,5,2)&amp;MID(F1382,5,2)&amp;MID(F1383,7,2),音色一览表!H:H,0))&amp;" "&amp;INDEX(音色一览表!G:G,MATCH(MID(F1381,5,2)&amp;MID(F1382,5,2)&amp;MID(F1383,7,2),音色一览表!H:H,0)),"")</f>
        <v/>
      </c>
      <c r="S1381" s="17"/>
      <c r="T1381" s="17"/>
    </row>
    <row r="1382" spans="1:20" ht="18" hidden="1" customHeight="1" x14ac:dyDescent="0.2">
      <c r="A1382" s="16">
        <v>1380</v>
      </c>
      <c r="B1382" s="16">
        <v>7</v>
      </c>
      <c r="C1382" s="10"/>
      <c r="D1382" s="16" t="s">
        <v>49</v>
      </c>
      <c r="E1382" s="16" t="s">
        <v>50</v>
      </c>
      <c r="F1382" s="16" t="s">
        <v>1641</v>
      </c>
      <c r="G1382" s="16" t="s">
        <v>1642</v>
      </c>
      <c r="H1382" s="34" t="str">
        <f t="shared" si="87"/>
        <v>9</v>
      </c>
      <c r="I1382" s="34" t="str">
        <f>IFERROR(INDEX(数据分类!B:B,MATCH(数据!H1382,数据分类!A:A,0)),"Error")</f>
        <v>音符打开</v>
      </c>
      <c r="J1382" s="34" t="str">
        <f>IFERROR(_xlfn.IFS(INDEX(数据分类!E:E,MATCH(数据!H1382,数据分类!A:A,0))=3456,N1382&amp;M1382,INDEX(数据分类!E:E,MATCH(数据!H1382,数据分类!A:A,0))=34,M1382,INDEX(数据分类!E:E,MATCH(数据!H1382,数据分类!A:A,0))=56,N1382,INDEX(数据分类!E:E,MATCH(数据!H1382,数据分类!A:A,0))="-","-"),"Error")</f>
        <v>#G5键松开</v>
      </c>
      <c r="K1382" s="34">
        <f t="shared" si="86"/>
        <v>1</v>
      </c>
      <c r="L1382" s="4" t="str">
        <f>IFERROR(INDEX(字典msg!B:B,MATCH(D1382,字典msg!A:A,0)),"Error")</f>
        <v>正常</v>
      </c>
      <c r="M1382" s="4" t="str">
        <f>IFERROR(_xlfn.IFS(H1382="9",INDEX(字典1_34!C:C,MATCH(MID(F1382,5,2),字典1_34!B:B,0)),H1382="B00",INDEX(字典1_34!D:D,MATCH(MID(F1382,5,2),字典1_34!B:B,0)),H1382="B20",INDEX(字典1_34!E:E,MATCH(MID(F1382,5,2),字典1_34!B:B,0)),H1382="B48",INDEX(字典1_34!G:G,MATCH(MID(F1382,5,2),字典1_34!B:B,0)),LEFT(H1382,1)="B",INDEX(字典1_34!F:F,MATCH(MID(F1382,5,2),字典1_34!B:B,0))),"-")</f>
        <v>松开</v>
      </c>
      <c r="N1382" s="4" t="str">
        <f>IFERROR(_xlfn.IFS(H1382="9",INDEX(字典1_56!C:C,MATCH(MID(F1382,7,2),字典1_56!B:B,0)),LEFT(H1382,1)="B",INDEX(字典1_56!D:D,MATCH(MID(F1382,7,2),字典1_56!B:B,0)),H1382="C_B",INDEX(字典1_56!F:F,MATCH(MID(F1382,7,2),字典1_56!B:B,0)),H1382="C",INDEX(字典1_56!E:E,MATCH(MID(F1382,7,2),字典1_56!B:B,0))),"-")</f>
        <v>#G5键</v>
      </c>
      <c r="O1382" s="4" t="str">
        <f>IFERROR(INDEX(字典1_78!C:C,MATCH(RIGHT(F1382,2),字典1_78!B:B,0)),"Error")</f>
        <v>音符打开(#01)</v>
      </c>
      <c r="P1382" s="5">
        <f t="shared" si="84"/>
        <v>152.012</v>
      </c>
      <c r="Q1382" s="5">
        <f t="shared" si="85"/>
        <v>0.14300000000000068</v>
      </c>
      <c r="R1382" s="5" t="str">
        <f>IF(H1384="C_B",INDEX(音色一览表!A:A,MATCH(MID(F1382,5,2)&amp;MID(F1383,5,2)&amp;MID(F1384,7,2),音色一览表!H:H,0))&amp;" "&amp;INDEX(音色一览表!G:G,MATCH(MID(F1382,5,2)&amp;MID(F1383,5,2)&amp;MID(F1384,7,2),音色一览表!H:H,0)),"")</f>
        <v/>
      </c>
      <c r="S1382" s="17"/>
      <c r="T1382" s="17"/>
    </row>
    <row r="1383" spans="1:20" ht="18" hidden="1" customHeight="1" x14ac:dyDescent="0.2">
      <c r="A1383" s="16">
        <v>1381</v>
      </c>
      <c r="B1383" s="16">
        <v>7</v>
      </c>
      <c r="C1383" s="10"/>
      <c r="D1383" s="16" t="s">
        <v>49</v>
      </c>
      <c r="E1383" s="16" t="s">
        <v>50</v>
      </c>
      <c r="F1383" s="16" t="s">
        <v>1643</v>
      </c>
      <c r="G1383" s="16" t="s">
        <v>1644</v>
      </c>
      <c r="H1383" s="34" t="str">
        <f t="shared" si="87"/>
        <v>9</v>
      </c>
      <c r="I1383" s="34" t="str">
        <f>IFERROR(INDEX(数据分类!B:B,MATCH(数据!H1383,数据分类!A:A,0)),"Error")</f>
        <v>音符打开</v>
      </c>
      <c r="J1383" s="34" t="str">
        <f>IFERROR(_xlfn.IFS(INDEX(数据分类!E:E,MATCH(数据!H1383,数据分类!A:A,0))=3456,N1383&amp;M1383,INDEX(数据分类!E:E,MATCH(数据!H1383,数据分类!A:A,0))=34,M1383,INDEX(数据分类!E:E,MATCH(数据!H1383,数据分类!A:A,0))=56,N1383,INDEX(数据分类!E:E,MATCH(数据!H1383,数据分类!A:A,0))="-","-"),"Error")</f>
        <v>A5键按下(力度088)</v>
      </c>
      <c r="K1383" s="34">
        <f t="shared" si="86"/>
        <v>1</v>
      </c>
      <c r="L1383" s="4" t="str">
        <f>IFERROR(INDEX(字典msg!B:B,MATCH(D1383,字典msg!A:A,0)),"Error")</f>
        <v>正常</v>
      </c>
      <c r="M1383" s="4" t="str">
        <f>IFERROR(_xlfn.IFS(H1383="9",INDEX(字典1_34!C:C,MATCH(MID(F1383,5,2),字典1_34!B:B,0)),H1383="B00",INDEX(字典1_34!D:D,MATCH(MID(F1383,5,2),字典1_34!B:B,0)),H1383="B20",INDEX(字典1_34!E:E,MATCH(MID(F1383,5,2),字典1_34!B:B,0)),H1383="B48",INDEX(字典1_34!G:G,MATCH(MID(F1383,5,2),字典1_34!B:B,0)),LEFT(H1383,1)="B",INDEX(字典1_34!F:F,MATCH(MID(F1383,5,2),字典1_34!B:B,0))),"-")</f>
        <v>按下(力度088)</v>
      </c>
      <c r="N1383" s="4" t="str">
        <f>IFERROR(_xlfn.IFS(H1383="9",INDEX(字典1_56!C:C,MATCH(MID(F1383,7,2),字典1_56!B:B,0)),LEFT(H1383,1)="B",INDEX(字典1_56!D:D,MATCH(MID(F1383,7,2),字典1_56!B:B,0)),H1383="C_B",INDEX(字典1_56!F:F,MATCH(MID(F1383,7,2),字典1_56!B:B,0)),H1383="C",INDEX(字典1_56!E:E,MATCH(MID(F1383,7,2),字典1_56!B:B,0))),"-")</f>
        <v>A5键</v>
      </c>
      <c r="O1383" s="4" t="str">
        <f>IFERROR(INDEX(字典1_78!C:C,MATCH(RIGHT(F1383,2),字典1_78!B:B,0)),"Error")</f>
        <v>音符打开(#01)</v>
      </c>
      <c r="P1383" s="5">
        <f t="shared" si="84"/>
        <v>152.18199999999999</v>
      </c>
      <c r="Q1383" s="5">
        <f t="shared" si="85"/>
        <v>0.16999999999998749</v>
      </c>
      <c r="R1383" s="5" t="str">
        <f>IF(H1385="C_B",INDEX(音色一览表!A:A,MATCH(MID(F1383,5,2)&amp;MID(F1384,5,2)&amp;MID(F1385,7,2),音色一览表!H:H,0))&amp;" "&amp;INDEX(音色一览表!G:G,MATCH(MID(F1383,5,2)&amp;MID(F1384,5,2)&amp;MID(F1385,7,2),音色一览表!H:H,0)),"")</f>
        <v/>
      </c>
      <c r="S1383" s="17"/>
      <c r="T1383" s="17"/>
    </row>
    <row r="1384" spans="1:20" ht="18" hidden="1" customHeight="1" x14ac:dyDescent="0.2">
      <c r="A1384" s="16">
        <v>1382</v>
      </c>
      <c r="B1384" s="16">
        <v>7</v>
      </c>
      <c r="C1384" s="10"/>
      <c r="D1384" s="16" t="s">
        <v>49</v>
      </c>
      <c r="E1384" s="16" t="s">
        <v>50</v>
      </c>
      <c r="F1384" s="16" t="s">
        <v>1645</v>
      </c>
      <c r="G1384" s="16" t="s">
        <v>1646</v>
      </c>
      <c r="H1384" s="34" t="str">
        <f t="shared" si="87"/>
        <v>9</v>
      </c>
      <c r="I1384" s="34" t="str">
        <f>IFERROR(INDEX(数据分类!B:B,MATCH(数据!H1384,数据分类!A:A,0)),"Error")</f>
        <v>音符打开</v>
      </c>
      <c r="J1384" s="34" t="str">
        <f>IFERROR(_xlfn.IFS(INDEX(数据分类!E:E,MATCH(数据!H1384,数据分类!A:A,0))=3456,N1384&amp;M1384,INDEX(数据分类!E:E,MATCH(数据!H1384,数据分类!A:A,0))=34,M1384,INDEX(数据分类!E:E,MATCH(数据!H1384,数据分类!A:A,0))=56,N1384,INDEX(数据分类!E:E,MATCH(数据!H1384,数据分类!A:A,0))="-","-"),"Error")</f>
        <v>A5键松开</v>
      </c>
      <c r="K1384" s="34">
        <f t="shared" si="86"/>
        <v>1</v>
      </c>
      <c r="L1384" s="4" t="str">
        <f>IFERROR(INDEX(字典msg!B:B,MATCH(D1384,字典msg!A:A,0)),"Error")</f>
        <v>正常</v>
      </c>
      <c r="M1384" s="4" t="str">
        <f>IFERROR(_xlfn.IFS(H1384="9",INDEX(字典1_34!C:C,MATCH(MID(F1384,5,2),字典1_34!B:B,0)),H1384="B00",INDEX(字典1_34!D:D,MATCH(MID(F1384,5,2),字典1_34!B:B,0)),H1384="B20",INDEX(字典1_34!E:E,MATCH(MID(F1384,5,2),字典1_34!B:B,0)),H1384="B48",INDEX(字典1_34!G:G,MATCH(MID(F1384,5,2),字典1_34!B:B,0)),LEFT(H1384,1)="B",INDEX(字典1_34!F:F,MATCH(MID(F1384,5,2),字典1_34!B:B,0))),"-")</f>
        <v>松开</v>
      </c>
      <c r="N1384" s="4" t="str">
        <f>IFERROR(_xlfn.IFS(H1384="9",INDEX(字典1_56!C:C,MATCH(MID(F1384,7,2),字典1_56!B:B,0)),LEFT(H1384,1)="B",INDEX(字典1_56!D:D,MATCH(MID(F1384,7,2),字典1_56!B:B,0)),H1384="C_B",INDEX(字典1_56!F:F,MATCH(MID(F1384,7,2),字典1_56!B:B,0)),H1384="C",INDEX(字典1_56!E:E,MATCH(MID(F1384,7,2),字典1_56!B:B,0))),"-")</f>
        <v>A5键</v>
      </c>
      <c r="O1384" s="4" t="str">
        <f>IFERROR(INDEX(字典1_78!C:C,MATCH(RIGHT(F1384,2),字典1_78!B:B,0)),"Error")</f>
        <v>音符打开(#01)</v>
      </c>
      <c r="P1384" s="5">
        <f t="shared" si="84"/>
        <v>152.352</v>
      </c>
      <c r="Q1384" s="5">
        <f t="shared" si="85"/>
        <v>0.17000000000001592</v>
      </c>
      <c r="R1384" s="5" t="str">
        <f>IF(H1386="C_B",INDEX(音色一览表!A:A,MATCH(MID(F1384,5,2)&amp;MID(F1385,5,2)&amp;MID(F1386,7,2),音色一览表!H:H,0))&amp;" "&amp;INDEX(音色一览表!G:G,MATCH(MID(F1384,5,2)&amp;MID(F1385,5,2)&amp;MID(F1386,7,2),音色一览表!H:H,0)),"")</f>
        <v/>
      </c>
      <c r="S1384" s="17"/>
      <c r="T1384" s="17"/>
    </row>
    <row r="1385" spans="1:20" ht="18" hidden="1" customHeight="1" x14ac:dyDescent="0.2">
      <c r="A1385" s="16">
        <v>1383</v>
      </c>
      <c r="B1385" s="16">
        <v>7</v>
      </c>
      <c r="C1385" s="10"/>
      <c r="D1385" s="16" t="s">
        <v>49</v>
      </c>
      <c r="E1385" s="16" t="s">
        <v>50</v>
      </c>
      <c r="F1385" s="16" t="s">
        <v>1647</v>
      </c>
      <c r="G1385" s="16" t="s">
        <v>1648</v>
      </c>
      <c r="H1385" s="34" t="str">
        <f t="shared" si="87"/>
        <v>9</v>
      </c>
      <c r="I1385" s="34" t="str">
        <f>IFERROR(INDEX(数据分类!B:B,MATCH(数据!H1385,数据分类!A:A,0)),"Error")</f>
        <v>音符打开</v>
      </c>
      <c r="J1385" s="34" t="str">
        <f>IFERROR(_xlfn.IFS(INDEX(数据分类!E:E,MATCH(数据!H1385,数据分类!A:A,0))=3456,N1385&amp;M1385,INDEX(数据分类!E:E,MATCH(数据!H1385,数据分类!A:A,0))=34,M1385,INDEX(数据分类!E:E,MATCH(数据!H1385,数据分类!A:A,0))=56,N1385,INDEX(数据分类!E:E,MATCH(数据!H1385,数据分类!A:A,0))="-","-"),"Error")</f>
        <v>B5键按下(力度086)</v>
      </c>
      <c r="K1385" s="34">
        <f t="shared" si="86"/>
        <v>1</v>
      </c>
      <c r="L1385" s="4" t="str">
        <f>IFERROR(INDEX(字典msg!B:B,MATCH(D1385,字典msg!A:A,0)),"Error")</f>
        <v>正常</v>
      </c>
      <c r="M1385" s="4" t="str">
        <f>IFERROR(_xlfn.IFS(H1385="9",INDEX(字典1_34!C:C,MATCH(MID(F1385,5,2),字典1_34!B:B,0)),H1385="B00",INDEX(字典1_34!D:D,MATCH(MID(F1385,5,2),字典1_34!B:B,0)),H1385="B20",INDEX(字典1_34!E:E,MATCH(MID(F1385,5,2),字典1_34!B:B,0)),H1385="B48",INDEX(字典1_34!G:G,MATCH(MID(F1385,5,2),字典1_34!B:B,0)),LEFT(H1385,1)="B",INDEX(字典1_34!F:F,MATCH(MID(F1385,5,2),字典1_34!B:B,0))),"-")</f>
        <v>按下(力度086)</v>
      </c>
      <c r="N1385" s="4" t="str">
        <f>IFERROR(_xlfn.IFS(H1385="9",INDEX(字典1_56!C:C,MATCH(MID(F1385,7,2),字典1_56!B:B,0)),LEFT(H1385,1)="B",INDEX(字典1_56!D:D,MATCH(MID(F1385,7,2),字典1_56!B:B,0)),H1385="C_B",INDEX(字典1_56!F:F,MATCH(MID(F1385,7,2),字典1_56!B:B,0)),H1385="C",INDEX(字典1_56!E:E,MATCH(MID(F1385,7,2),字典1_56!B:B,0))),"-")</f>
        <v>B5键</v>
      </c>
      <c r="O1385" s="4" t="str">
        <f>IFERROR(INDEX(字典1_78!C:C,MATCH(RIGHT(F1385,2),字典1_78!B:B,0)),"Error")</f>
        <v>音符打开(#01)</v>
      </c>
      <c r="P1385" s="5">
        <f t="shared" si="84"/>
        <v>152.535</v>
      </c>
      <c r="Q1385" s="5">
        <f t="shared" si="85"/>
        <v>0.18299999999999272</v>
      </c>
      <c r="R1385" s="5" t="str">
        <f>IF(H1387="C_B",INDEX(音色一览表!A:A,MATCH(MID(F1385,5,2)&amp;MID(F1386,5,2)&amp;MID(F1387,7,2),音色一览表!H:H,0))&amp;" "&amp;INDEX(音色一览表!G:G,MATCH(MID(F1385,5,2)&amp;MID(F1386,5,2)&amp;MID(F1387,7,2),音色一览表!H:H,0)),"")</f>
        <v/>
      </c>
      <c r="S1385" s="17"/>
      <c r="T1385" s="17"/>
    </row>
    <row r="1386" spans="1:20" ht="18" hidden="1" customHeight="1" x14ac:dyDescent="0.2">
      <c r="A1386" s="16">
        <v>1384</v>
      </c>
      <c r="B1386" s="16">
        <v>7</v>
      </c>
      <c r="C1386" s="10"/>
      <c r="D1386" s="16" t="s">
        <v>49</v>
      </c>
      <c r="E1386" s="16" t="s">
        <v>50</v>
      </c>
      <c r="F1386" s="16" t="s">
        <v>1649</v>
      </c>
      <c r="G1386" s="16" t="s">
        <v>1650</v>
      </c>
      <c r="H1386" s="34" t="str">
        <f t="shared" si="87"/>
        <v>9</v>
      </c>
      <c r="I1386" s="34" t="str">
        <f>IFERROR(INDEX(数据分类!B:B,MATCH(数据!H1386,数据分类!A:A,0)),"Error")</f>
        <v>音符打开</v>
      </c>
      <c r="J1386" s="34" t="str">
        <f>IFERROR(_xlfn.IFS(INDEX(数据分类!E:E,MATCH(数据!H1386,数据分类!A:A,0))=3456,N1386&amp;M1386,INDEX(数据分类!E:E,MATCH(数据!H1386,数据分类!A:A,0))=34,M1386,INDEX(数据分类!E:E,MATCH(数据!H1386,数据分类!A:A,0))=56,N1386,INDEX(数据分类!E:E,MATCH(数据!H1386,数据分类!A:A,0))="-","-"),"Error")</f>
        <v>B5键松开</v>
      </c>
      <c r="K1386" s="34">
        <f t="shared" si="86"/>
        <v>1</v>
      </c>
      <c r="L1386" s="4" t="str">
        <f>IFERROR(INDEX(字典msg!B:B,MATCH(D1386,字典msg!A:A,0)),"Error")</f>
        <v>正常</v>
      </c>
      <c r="M1386" s="4" t="str">
        <f>IFERROR(_xlfn.IFS(H1386="9",INDEX(字典1_34!C:C,MATCH(MID(F1386,5,2),字典1_34!B:B,0)),H1386="B00",INDEX(字典1_34!D:D,MATCH(MID(F1386,5,2),字典1_34!B:B,0)),H1386="B20",INDEX(字典1_34!E:E,MATCH(MID(F1386,5,2),字典1_34!B:B,0)),H1386="B48",INDEX(字典1_34!G:G,MATCH(MID(F1386,5,2),字典1_34!B:B,0)),LEFT(H1386,1)="B",INDEX(字典1_34!F:F,MATCH(MID(F1386,5,2),字典1_34!B:B,0))),"-")</f>
        <v>松开</v>
      </c>
      <c r="N1386" s="4" t="str">
        <f>IFERROR(_xlfn.IFS(H1386="9",INDEX(字典1_56!C:C,MATCH(MID(F1386,7,2),字典1_56!B:B,0)),LEFT(H1386,1)="B",INDEX(字典1_56!D:D,MATCH(MID(F1386,7,2),字典1_56!B:B,0)),H1386="C_B",INDEX(字典1_56!F:F,MATCH(MID(F1386,7,2),字典1_56!B:B,0)),H1386="C",INDEX(字典1_56!E:E,MATCH(MID(F1386,7,2),字典1_56!B:B,0))),"-")</f>
        <v>B5键</v>
      </c>
      <c r="O1386" s="4" t="str">
        <f>IFERROR(INDEX(字典1_78!C:C,MATCH(RIGHT(F1386,2),字典1_78!B:B,0)),"Error")</f>
        <v>音符打开(#01)</v>
      </c>
      <c r="P1386" s="5">
        <f t="shared" si="84"/>
        <v>152.75</v>
      </c>
      <c r="Q1386" s="5">
        <f t="shared" si="85"/>
        <v>0.21500000000000341</v>
      </c>
      <c r="R1386" s="5" t="str">
        <f>IF(H1388="C_B",INDEX(音色一览表!A:A,MATCH(MID(F1386,5,2)&amp;MID(F1387,5,2)&amp;MID(F1388,7,2),音色一览表!H:H,0))&amp;" "&amp;INDEX(音色一览表!G:G,MATCH(MID(F1386,5,2)&amp;MID(F1387,5,2)&amp;MID(F1388,7,2),音色一览表!H:H,0)),"")</f>
        <v/>
      </c>
      <c r="S1386" s="17"/>
      <c r="T1386" s="17"/>
    </row>
    <row r="1387" spans="1:20" ht="18" hidden="1" customHeight="1" x14ac:dyDescent="0.2">
      <c r="A1387" s="16">
        <v>1385</v>
      </c>
      <c r="B1387" s="16">
        <v>7</v>
      </c>
      <c r="C1387" s="10"/>
      <c r="D1387" s="16" t="s">
        <v>49</v>
      </c>
      <c r="E1387" s="16" t="s">
        <v>50</v>
      </c>
      <c r="F1387" s="16" t="s">
        <v>1651</v>
      </c>
      <c r="G1387" s="16" t="s">
        <v>1652</v>
      </c>
      <c r="H1387" s="34" t="str">
        <f t="shared" si="87"/>
        <v>9</v>
      </c>
      <c r="I1387" s="34" t="str">
        <f>IFERROR(INDEX(数据分类!B:B,MATCH(数据!H1387,数据分类!A:A,0)),"Error")</f>
        <v>音符打开</v>
      </c>
      <c r="J1387" s="34" t="str">
        <f>IFERROR(_xlfn.IFS(INDEX(数据分类!E:E,MATCH(数据!H1387,数据分类!A:A,0))=3456,N1387&amp;M1387,INDEX(数据分类!E:E,MATCH(数据!H1387,数据分类!A:A,0))=34,M1387,INDEX(数据分类!E:E,MATCH(数据!H1387,数据分类!A:A,0))=56,N1387,INDEX(数据分类!E:E,MATCH(数据!H1387,数据分类!A:A,0))="-","-"),"Error")</f>
        <v>#A5键按下(力度097)</v>
      </c>
      <c r="K1387" s="34">
        <f t="shared" si="86"/>
        <v>1</v>
      </c>
      <c r="L1387" s="4" t="str">
        <f>IFERROR(INDEX(字典msg!B:B,MATCH(D1387,字典msg!A:A,0)),"Error")</f>
        <v>正常</v>
      </c>
      <c r="M1387" s="4" t="str">
        <f>IFERROR(_xlfn.IFS(H1387="9",INDEX(字典1_34!C:C,MATCH(MID(F1387,5,2),字典1_34!B:B,0)),H1387="B00",INDEX(字典1_34!D:D,MATCH(MID(F1387,5,2),字典1_34!B:B,0)),H1387="B20",INDEX(字典1_34!E:E,MATCH(MID(F1387,5,2),字典1_34!B:B,0)),H1387="B48",INDEX(字典1_34!G:G,MATCH(MID(F1387,5,2),字典1_34!B:B,0)),LEFT(H1387,1)="B",INDEX(字典1_34!F:F,MATCH(MID(F1387,5,2),字典1_34!B:B,0))),"-")</f>
        <v>按下(力度097)</v>
      </c>
      <c r="N1387" s="4" t="str">
        <f>IFERROR(_xlfn.IFS(H1387="9",INDEX(字典1_56!C:C,MATCH(MID(F1387,7,2),字典1_56!B:B,0)),LEFT(H1387,1)="B",INDEX(字典1_56!D:D,MATCH(MID(F1387,7,2),字典1_56!B:B,0)),H1387="C_B",INDEX(字典1_56!F:F,MATCH(MID(F1387,7,2),字典1_56!B:B,0)),H1387="C",INDEX(字典1_56!E:E,MATCH(MID(F1387,7,2),字典1_56!B:B,0))),"-")</f>
        <v>#A5键</v>
      </c>
      <c r="O1387" s="4" t="str">
        <f>IFERROR(INDEX(字典1_78!C:C,MATCH(RIGHT(F1387,2),字典1_78!B:B,0)),"Error")</f>
        <v>音符打开(#01)</v>
      </c>
      <c r="P1387" s="5">
        <f t="shared" si="84"/>
        <v>153.471</v>
      </c>
      <c r="Q1387" s="5">
        <f t="shared" si="85"/>
        <v>0.72100000000000364</v>
      </c>
      <c r="R1387" s="5" t="str">
        <f>IF(H1389="C_B",INDEX(音色一览表!A:A,MATCH(MID(F1387,5,2)&amp;MID(F1388,5,2)&amp;MID(F1389,7,2),音色一览表!H:H,0))&amp;" "&amp;INDEX(音色一览表!G:G,MATCH(MID(F1387,5,2)&amp;MID(F1388,5,2)&amp;MID(F1389,7,2),音色一览表!H:H,0)),"")</f>
        <v/>
      </c>
      <c r="S1387" s="17"/>
      <c r="T1387" s="17"/>
    </row>
    <row r="1388" spans="1:20" ht="18" hidden="1" customHeight="1" x14ac:dyDescent="0.2">
      <c r="A1388" s="16">
        <v>1386</v>
      </c>
      <c r="B1388" s="16">
        <v>7</v>
      </c>
      <c r="C1388" s="10"/>
      <c r="D1388" s="16" t="s">
        <v>49</v>
      </c>
      <c r="E1388" s="16" t="s">
        <v>50</v>
      </c>
      <c r="F1388" s="16" t="s">
        <v>1653</v>
      </c>
      <c r="G1388" s="16" t="s">
        <v>1654</v>
      </c>
      <c r="H1388" s="34" t="str">
        <f t="shared" si="87"/>
        <v>9</v>
      </c>
      <c r="I1388" s="34" t="str">
        <f>IFERROR(INDEX(数据分类!B:B,MATCH(数据!H1388,数据分类!A:A,0)),"Error")</f>
        <v>音符打开</v>
      </c>
      <c r="J1388" s="34" t="str">
        <f>IFERROR(_xlfn.IFS(INDEX(数据分类!E:E,MATCH(数据!H1388,数据分类!A:A,0))=3456,N1388&amp;M1388,INDEX(数据分类!E:E,MATCH(数据!H1388,数据分类!A:A,0))=34,M1388,INDEX(数据分类!E:E,MATCH(数据!H1388,数据分类!A:A,0))=56,N1388,INDEX(数据分类!E:E,MATCH(数据!H1388,数据分类!A:A,0))="-","-"),"Error")</f>
        <v>#A5键松开</v>
      </c>
      <c r="K1388" s="34">
        <f t="shared" si="86"/>
        <v>1</v>
      </c>
      <c r="L1388" s="4" t="str">
        <f>IFERROR(INDEX(字典msg!B:B,MATCH(D1388,字典msg!A:A,0)),"Error")</f>
        <v>正常</v>
      </c>
      <c r="M1388" s="4" t="str">
        <f>IFERROR(_xlfn.IFS(H1388="9",INDEX(字典1_34!C:C,MATCH(MID(F1388,5,2),字典1_34!B:B,0)),H1388="B00",INDEX(字典1_34!D:D,MATCH(MID(F1388,5,2),字典1_34!B:B,0)),H1388="B20",INDEX(字典1_34!E:E,MATCH(MID(F1388,5,2),字典1_34!B:B,0)),H1388="B48",INDEX(字典1_34!G:G,MATCH(MID(F1388,5,2),字典1_34!B:B,0)),LEFT(H1388,1)="B",INDEX(字典1_34!F:F,MATCH(MID(F1388,5,2),字典1_34!B:B,0))),"-")</f>
        <v>松开</v>
      </c>
      <c r="N1388" s="4" t="str">
        <f>IFERROR(_xlfn.IFS(H1388="9",INDEX(字典1_56!C:C,MATCH(MID(F1388,7,2),字典1_56!B:B,0)),LEFT(H1388,1)="B",INDEX(字典1_56!D:D,MATCH(MID(F1388,7,2),字典1_56!B:B,0)),H1388="C_B",INDEX(字典1_56!F:F,MATCH(MID(F1388,7,2),字典1_56!B:B,0)),H1388="C",INDEX(字典1_56!E:E,MATCH(MID(F1388,7,2),字典1_56!B:B,0))),"-")</f>
        <v>#A5键</v>
      </c>
      <c r="O1388" s="4" t="str">
        <f>IFERROR(INDEX(字典1_78!C:C,MATCH(RIGHT(F1388,2),字典1_78!B:B,0)),"Error")</f>
        <v>音符打开(#01)</v>
      </c>
      <c r="P1388" s="5">
        <f t="shared" si="84"/>
        <v>153.61099999999999</v>
      </c>
      <c r="Q1388" s="5">
        <f t="shared" si="85"/>
        <v>0.13999999999998636</v>
      </c>
      <c r="R1388" s="5" t="str">
        <f>IF(H1390="C_B",INDEX(音色一览表!A:A,MATCH(MID(F1388,5,2)&amp;MID(F1389,5,2)&amp;MID(F1390,7,2),音色一览表!H:H,0))&amp;" "&amp;INDEX(音色一览表!G:G,MATCH(MID(F1388,5,2)&amp;MID(F1389,5,2)&amp;MID(F1390,7,2),音色一览表!H:H,0)),"")</f>
        <v/>
      </c>
      <c r="S1388" s="17"/>
      <c r="T1388" s="17"/>
    </row>
    <row r="1389" spans="1:20" ht="18" hidden="1" customHeight="1" x14ac:dyDescent="0.2">
      <c r="A1389" s="16">
        <v>1387</v>
      </c>
      <c r="B1389" s="16">
        <v>7</v>
      </c>
      <c r="C1389" s="10"/>
      <c r="D1389" s="16" t="s">
        <v>49</v>
      </c>
      <c r="E1389" s="16" t="s">
        <v>50</v>
      </c>
      <c r="F1389" s="16" t="s">
        <v>1655</v>
      </c>
      <c r="G1389" s="16" t="s">
        <v>1656</v>
      </c>
      <c r="H1389" s="34" t="str">
        <f t="shared" si="87"/>
        <v>9</v>
      </c>
      <c r="I1389" s="34" t="str">
        <f>IFERROR(INDEX(数据分类!B:B,MATCH(数据!H1389,数据分类!A:A,0)),"Error")</f>
        <v>音符打开</v>
      </c>
      <c r="J1389" s="34" t="str">
        <f>IFERROR(_xlfn.IFS(INDEX(数据分类!E:E,MATCH(数据!H1389,数据分类!A:A,0))=3456,N1389&amp;M1389,INDEX(数据分类!E:E,MATCH(数据!H1389,数据分类!A:A,0))=34,M1389,INDEX(数据分类!E:E,MATCH(数据!H1389,数据分类!A:A,0))=56,N1389,INDEX(数据分类!E:E,MATCH(数据!H1389,数据分类!A:A,0))="-","-"),"Error")</f>
        <v>C6键按下(力度112)</v>
      </c>
      <c r="K1389" s="34">
        <f t="shared" si="86"/>
        <v>1</v>
      </c>
      <c r="L1389" s="4" t="str">
        <f>IFERROR(INDEX(字典msg!B:B,MATCH(D1389,字典msg!A:A,0)),"Error")</f>
        <v>正常</v>
      </c>
      <c r="M1389" s="4" t="str">
        <f>IFERROR(_xlfn.IFS(H1389="9",INDEX(字典1_34!C:C,MATCH(MID(F1389,5,2),字典1_34!B:B,0)),H1389="B00",INDEX(字典1_34!D:D,MATCH(MID(F1389,5,2),字典1_34!B:B,0)),H1389="B20",INDEX(字典1_34!E:E,MATCH(MID(F1389,5,2),字典1_34!B:B,0)),H1389="B48",INDEX(字典1_34!G:G,MATCH(MID(F1389,5,2),字典1_34!B:B,0)),LEFT(H1389,1)="B",INDEX(字典1_34!F:F,MATCH(MID(F1389,5,2),字典1_34!B:B,0))),"-")</f>
        <v>按下(力度112)</v>
      </c>
      <c r="N1389" s="4" t="str">
        <f>IFERROR(_xlfn.IFS(H1389="9",INDEX(字典1_56!C:C,MATCH(MID(F1389,7,2),字典1_56!B:B,0)),LEFT(H1389,1)="B",INDEX(字典1_56!D:D,MATCH(MID(F1389,7,2),字典1_56!B:B,0)),H1389="C_B",INDEX(字典1_56!F:F,MATCH(MID(F1389,7,2),字典1_56!B:B,0)),H1389="C",INDEX(字典1_56!E:E,MATCH(MID(F1389,7,2),字典1_56!B:B,0))),"-")</f>
        <v>C6键</v>
      </c>
      <c r="O1389" s="4" t="str">
        <f>IFERROR(INDEX(字典1_78!C:C,MATCH(RIGHT(F1389,2),字典1_78!B:B,0)),"Error")</f>
        <v>音符打开(#01)</v>
      </c>
      <c r="P1389" s="5">
        <f t="shared" si="84"/>
        <v>153.815</v>
      </c>
      <c r="Q1389" s="5">
        <f t="shared" si="85"/>
        <v>0.20400000000000773</v>
      </c>
      <c r="R1389" s="5" t="str">
        <f>IF(H1391="C_B",INDEX(音色一览表!A:A,MATCH(MID(F1389,5,2)&amp;MID(F1390,5,2)&amp;MID(F1391,7,2),音色一览表!H:H,0))&amp;" "&amp;INDEX(音色一览表!G:G,MATCH(MID(F1389,5,2)&amp;MID(F1390,5,2)&amp;MID(F1391,7,2),音色一览表!H:H,0)),"")</f>
        <v/>
      </c>
      <c r="S1389" s="17"/>
      <c r="T1389" s="17"/>
    </row>
    <row r="1390" spans="1:20" ht="18" hidden="1" customHeight="1" x14ac:dyDescent="0.2">
      <c r="A1390" s="16">
        <v>1388</v>
      </c>
      <c r="B1390" s="16">
        <v>7</v>
      </c>
      <c r="C1390" s="10"/>
      <c r="D1390" s="16" t="s">
        <v>49</v>
      </c>
      <c r="E1390" s="16" t="s">
        <v>50</v>
      </c>
      <c r="F1390" s="16" t="s">
        <v>1657</v>
      </c>
      <c r="G1390" s="16" t="s">
        <v>1658</v>
      </c>
      <c r="H1390" s="34" t="str">
        <f t="shared" si="87"/>
        <v>9</v>
      </c>
      <c r="I1390" s="34" t="str">
        <f>IFERROR(INDEX(数据分类!B:B,MATCH(数据!H1390,数据分类!A:A,0)),"Error")</f>
        <v>音符打开</v>
      </c>
      <c r="J1390" s="34" t="str">
        <f>IFERROR(_xlfn.IFS(INDEX(数据分类!E:E,MATCH(数据!H1390,数据分类!A:A,0))=3456,N1390&amp;M1390,INDEX(数据分类!E:E,MATCH(数据!H1390,数据分类!A:A,0))=34,M1390,INDEX(数据分类!E:E,MATCH(数据!H1390,数据分类!A:A,0))=56,N1390,INDEX(数据分类!E:E,MATCH(数据!H1390,数据分类!A:A,0))="-","-"),"Error")</f>
        <v>C6键松开</v>
      </c>
      <c r="K1390" s="34">
        <f t="shared" si="86"/>
        <v>1</v>
      </c>
      <c r="L1390" s="4" t="str">
        <f>IFERROR(INDEX(字典msg!B:B,MATCH(D1390,字典msg!A:A,0)),"Error")</f>
        <v>正常</v>
      </c>
      <c r="M1390" s="4" t="str">
        <f>IFERROR(_xlfn.IFS(H1390="9",INDEX(字典1_34!C:C,MATCH(MID(F1390,5,2),字典1_34!B:B,0)),H1390="B00",INDEX(字典1_34!D:D,MATCH(MID(F1390,5,2),字典1_34!B:B,0)),H1390="B20",INDEX(字典1_34!E:E,MATCH(MID(F1390,5,2),字典1_34!B:B,0)),H1390="B48",INDEX(字典1_34!G:G,MATCH(MID(F1390,5,2),字典1_34!B:B,0)),LEFT(H1390,1)="B",INDEX(字典1_34!F:F,MATCH(MID(F1390,5,2),字典1_34!B:B,0))),"-")</f>
        <v>松开</v>
      </c>
      <c r="N1390" s="4" t="str">
        <f>IFERROR(_xlfn.IFS(H1390="9",INDEX(字典1_56!C:C,MATCH(MID(F1390,7,2),字典1_56!B:B,0)),LEFT(H1390,1)="B",INDEX(字典1_56!D:D,MATCH(MID(F1390,7,2),字典1_56!B:B,0)),H1390="C_B",INDEX(字典1_56!F:F,MATCH(MID(F1390,7,2),字典1_56!B:B,0)),H1390="C",INDEX(字典1_56!E:E,MATCH(MID(F1390,7,2),字典1_56!B:B,0))),"-")</f>
        <v>C6键</v>
      </c>
      <c r="O1390" s="4" t="str">
        <f>IFERROR(INDEX(字典1_78!C:C,MATCH(RIGHT(F1390,2),字典1_78!B:B,0)),"Error")</f>
        <v>音符打开(#01)</v>
      </c>
      <c r="P1390" s="5">
        <f t="shared" si="84"/>
        <v>154.351</v>
      </c>
      <c r="Q1390" s="5">
        <f t="shared" si="85"/>
        <v>0.53600000000000136</v>
      </c>
      <c r="R1390" s="5" t="str">
        <f>IF(H1392="C_B",INDEX(音色一览表!A:A,MATCH(MID(F1390,5,2)&amp;MID(F1391,5,2)&amp;MID(F1392,7,2),音色一览表!H:H,0))&amp;" "&amp;INDEX(音色一览表!G:G,MATCH(MID(F1390,5,2)&amp;MID(F1391,5,2)&amp;MID(F1392,7,2),音色一览表!H:H,0)),"")</f>
        <v/>
      </c>
      <c r="S1390" s="17"/>
      <c r="T1390" s="17"/>
    </row>
    <row r="1391" spans="1:20" ht="18" hidden="1" customHeight="1" x14ac:dyDescent="0.2">
      <c r="A1391" s="16">
        <v>1389</v>
      </c>
      <c r="B1391" s="16">
        <v>8</v>
      </c>
      <c r="C1391" s="10">
        <v>43089.903354201386</v>
      </c>
      <c r="D1391" s="16" t="s">
        <v>683</v>
      </c>
      <c r="E1391" s="16" t="s">
        <v>50</v>
      </c>
      <c r="F1391" s="16" t="s">
        <v>50</v>
      </c>
      <c r="G1391" s="16" t="s">
        <v>50</v>
      </c>
      <c r="H1391" s="34" t="str">
        <f t="shared" si="87"/>
        <v>0</v>
      </c>
      <c r="I1391" s="34" t="str">
        <f>IFERROR(INDEX(数据分类!B:B,MATCH(数据!H1391,数据分类!A:A,0)),"Error")</f>
        <v>系统启动、关闭</v>
      </c>
      <c r="J1391" s="34" t="str">
        <f>IFERROR(_xlfn.IFS(INDEX(数据分类!E:E,MATCH(数据!H1391,数据分类!A:A,0))=3456,N1391&amp;M1391,INDEX(数据分类!E:E,MATCH(数据!H1391,数据分类!A:A,0))=34,M1391,INDEX(数据分类!E:E,MATCH(数据!H1391,数据分类!A:A,0))=56,N1391,INDEX(数据分类!E:E,MATCH(数据!H1391,数据分类!A:A,0))="-","-"),"Error")</f>
        <v>-</v>
      </c>
      <c r="K1391" s="34" t="str">
        <f t="shared" si="86"/>
        <v>-</v>
      </c>
      <c r="L1391" s="4" t="str">
        <f>IFERROR(INDEX(字典msg!B:B,MATCH(D1391,字典msg!A:A,0)),"Error")</f>
        <v>初始化成功</v>
      </c>
      <c r="M1391" s="4" t="str">
        <f>IFERROR(_xlfn.IFS(H1391="9",INDEX(字典1_34!C:C,MATCH(MID(F1391,5,2),字典1_34!B:B,0)),H1391="B00",INDEX(字典1_34!D:D,MATCH(MID(F1391,5,2),字典1_34!B:B,0)),H1391="B20",INDEX(字典1_34!E:E,MATCH(MID(F1391,5,2),字典1_34!B:B,0)),H1391="B48",INDEX(字典1_34!G:G,MATCH(MID(F1391,5,2),字典1_34!B:B,0)),LEFT(H1391,1)="B",INDEX(字典1_34!F:F,MATCH(MID(F1391,5,2),字典1_34!B:B,0))),"-")</f>
        <v>-</v>
      </c>
      <c r="N1391" s="4" t="str">
        <f>IFERROR(_xlfn.IFS(H1391="9",INDEX(字典1_56!C:C,MATCH(MID(F1391,7,2),字典1_56!B:B,0)),LEFT(H1391,1)="B",INDEX(字典1_56!D:D,MATCH(MID(F1391,7,2),字典1_56!B:B,0)),H1391="C_B",INDEX(字典1_56!F:F,MATCH(MID(F1391,7,2),字典1_56!B:B,0)),H1391="C",INDEX(字典1_56!E:E,MATCH(MID(F1391,7,2),字典1_56!B:B,0))),"-")</f>
        <v>-</v>
      </c>
      <c r="O1391" s="4" t="str">
        <f>IFERROR(INDEX(字典1_78!C:C,MATCH(RIGHT(F1391,2),字典1_78!B:B,0)),"Error")</f>
        <v>系统启动、关闭</v>
      </c>
      <c r="P1391" s="5">
        <f t="shared" si="84"/>
        <v>0</v>
      </c>
      <c r="Q1391" s="5">
        <f t="shared" si="85"/>
        <v>0</v>
      </c>
      <c r="R1391" s="5" t="str">
        <f>IF(H1393="C_B",INDEX(音色一览表!A:A,MATCH(MID(F1391,5,2)&amp;MID(F1392,5,2)&amp;MID(F1393,7,2),音色一览表!H:H,0))&amp;" "&amp;INDEX(音色一览表!G:G,MATCH(MID(F1391,5,2)&amp;MID(F1392,5,2)&amp;MID(F1393,7,2),音色一览表!H:H,0)),"")</f>
        <v/>
      </c>
      <c r="S1391" s="17"/>
      <c r="T1391" s="17"/>
    </row>
    <row r="1392" spans="1:20" ht="18" hidden="1" customHeight="1" x14ac:dyDescent="0.2">
      <c r="A1392" s="16">
        <v>1390</v>
      </c>
      <c r="B1392" s="16">
        <v>8</v>
      </c>
      <c r="C1392" s="10">
        <v>43089.903427581019</v>
      </c>
      <c r="D1392" s="16" t="s">
        <v>49</v>
      </c>
      <c r="E1392" s="16" t="s">
        <v>50</v>
      </c>
      <c r="F1392" s="16" t="s">
        <v>1520</v>
      </c>
      <c r="G1392" s="16" t="s">
        <v>1663</v>
      </c>
      <c r="H1392" s="34" t="str">
        <f t="shared" si="87"/>
        <v>9</v>
      </c>
      <c r="I1392" s="34" t="str">
        <f>IFERROR(INDEX(数据分类!B:B,MATCH(数据!H1392,数据分类!A:A,0)),"Error")</f>
        <v>音符打开</v>
      </c>
      <c r="J1392" s="34" t="str">
        <f>IFERROR(_xlfn.IFS(INDEX(数据分类!E:E,MATCH(数据!H1392,数据分类!A:A,0))=3456,N1392&amp;M1392,INDEX(数据分类!E:E,MATCH(数据!H1392,数据分类!A:A,0))=34,M1392,INDEX(数据分类!E:E,MATCH(数据!H1392,数据分类!A:A,0))=56,N1392,INDEX(数据分类!E:E,MATCH(数据!H1392,数据分类!A:A,0))="-","-"),"Error")</f>
        <v>C3键按下(力度084)</v>
      </c>
      <c r="K1392" s="34">
        <f t="shared" si="86"/>
        <v>1</v>
      </c>
      <c r="L1392" s="4" t="str">
        <f>IFERROR(INDEX(字典msg!B:B,MATCH(D1392,字典msg!A:A,0)),"Error")</f>
        <v>正常</v>
      </c>
      <c r="M1392" s="4" t="str">
        <f>IFERROR(_xlfn.IFS(H1392="9",INDEX(字典1_34!C:C,MATCH(MID(F1392,5,2),字典1_34!B:B,0)),H1392="B00",INDEX(字典1_34!D:D,MATCH(MID(F1392,5,2),字典1_34!B:B,0)),H1392="B20",INDEX(字典1_34!E:E,MATCH(MID(F1392,5,2),字典1_34!B:B,0)),H1392="B48",INDEX(字典1_34!G:G,MATCH(MID(F1392,5,2),字典1_34!B:B,0)),LEFT(H1392,1)="B",INDEX(字典1_34!F:F,MATCH(MID(F1392,5,2),字典1_34!B:B,0))),"-")</f>
        <v>按下(力度084)</v>
      </c>
      <c r="N1392" s="4" t="str">
        <f>IFERROR(_xlfn.IFS(H1392="9",INDEX(字典1_56!C:C,MATCH(MID(F1392,7,2),字典1_56!B:B,0)),LEFT(H1392,1)="B",INDEX(字典1_56!D:D,MATCH(MID(F1392,7,2),字典1_56!B:B,0)),H1392="C_B",INDEX(字典1_56!F:F,MATCH(MID(F1392,7,2),字典1_56!B:B,0)),H1392="C",INDEX(字典1_56!E:E,MATCH(MID(F1392,7,2),字典1_56!B:B,0))),"-")</f>
        <v>C3键</v>
      </c>
      <c r="O1392" s="4" t="str">
        <f>IFERROR(INDEX(字典1_78!C:C,MATCH(RIGHT(F1392,2),字典1_78!B:B,0)),"Error")</f>
        <v>音符打开(#01)</v>
      </c>
      <c r="P1392" s="5">
        <f t="shared" si="84"/>
        <v>6.327</v>
      </c>
      <c r="Q1392" s="5">
        <f t="shared" si="85"/>
        <v>6.327</v>
      </c>
      <c r="R1392" s="5" t="str">
        <f>IF(H1394="C_B",INDEX(音色一览表!A:A,MATCH(MID(F1392,5,2)&amp;MID(F1393,5,2)&amp;MID(F1394,7,2),音色一览表!H:H,0))&amp;" "&amp;INDEX(音色一览表!G:G,MATCH(MID(F1392,5,2)&amp;MID(F1393,5,2)&amp;MID(F1394,7,2),音色一览表!H:H,0)),"")</f>
        <v/>
      </c>
      <c r="S1392" s="17"/>
      <c r="T1392" s="17"/>
    </row>
    <row r="1393" spans="1:20" ht="18" hidden="1" customHeight="1" x14ac:dyDescent="0.2">
      <c r="A1393" s="16">
        <v>1391</v>
      </c>
      <c r="B1393" s="16">
        <v>8</v>
      </c>
      <c r="C1393" s="10">
        <v>43089.903431666666</v>
      </c>
      <c r="D1393" s="16" t="s">
        <v>49</v>
      </c>
      <c r="E1393" s="16" t="s">
        <v>50</v>
      </c>
      <c r="F1393" s="16" t="s">
        <v>166</v>
      </c>
      <c r="G1393" s="16" t="s">
        <v>1664</v>
      </c>
      <c r="H1393" s="34" t="str">
        <f t="shared" si="87"/>
        <v>9</v>
      </c>
      <c r="I1393" s="34" t="str">
        <f>IFERROR(INDEX(数据分类!B:B,MATCH(数据!H1393,数据分类!A:A,0)),"Error")</f>
        <v>音符打开</v>
      </c>
      <c r="J1393" s="34" t="str">
        <f>IFERROR(_xlfn.IFS(INDEX(数据分类!E:E,MATCH(数据!H1393,数据分类!A:A,0))=3456,N1393&amp;M1393,INDEX(数据分类!E:E,MATCH(数据!H1393,数据分类!A:A,0))=34,M1393,INDEX(数据分类!E:E,MATCH(数据!H1393,数据分类!A:A,0))=56,N1393,INDEX(数据分类!E:E,MATCH(数据!H1393,数据分类!A:A,0))="-","-"),"Error")</f>
        <v>C3键松开</v>
      </c>
      <c r="K1393" s="34">
        <f t="shared" si="86"/>
        <v>1</v>
      </c>
      <c r="L1393" s="4" t="str">
        <f>IFERROR(INDEX(字典msg!B:B,MATCH(D1393,字典msg!A:A,0)),"Error")</f>
        <v>正常</v>
      </c>
      <c r="M1393" s="4" t="str">
        <f>IFERROR(_xlfn.IFS(H1393="9",INDEX(字典1_34!C:C,MATCH(MID(F1393,5,2),字典1_34!B:B,0)),H1393="B00",INDEX(字典1_34!D:D,MATCH(MID(F1393,5,2),字典1_34!B:B,0)),H1393="B20",INDEX(字典1_34!E:E,MATCH(MID(F1393,5,2),字典1_34!B:B,0)),H1393="B48",INDEX(字典1_34!G:G,MATCH(MID(F1393,5,2),字典1_34!B:B,0)),LEFT(H1393,1)="B",INDEX(字典1_34!F:F,MATCH(MID(F1393,5,2),字典1_34!B:B,0))),"-")</f>
        <v>松开</v>
      </c>
      <c r="N1393" s="4" t="str">
        <f>IFERROR(_xlfn.IFS(H1393="9",INDEX(字典1_56!C:C,MATCH(MID(F1393,7,2),字典1_56!B:B,0)),LEFT(H1393,1)="B",INDEX(字典1_56!D:D,MATCH(MID(F1393,7,2),字典1_56!B:B,0)),H1393="C_B",INDEX(字典1_56!F:F,MATCH(MID(F1393,7,2),字典1_56!B:B,0)),H1393="C",INDEX(字典1_56!E:E,MATCH(MID(F1393,7,2),字典1_56!B:B,0))),"-")</f>
        <v>C3键</v>
      </c>
      <c r="O1393" s="4" t="str">
        <f>IFERROR(INDEX(字典1_78!C:C,MATCH(RIGHT(F1393,2),字典1_78!B:B,0)),"Error")</f>
        <v>音符打开(#01)</v>
      </c>
      <c r="P1393" s="5">
        <f t="shared" si="84"/>
        <v>6.68</v>
      </c>
      <c r="Q1393" s="5">
        <f t="shared" si="85"/>
        <v>0.35299999999999976</v>
      </c>
      <c r="R1393" s="5" t="str">
        <f>IF(H1395="C_B",INDEX(音色一览表!A:A,MATCH(MID(F1393,5,2)&amp;MID(F1394,5,2)&amp;MID(F1395,7,2),音色一览表!H:H,0))&amp;" "&amp;INDEX(音色一览表!G:G,MATCH(MID(F1393,5,2)&amp;MID(F1394,5,2)&amp;MID(F1395,7,2),音色一览表!H:H,0)),"")</f>
        <v/>
      </c>
      <c r="S1393" s="17"/>
      <c r="T1393" s="17"/>
    </row>
    <row r="1394" spans="1:20" ht="18" hidden="1" customHeight="1" x14ac:dyDescent="0.2">
      <c r="A1394" s="16">
        <v>1392</v>
      </c>
      <c r="B1394" s="16">
        <v>8</v>
      </c>
      <c r="C1394" s="10">
        <v>43089.903433807871</v>
      </c>
      <c r="D1394" s="16" t="s">
        <v>49</v>
      </c>
      <c r="E1394" s="16" t="s">
        <v>50</v>
      </c>
      <c r="F1394" s="16" t="s">
        <v>1087</v>
      </c>
      <c r="G1394" s="16" t="s">
        <v>898</v>
      </c>
      <c r="H1394" s="34" t="str">
        <f t="shared" si="87"/>
        <v>9</v>
      </c>
      <c r="I1394" s="34" t="str">
        <f>IFERROR(INDEX(数据分类!B:B,MATCH(数据!H1394,数据分类!A:A,0)),"Error")</f>
        <v>音符打开</v>
      </c>
      <c r="J1394" s="34" t="str">
        <f>IFERROR(_xlfn.IFS(INDEX(数据分类!E:E,MATCH(数据!H1394,数据分类!A:A,0))=3456,N1394&amp;M1394,INDEX(数据分类!E:E,MATCH(数据!H1394,数据分类!A:A,0))=34,M1394,INDEX(数据分类!E:E,MATCH(数据!H1394,数据分类!A:A,0))=56,N1394,INDEX(数据分类!E:E,MATCH(数据!H1394,数据分类!A:A,0))="-","-"),"Error")</f>
        <v>D3键按下(力度090)</v>
      </c>
      <c r="K1394" s="34">
        <f t="shared" si="86"/>
        <v>1</v>
      </c>
      <c r="L1394" s="4" t="str">
        <f>IFERROR(INDEX(字典msg!B:B,MATCH(D1394,字典msg!A:A,0)),"Error")</f>
        <v>正常</v>
      </c>
      <c r="M1394" s="4" t="str">
        <f>IFERROR(_xlfn.IFS(H1394="9",INDEX(字典1_34!C:C,MATCH(MID(F1394,5,2),字典1_34!B:B,0)),H1394="B00",INDEX(字典1_34!D:D,MATCH(MID(F1394,5,2),字典1_34!B:B,0)),H1394="B20",INDEX(字典1_34!E:E,MATCH(MID(F1394,5,2),字典1_34!B:B,0)),H1394="B48",INDEX(字典1_34!G:G,MATCH(MID(F1394,5,2),字典1_34!B:B,0)),LEFT(H1394,1)="B",INDEX(字典1_34!F:F,MATCH(MID(F1394,5,2),字典1_34!B:B,0))),"-")</f>
        <v>按下(力度090)</v>
      </c>
      <c r="N1394" s="4" t="str">
        <f>IFERROR(_xlfn.IFS(H1394="9",INDEX(字典1_56!C:C,MATCH(MID(F1394,7,2),字典1_56!B:B,0)),LEFT(H1394,1)="B",INDEX(字典1_56!D:D,MATCH(MID(F1394,7,2),字典1_56!B:B,0)),H1394="C_B",INDEX(字典1_56!F:F,MATCH(MID(F1394,7,2),字典1_56!B:B,0)),H1394="C",INDEX(字典1_56!E:E,MATCH(MID(F1394,7,2),字典1_56!B:B,0))),"-")</f>
        <v>D3键</v>
      </c>
      <c r="O1394" s="4" t="str">
        <f>IFERROR(INDEX(字典1_78!C:C,MATCH(RIGHT(F1394,2),字典1_78!B:B,0)),"Error")</f>
        <v>音符打开(#01)</v>
      </c>
      <c r="P1394" s="5">
        <f t="shared" si="84"/>
        <v>6.8650000000000002</v>
      </c>
      <c r="Q1394" s="5">
        <f t="shared" si="85"/>
        <v>0.1850000000000005</v>
      </c>
      <c r="R1394" s="5" t="str">
        <f>IF(H1396="C_B",INDEX(音色一览表!A:A,MATCH(MID(F1394,5,2)&amp;MID(F1395,5,2)&amp;MID(F1396,7,2),音色一览表!H:H,0))&amp;" "&amp;INDEX(音色一览表!G:G,MATCH(MID(F1394,5,2)&amp;MID(F1395,5,2)&amp;MID(F1396,7,2),音色一览表!H:H,0)),"")</f>
        <v/>
      </c>
      <c r="S1394" s="17"/>
      <c r="T1394" s="17"/>
    </row>
    <row r="1395" spans="1:20" ht="18" hidden="1" customHeight="1" x14ac:dyDescent="0.2">
      <c r="A1395" s="16">
        <v>1393</v>
      </c>
      <c r="B1395" s="16">
        <v>8</v>
      </c>
      <c r="C1395" s="10">
        <v>43089.903437361114</v>
      </c>
      <c r="D1395" s="16" t="s">
        <v>49</v>
      </c>
      <c r="E1395" s="16" t="s">
        <v>50</v>
      </c>
      <c r="F1395" s="16" t="s">
        <v>174</v>
      </c>
      <c r="G1395" s="16" t="s">
        <v>1665</v>
      </c>
      <c r="H1395" s="34" t="str">
        <f t="shared" si="87"/>
        <v>9</v>
      </c>
      <c r="I1395" s="34" t="str">
        <f>IFERROR(INDEX(数据分类!B:B,MATCH(数据!H1395,数据分类!A:A,0)),"Error")</f>
        <v>音符打开</v>
      </c>
      <c r="J1395" s="34" t="str">
        <f>IFERROR(_xlfn.IFS(INDEX(数据分类!E:E,MATCH(数据!H1395,数据分类!A:A,0))=3456,N1395&amp;M1395,INDEX(数据分类!E:E,MATCH(数据!H1395,数据分类!A:A,0))=34,M1395,INDEX(数据分类!E:E,MATCH(数据!H1395,数据分类!A:A,0))=56,N1395,INDEX(数据分类!E:E,MATCH(数据!H1395,数据分类!A:A,0))="-","-"),"Error")</f>
        <v>D3键松开</v>
      </c>
      <c r="K1395" s="34">
        <f t="shared" si="86"/>
        <v>1</v>
      </c>
      <c r="L1395" s="4" t="str">
        <f>IFERROR(INDEX(字典msg!B:B,MATCH(D1395,字典msg!A:A,0)),"Error")</f>
        <v>正常</v>
      </c>
      <c r="M1395" s="4" t="str">
        <f>IFERROR(_xlfn.IFS(H1395="9",INDEX(字典1_34!C:C,MATCH(MID(F1395,5,2),字典1_34!B:B,0)),H1395="B00",INDEX(字典1_34!D:D,MATCH(MID(F1395,5,2),字典1_34!B:B,0)),H1395="B20",INDEX(字典1_34!E:E,MATCH(MID(F1395,5,2),字典1_34!B:B,0)),H1395="B48",INDEX(字典1_34!G:G,MATCH(MID(F1395,5,2),字典1_34!B:B,0)),LEFT(H1395,1)="B",INDEX(字典1_34!F:F,MATCH(MID(F1395,5,2),字典1_34!B:B,0))),"-")</f>
        <v>松开</v>
      </c>
      <c r="N1395" s="4" t="str">
        <f>IFERROR(_xlfn.IFS(H1395="9",INDEX(字典1_56!C:C,MATCH(MID(F1395,7,2),字典1_56!B:B,0)),LEFT(H1395,1)="B",INDEX(字典1_56!D:D,MATCH(MID(F1395,7,2),字典1_56!B:B,0)),H1395="C_B",INDEX(字典1_56!F:F,MATCH(MID(F1395,7,2),字典1_56!B:B,0)),H1395="C",INDEX(字典1_56!E:E,MATCH(MID(F1395,7,2),字典1_56!B:B,0))),"-")</f>
        <v>D3键</v>
      </c>
      <c r="O1395" s="4" t="str">
        <f>IFERROR(INDEX(字典1_78!C:C,MATCH(RIGHT(F1395,2),字典1_78!B:B,0)),"Error")</f>
        <v>音符打开(#01)</v>
      </c>
      <c r="P1395" s="5">
        <f t="shared" si="84"/>
        <v>7.1719999999999997</v>
      </c>
      <c r="Q1395" s="5">
        <f t="shared" si="85"/>
        <v>0.3069999999999995</v>
      </c>
      <c r="R1395" s="5" t="str">
        <f>IF(H1397="C_B",INDEX(音色一览表!A:A,MATCH(MID(F1395,5,2)&amp;MID(F1396,5,2)&amp;MID(F1397,7,2),音色一览表!H:H,0))&amp;" "&amp;INDEX(音色一览表!G:G,MATCH(MID(F1395,5,2)&amp;MID(F1396,5,2)&amp;MID(F1397,7,2),音色一览表!H:H,0)),"")</f>
        <v/>
      </c>
      <c r="S1395" s="17"/>
      <c r="T1395" s="17"/>
    </row>
    <row r="1396" spans="1:20" ht="18" hidden="1" customHeight="1" x14ac:dyDescent="0.2">
      <c r="A1396" s="16">
        <v>1394</v>
      </c>
      <c r="B1396" s="16">
        <v>8</v>
      </c>
      <c r="C1396" s="10">
        <v>43089.903439120368</v>
      </c>
      <c r="D1396" s="16" t="s">
        <v>49</v>
      </c>
      <c r="E1396" s="16" t="s">
        <v>50</v>
      </c>
      <c r="F1396" s="16" t="s">
        <v>1666</v>
      </c>
      <c r="G1396" s="16" t="s">
        <v>1667</v>
      </c>
      <c r="H1396" s="34" t="str">
        <f t="shared" si="87"/>
        <v>9</v>
      </c>
      <c r="I1396" s="34" t="str">
        <f>IFERROR(INDEX(数据分类!B:B,MATCH(数据!H1396,数据分类!A:A,0)),"Error")</f>
        <v>音符打开</v>
      </c>
      <c r="J1396" s="34" t="str">
        <f>IFERROR(_xlfn.IFS(INDEX(数据分类!E:E,MATCH(数据!H1396,数据分类!A:A,0))=3456,N1396&amp;M1396,INDEX(数据分类!E:E,MATCH(数据!H1396,数据分类!A:A,0))=34,M1396,INDEX(数据分类!E:E,MATCH(数据!H1396,数据分类!A:A,0))=56,N1396,INDEX(数据分类!E:E,MATCH(数据!H1396,数据分类!A:A,0))="-","-"),"Error")</f>
        <v>E3键按下(力度094)</v>
      </c>
      <c r="K1396" s="34">
        <f t="shared" si="86"/>
        <v>1</v>
      </c>
      <c r="L1396" s="4" t="str">
        <f>IFERROR(INDEX(字典msg!B:B,MATCH(D1396,字典msg!A:A,0)),"Error")</f>
        <v>正常</v>
      </c>
      <c r="M1396" s="4" t="str">
        <f>IFERROR(_xlfn.IFS(H1396="9",INDEX(字典1_34!C:C,MATCH(MID(F1396,5,2),字典1_34!B:B,0)),H1396="B00",INDEX(字典1_34!D:D,MATCH(MID(F1396,5,2),字典1_34!B:B,0)),H1396="B20",INDEX(字典1_34!E:E,MATCH(MID(F1396,5,2),字典1_34!B:B,0)),H1396="B48",INDEX(字典1_34!G:G,MATCH(MID(F1396,5,2),字典1_34!B:B,0)),LEFT(H1396,1)="B",INDEX(字典1_34!F:F,MATCH(MID(F1396,5,2),字典1_34!B:B,0))),"-")</f>
        <v>按下(力度094)</v>
      </c>
      <c r="N1396" s="4" t="str">
        <f>IFERROR(_xlfn.IFS(H1396="9",INDEX(字典1_56!C:C,MATCH(MID(F1396,7,2),字典1_56!B:B,0)),LEFT(H1396,1)="B",INDEX(字典1_56!D:D,MATCH(MID(F1396,7,2),字典1_56!B:B,0)),H1396="C_B",INDEX(字典1_56!F:F,MATCH(MID(F1396,7,2),字典1_56!B:B,0)),H1396="C",INDEX(字典1_56!E:E,MATCH(MID(F1396,7,2),字典1_56!B:B,0))),"-")</f>
        <v>E3键</v>
      </c>
      <c r="O1396" s="4" t="str">
        <f>IFERROR(INDEX(字典1_78!C:C,MATCH(RIGHT(F1396,2),字典1_78!B:B,0)),"Error")</f>
        <v>音符打开(#01)</v>
      </c>
      <c r="P1396" s="5">
        <f t="shared" si="84"/>
        <v>7.3239999999999998</v>
      </c>
      <c r="Q1396" s="5">
        <f t="shared" si="85"/>
        <v>0.15200000000000014</v>
      </c>
      <c r="R1396" s="5" t="str">
        <f>IF(H1398="C_B",INDEX(音色一览表!A:A,MATCH(MID(F1396,5,2)&amp;MID(F1397,5,2)&amp;MID(F1398,7,2),音色一览表!H:H,0))&amp;" "&amp;INDEX(音色一览表!G:G,MATCH(MID(F1396,5,2)&amp;MID(F1397,5,2)&amp;MID(F1398,7,2),音色一览表!H:H,0)),"")</f>
        <v/>
      </c>
      <c r="S1396" s="17"/>
      <c r="T1396" s="17"/>
    </row>
    <row r="1397" spans="1:20" ht="18" hidden="1" customHeight="1" x14ac:dyDescent="0.2">
      <c r="A1397" s="16">
        <v>1395</v>
      </c>
      <c r="B1397" s="16">
        <v>8</v>
      </c>
      <c r="C1397" s="10">
        <v>43089.903442893519</v>
      </c>
      <c r="D1397" s="16" t="s">
        <v>49</v>
      </c>
      <c r="E1397" s="16" t="s">
        <v>50</v>
      </c>
      <c r="F1397" s="16" t="s">
        <v>181</v>
      </c>
      <c r="G1397" s="16" t="s">
        <v>1668</v>
      </c>
      <c r="H1397" s="34" t="str">
        <f t="shared" si="87"/>
        <v>9</v>
      </c>
      <c r="I1397" s="34" t="str">
        <f>IFERROR(INDEX(数据分类!B:B,MATCH(数据!H1397,数据分类!A:A,0)),"Error")</f>
        <v>音符打开</v>
      </c>
      <c r="J1397" s="34" t="str">
        <f>IFERROR(_xlfn.IFS(INDEX(数据分类!E:E,MATCH(数据!H1397,数据分类!A:A,0))=3456,N1397&amp;M1397,INDEX(数据分类!E:E,MATCH(数据!H1397,数据分类!A:A,0))=34,M1397,INDEX(数据分类!E:E,MATCH(数据!H1397,数据分类!A:A,0))=56,N1397,INDEX(数据分类!E:E,MATCH(数据!H1397,数据分类!A:A,0))="-","-"),"Error")</f>
        <v>E3键松开</v>
      </c>
      <c r="K1397" s="34">
        <f t="shared" si="86"/>
        <v>1</v>
      </c>
      <c r="L1397" s="4" t="str">
        <f>IFERROR(INDEX(字典msg!B:B,MATCH(D1397,字典msg!A:A,0)),"Error")</f>
        <v>正常</v>
      </c>
      <c r="M1397" s="4" t="str">
        <f>IFERROR(_xlfn.IFS(H1397="9",INDEX(字典1_34!C:C,MATCH(MID(F1397,5,2),字典1_34!B:B,0)),H1397="B00",INDEX(字典1_34!D:D,MATCH(MID(F1397,5,2),字典1_34!B:B,0)),H1397="B20",INDEX(字典1_34!E:E,MATCH(MID(F1397,5,2),字典1_34!B:B,0)),H1397="B48",INDEX(字典1_34!G:G,MATCH(MID(F1397,5,2),字典1_34!B:B,0)),LEFT(H1397,1)="B",INDEX(字典1_34!F:F,MATCH(MID(F1397,5,2),字典1_34!B:B,0))),"-")</f>
        <v>松开</v>
      </c>
      <c r="N1397" s="4" t="str">
        <f>IFERROR(_xlfn.IFS(H1397="9",INDEX(字典1_56!C:C,MATCH(MID(F1397,7,2),字典1_56!B:B,0)),LEFT(H1397,1)="B",INDEX(字典1_56!D:D,MATCH(MID(F1397,7,2),字典1_56!B:B,0)),H1397="C_B",INDEX(字典1_56!F:F,MATCH(MID(F1397,7,2),字典1_56!B:B,0)),H1397="C",INDEX(字典1_56!E:E,MATCH(MID(F1397,7,2),字典1_56!B:B,0))),"-")</f>
        <v>E3键</v>
      </c>
      <c r="O1397" s="4" t="str">
        <f>IFERROR(INDEX(字典1_78!C:C,MATCH(RIGHT(F1397,2),字典1_78!B:B,0)),"Error")</f>
        <v>音符打开(#01)</v>
      </c>
      <c r="P1397" s="5">
        <f t="shared" si="84"/>
        <v>7.649</v>
      </c>
      <c r="Q1397" s="5">
        <f t="shared" si="85"/>
        <v>0.32500000000000018</v>
      </c>
      <c r="R1397" s="5" t="str">
        <f>IF(H1399="C_B",INDEX(音色一览表!A:A,MATCH(MID(F1397,5,2)&amp;MID(F1398,5,2)&amp;MID(F1399,7,2),音色一览表!H:H,0))&amp;" "&amp;INDEX(音色一览表!G:G,MATCH(MID(F1397,5,2)&amp;MID(F1398,5,2)&amp;MID(F1399,7,2),音色一览表!H:H,0)),"")</f>
        <v/>
      </c>
      <c r="S1397" s="17"/>
      <c r="T1397" s="17"/>
    </row>
    <row r="1398" spans="1:20" ht="18" hidden="1" customHeight="1" x14ac:dyDescent="0.2">
      <c r="A1398" s="16">
        <v>1396</v>
      </c>
      <c r="B1398" s="16">
        <v>8</v>
      </c>
      <c r="C1398" s="10">
        <v>43089.903444618052</v>
      </c>
      <c r="D1398" s="16" t="s">
        <v>49</v>
      </c>
      <c r="E1398" s="16" t="s">
        <v>50</v>
      </c>
      <c r="F1398" s="16" t="s">
        <v>1669</v>
      </c>
      <c r="G1398" s="16" t="s">
        <v>1670</v>
      </c>
      <c r="H1398" s="34" t="str">
        <f t="shared" si="87"/>
        <v>9</v>
      </c>
      <c r="I1398" s="34" t="str">
        <f>IFERROR(INDEX(数据分类!B:B,MATCH(数据!H1398,数据分类!A:A,0)),"Error")</f>
        <v>音符打开</v>
      </c>
      <c r="J1398" s="34" t="str">
        <f>IFERROR(_xlfn.IFS(INDEX(数据分类!E:E,MATCH(数据!H1398,数据分类!A:A,0))=3456,N1398&amp;M1398,INDEX(数据分类!E:E,MATCH(数据!H1398,数据分类!A:A,0))=34,M1398,INDEX(数据分类!E:E,MATCH(数据!H1398,数据分类!A:A,0))=56,N1398,INDEX(数据分类!E:E,MATCH(数据!H1398,数据分类!A:A,0))="-","-"),"Error")</f>
        <v>F3键按下(力度088)</v>
      </c>
      <c r="K1398" s="34">
        <f t="shared" si="86"/>
        <v>1</v>
      </c>
      <c r="L1398" s="4" t="str">
        <f>IFERROR(INDEX(字典msg!B:B,MATCH(D1398,字典msg!A:A,0)),"Error")</f>
        <v>正常</v>
      </c>
      <c r="M1398" s="4" t="str">
        <f>IFERROR(_xlfn.IFS(H1398="9",INDEX(字典1_34!C:C,MATCH(MID(F1398,5,2),字典1_34!B:B,0)),H1398="B00",INDEX(字典1_34!D:D,MATCH(MID(F1398,5,2),字典1_34!B:B,0)),H1398="B20",INDEX(字典1_34!E:E,MATCH(MID(F1398,5,2),字典1_34!B:B,0)),H1398="B48",INDEX(字典1_34!G:G,MATCH(MID(F1398,5,2),字典1_34!B:B,0)),LEFT(H1398,1)="B",INDEX(字典1_34!F:F,MATCH(MID(F1398,5,2),字典1_34!B:B,0))),"-")</f>
        <v>按下(力度088)</v>
      </c>
      <c r="N1398" s="4" t="str">
        <f>IFERROR(_xlfn.IFS(H1398="9",INDEX(字典1_56!C:C,MATCH(MID(F1398,7,2),字典1_56!B:B,0)),LEFT(H1398,1)="B",INDEX(字典1_56!D:D,MATCH(MID(F1398,7,2),字典1_56!B:B,0)),H1398="C_B",INDEX(字典1_56!F:F,MATCH(MID(F1398,7,2),字典1_56!B:B,0)),H1398="C",INDEX(字典1_56!E:E,MATCH(MID(F1398,7,2),字典1_56!B:B,0))),"-")</f>
        <v>F3键</v>
      </c>
      <c r="O1398" s="4" t="str">
        <f>IFERROR(INDEX(字典1_78!C:C,MATCH(RIGHT(F1398,2),字典1_78!B:B,0)),"Error")</f>
        <v>音符打开(#01)</v>
      </c>
      <c r="P1398" s="5">
        <f t="shared" si="84"/>
        <v>7.7990000000000004</v>
      </c>
      <c r="Q1398" s="5">
        <f t="shared" si="85"/>
        <v>0.15000000000000036</v>
      </c>
      <c r="R1398" s="5" t="str">
        <f>IF(H1400="C_B",INDEX(音色一览表!A:A,MATCH(MID(F1398,5,2)&amp;MID(F1399,5,2)&amp;MID(F1400,7,2),音色一览表!H:H,0))&amp;" "&amp;INDEX(音色一览表!G:G,MATCH(MID(F1398,5,2)&amp;MID(F1399,5,2)&amp;MID(F1400,7,2),音色一览表!H:H,0)),"")</f>
        <v/>
      </c>
      <c r="S1398" s="17"/>
      <c r="T1398" s="17"/>
    </row>
    <row r="1399" spans="1:20" ht="18" hidden="1" customHeight="1" x14ac:dyDescent="0.2">
      <c r="A1399" s="16">
        <v>1397</v>
      </c>
      <c r="B1399" s="16">
        <v>8</v>
      </c>
      <c r="C1399" s="10">
        <v>43089.903447870369</v>
      </c>
      <c r="D1399" s="16" t="s">
        <v>49</v>
      </c>
      <c r="E1399" s="16" t="s">
        <v>50</v>
      </c>
      <c r="F1399" s="16" t="s">
        <v>207</v>
      </c>
      <c r="G1399" s="16" t="s">
        <v>1671</v>
      </c>
      <c r="H1399" s="34" t="str">
        <f t="shared" si="87"/>
        <v>9</v>
      </c>
      <c r="I1399" s="34" t="str">
        <f>IFERROR(INDEX(数据分类!B:B,MATCH(数据!H1399,数据分类!A:A,0)),"Error")</f>
        <v>音符打开</v>
      </c>
      <c r="J1399" s="34" t="str">
        <f>IFERROR(_xlfn.IFS(INDEX(数据分类!E:E,MATCH(数据!H1399,数据分类!A:A,0))=3456,N1399&amp;M1399,INDEX(数据分类!E:E,MATCH(数据!H1399,数据分类!A:A,0))=34,M1399,INDEX(数据分类!E:E,MATCH(数据!H1399,数据分类!A:A,0))=56,N1399,INDEX(数据分类!E:E,MATCH(数据!H1399,数据分类!A:A,0))="-","-"),"Error")</f>
        <v>F3键松开</v>
      </c>
      <c r="K1399" s="34">
        <f t="shared" si="86"/>
        <v>1</v>
      </c>
      <c r="L1399" s="4" t="str">
        <f>IFERROR(INDEX(字典msg!B:B,MATCH(D1399,字典msg!A:A,0)),"Error")</f>
        <v>正常</v>
      </c>
      <c r="M1399" s="4" t="str">
        <f>IFERROR(_xlfn.IFS(H1399="9",INDEX(字典1_34!C:C,MATCH(MID(F1399,5,2),字典1_34!B:B,0)),H1399="B00",INDEX(字典1_34!D:D,MATCH(MID(F1399,5,2),字典1_34!B:B,0)),H1399="B20",INDEX(字典1_34!E:E,MATCH(MID(F1399,5,2),字典1_34!B:B,0)),H1399="B48",INDEX(字典1_34!G:G,MATCH(MID(F1399,5,2),字典1_34!B:B,0)),LEFT(H1399,1)="B",INDEX(字典1_34!F:F,MATCH(MID(F1399,5,2),字典1_34!B:B,0))),"-")</f>
        <v>松开</v>
      </c>
      <c r="N1399" s="4" t="str">
        <f>IFERROR(_xlfn.IFS(H1399="9",INDEX(字典1_56!C:C,MATCH(MID(F1399,7,2),字典1_56!B:B,0)),LEFT(H1399,1)="B",INDEX(字典1_56!D:D,MATCH(MID(F1399,7,2),字典1_56!B:B,0)),H1399="C_B",INDEX(字典1_56!F:F,MATCH(MID(F1399,7,2),字典1_56!B:B,0)),H1399="C",INDEX(字典1_56!E:E,MATCH(MID(F1399,7,2),字典1_56!B:B,0))),"-")</f>
        <v>F3键</v>
      </c>
      <c r="O1399" s="4" t="str">
        <f>IFERROR(INDEX(字典1_78!C:C,MATCH(RIGHT(F1399,2),字典1_78!B:B,0)),"Error")</f>
        <v>音符打开(#01)</v>
      </c>
      <c r="P1399" s="5">
        <f t="shared" si="84"/>
        <v>8.08</v>
      </c>
      <c r="Q1399" s="5">
        <f t="shared" si="85"/>
        <v>0.28099999999999969</v>
      </c>
      <c r="R1399" s="5" t="str">
        <f>IF(H1401="C_B",INDEX(音色一览表!A:A,MATCH(MID(F1399,5,2)&amp;MID(F1400,5,2)&amp;MID(F1401,7,2),音色一览表!H:H,0))&amp;" "&amp;INDEX(音色一览表!G:G,MATCH(MID(F1399,5,2)&amp;MID(F1400,5,2)&amp;MID(F1401,7,2),音色一览表!H:H,0)),"")</f>
        <v/>
      </c>
      <c r="S1399" s="17"/>
      <c r="T1399" s="17"/>
    </row>
    <row r="1400" spans="1:20" ht="18" hidden="1" customHeight="1" x14ac:dyDescent="0.2">
      <c r="A1400" s="16">
        <v>1398</v>
      </c>
      <c r="B1400" s="16">
        <v>8</v>
      </c>
      <c r="C1400" s="10">
        <v>43089.903449791665</v>
      </c>
      <c r="D1400" s="16" t="s">
        <v>49</v>
      </c>
      <c r="E1400" s="16" t="s">
        <v>50</v>
      </c>
      <c r="F1400" s="16" t="s">
        <v>1672</v>
      </c>
      <c r="G1400" s="16" t="s">
        <v>1673</v>
      </c>
      <c r="H1400" s="34" t="str">
        <f t="shared" si="87"/>
        <v>9</v>
      </c>
      <c r="I1400" s="34" t="str">
        <f>IFERROR(INDEX(数据分类!B:B,MATCH(数据!H1400,数据分类!A:A,0)),"Error")</f>
        <v>音符打开</v>
      </c>
      <c r="J1400" s="34" t="str">
        <f>IFERROR(_xlfn.IFS(INDEX(数据分类!E:E,MATCH(数据!H1400,数据分类!A:A,0))=3456,N1400&amp;M1400,INDEX(数据分类!E:E,MATCH(数据!H1400,数据分类!A:A,0))=34,M1400,INDEX(数据分类!E:E,MATCH(数据!H1400,数据分类!A:A,0))=56,N1400,INDEX(数据分类!E:E,MATCH(数据!H1400,数据分类!A:A,0))="-","-"),"Error")</f>
        <v>G3键按下(力度086)</v>
      </c>
      <c r="K1400" s="34">
        <f t="shared" si="86"/>
        <v>1</v>
      </c>
      <c r="L1400" s="4" t="str">
        <f>IFERROR(INDEX(字典msg!B:B,MATCH(D1400,字典msg!A:A,0)),"Error")</f>
        <v>正常</v>
      </c>
      <c r="M1400" s="4" t="str">
        <f>IFERROR(_xlfn.IFS(H1400="9",INDEX(字典1_34!C:C,MATCH(MID(F1400,5,2),字典1_34!B:B,0)),H1400="B00",INDEX(字典1_34!D:D,MATCH(MID(F1400,5,2),字典1_34!B:B,0)),H1400="B20",INDEX(字典1_34!E:E,MATCH(MID(F1400,5,2),字典1_34!B:B,0)),H1400="B48",INDEX(字典1_34!G:G,MATCH(MID(F1400,5,2),字典1_34!B:B,0)),LEFT(H1400,1)="B",INDEX(字典1_34!F:F,MATCH(MID(F1400,5,2),字典1_34!B:B,0))),"-")</f>
        <v>按下(力度086)</v>
      </c>
      <c r="N1400" s="4" t="str">
        <f>IFERROR(_xlfn.IFS(H1400="9",INDEX(字典1_56!C:C,MATCH(MID(F1400,7,2),字典1_56!B:B,0)),LEFT(H1400,1)="B",INDEX(字典1_56!D:D,MATCH(MID(F1400,7,2),字典1_56!B:B,0)),H1400="C_B",INDEX(字典1_56!F:F,MATCH(MID(F1400,7,2),字典1_56!B:B,0)),H1400="C",INDEX(字典1_56!E:E,MATCH(MID(F1400,7,2),字典1_56!B:B,0))),"-")</f>
        <v>G3键</v>
      </c>
      <c r="O1400" s="4" t="str">
        <f>IFERROR(INDEX(字典1_78!C:C,MATCH(RIGHT(F1400,2),字典1_78!B:B,0)),"Error")</f>
        <v>音符打开(#01)</v>
      </c>
      <c r="P1400" s="5">
        <f t="shared" si="84"/>
        <v>8.2449999999999992</v>
      </c>
      <c r="Q1400" s="5">
        <f t="shared" si="85"/>
        <v>0.16499999999999915</v>
      </c>
      <c r="R1400" s="5" t="str">
        <f>IF(H1402="C_B",INDEX(音色一览表!A:A,MATCH(MID(F1400,5,2)&amp;MID(F1401,5,2)&amp;MID(F1402,7,2),音色一览表!H:H,0))&amp;" "&amp;INDEX(音色一览表!G:G,MATCH(MID(F1400,5,2)&amp;MID(F1401,5,2)&amp;MID(F1402,7,2),音色一览表!H:H,0)),"")</f>
        <v/>
      </c>
      <c r="S1400" s="17"/>
      <c r="T1400" s="17"/>
    </row>
    <row r="1401" spans="1:20" ht="18" hidden="1" customHeight="1" x14ac:dyDescent="0.2">
      <c r="A1401" s="16">
        <v>1399</v>
      </c>
      <c r="B1401" s="16">
        <v>8</v>
      </c>
      <c r="C1401" s="10">
        <v>43089.903453136576</v>
      </c>
      <c r="D1401" s="16" t="s">
        <v>49</v>
      </c>
      <c r="E1401" s="16" t="s">
        <v>50</v>
      </c>
      <c r="F1401" s="16" t="s">
        <v>209</v>
      </c>
      <c r="G1401" s="16" t="s">
        <v>1674</v>
      </c>
      <c r="H1401" s="34" t="str">
        <f t="shared" si="87"/>
        <v>9</v>
      </c>
      <c r="I1401" s="34" t="str">
        <f>IFERROR(INDEX(数据分类!B:B,MATCH(数据!H1401,数据分类!A:A,0)),"Error")</f>
        <v>音符打开</v>
      </c>
      <c r="J1401" s="34" t="str">
        <f>IFERROR(_xlfn.IFS(INDEX(数据分类!E:E,MATCH(数据!H1401,数据分类!A:A,0))=3456,N1401&amp;M1401,INDEX(数据分类!E:E,MATCH(数据!H1401,数据分类!A:A,0))=34,M1401,INDEX(数据分类!E:E,MATCH(数据!H1401,数据分类!A:A,0))=56,N1401,INDEX(数据分类!E:E,MATCH(数据!H1401,数据分类!A:A,0))="-","-"),"Error")</f>
        <v>G3键松开</v>
      </c>
      <c r="K1401" s="34">
        <f t="shared" si="86"/>
        <v>1</v>
      </c>
      <c r="L1401" s="4" t="str">
        <f>IFERROR(INDEX(字典msg!B:B,MATCH(D1401,字典msg!A:A,0)),"Error")</f>
        <v>正常</v>
      </c>
      <c r="M1401" s="4" t="str">
        <f>IFERROR(_xlfn.IFS(H1401="9",INDEX(字典1_34!C:C,MATCH(MID(F1401,5,2),字典1_34!B:B,0)),H1401="B00",INDEX(字典1_34!D:D,MATCH(MID(F1401,5,2),字典1_34!B:B,0)),H1401="B20",INDEX(字典1_34!E:E,MATCH(MID(F1401,5,2),字典1_34!B:B,0)),H1401="B48",INDEX(字典1_34!G:G,MATCH(MID(F1401,5,2),字典1_34!B:B,0)),LEFT(H1401,1)="B",INDEX(字典1_34!F:F,MATCH(MID(F1401,5,2),字典1_34!B:B,0))),"-")</f>
        <v>松开</v>
      </c>
      <c r="N1401" s="4" t="str">
        <f>IFERROR(_xlfn.IFS(H1401="9",INDEX(字典1_56!C:C,MATCH(MID(F1401,7,2),字典1_56!B:B,0)),LEFT(H1401,1)="B",INDEX(字典1_56!D:D,MATCH(MID(F1401,7,2),字典1_56!B:B,0)),H1401="C_B",INDEX(字典1_56!F:F,MATCH(MID(F1401,7,2),字典1_56!B:B,0)),H1401="C",INDEX(字典1_56!E:E,MATCH(MID(F1401,7,2),字典1_56!B:B,0))),"-")</f>
        <v>G3键</v>
      </c>
      <c r="O1401" s="4" t="str">
        <f>IFERROR(INDEX(字典1_78!C:C,MATCH(RIGHT(F1401,2),字典1_78!B:B,0)),"Error")</f>
        <v>音符打开(#01)</v>
      </c>
      <c r="P1401" s="5">
        <f t="shared" si="84"/>
        <v>8.5350000000000001</v>
      </c>
      <c r="Q1401" s="5">
        <f t="shared" si="85"/>
        <v>0.29000000000000092</v>
      </c>
      <c r="R1401" s="5" t="str">
        <f>IF(H1403="C_B",INDEX(音色一览表!A:A,MATCH(MID(F1401,5,2)&amp;MID(F1402,5,2)&amp;MID(F1403,7,2),音色一览表!H:H,0))&amp;" "&amp;INDEX(音色一览表!G:G,MATCH(MID(F1401,5,2)&amp;MID(F1402,5,2)&amp;MID(F1403,7,2),音色一览表!H:H,0)),"")</f>
        <v/>
      </c>
      <c r="S1401" s="17"/>
      <c r="T1401" s="17"/>
    </row>
    <row r="1402" spans="1:20" ht="18" hidden="1" customHeight="1" x14ac:dyDescent="0.2">
      <c r="A1402" s="16">
        <v>1400</v>
      </c>
      <c r="B1402" s="16">
        <v>8</v>
      </c>
      <c r="C1402" s="10">
        <v>43089.903454942127</v>
      </c>
      <c r="D1402" s="16" t="s">
        <v>49</v>
      </c>
      <c r="E1402" s="16" t="s">
        <v>50</v>
      </c>
      <c r="F1402" s="16" t="s">
        <v>1675</v>
      </c>
      <c r="G1402" s="16" t="s">
        <v>1676</v>
      </c>
      <c r="H1402" s="34" t="str">
        <f t="shared" si="87"/>
        <v>9</v>
      </c>
      <c r="I1402" s="34" t="str">
        <f>IFERROR(INDEX(数据分类!B:B,MATCH(数据!H1402,数据分类!A:A,0)),"Error")</f>
        <v>音符打开</v>
      </c>
      <c r="J1402" s="34" t="str">
        <f>IFERROR(_xlfn.IFS(INDEX(数据分类!E:E,MATCH(数据!H1402,数据分类!A:A,0))=3456,N1402&amp;M1402,INDEX(数据分类!E:E,MATCH(数据!H1402,数据分类!A:A,0))=34,M1402,INDEX(数据分类!E:E,MATCH(数据!H1402,数据分类!A:A,0))=56,N1402,INDEX(数据分类!E:E,MATCH(数据!H1402,数据分类!A:A,0))="-","-"),"Error")</f>
        <v>A3键按下(力度094)</v>
      </c>
      <c r="K1402" s="34">
        <f t="shared" si="86"/>
        <v>1</v>
      </c>
      <c r="L1402" s="4" t="str">
        <f>IFERROR(INDEX(字典msg!B:B,MATCH(D1402,字典msg!A:A,0)),"Error")</f>
        <v>正常</v>
      </c>
      <c r="M1402" s="4" t="str">
        <f>IFERROR(_xlfn.IFS(H1402="9",INDEX(字典1_34!C:C,MATCH(MID(F1402,5,2),字典1_34!B:B,0)),H1402="B00",INDEX(字典1_34!D:D,MATCH(MID(F1402,5,2),字典1_34!B:B,0)),H1402="B20",INDEX(字典1_34!E:E,MATCH(MID(F1402,5,2),字典1_34!B:B,0)),H1402="B48",INDEX(字典1_34!G:G,MATCH(MID(F1402,5,2),字典1_34!B:B,0)),LEFT(H1402,1)="B",INDEX(字典1_34!F:F,MATCH(MID(F1402,5,2),字典1_34!B:B,0))),"-")</f>
        <v>按下(力度094)</v>
      </c>
      <c r="N1402" s="4" t="str">
        <f>IFERROR(_xlfn.IFS(H1402="9",INDEX(字典1_56!C:C,MATCH(MID(F1402,7,2),字典1_56!B:B,0)),LEFT(H1402,1)="B",INDEX(字典1_56!D:D,MATCH(MID(F1402,7,2),字典1_56!B:B,0)),H1402="C_B",INDEX(字典1_56!F:F,MATCH(MID(F1402,7,2),字典1_56!B:B,0)),H1402="C",INDEX(字典1_56!E:E,MATCH(MID(F1402,7,2),字典1_56!B:B,0))),"-")</f>
        <v>A3键</v>
      </c>
      <c r="O1402" s="4" t="str">
        <f>IFERROR(INDEX(字典1_78!C:C,MATCH(RIGHT(F1402,2),字典1_78!B:B,0)),"Error")</f>
        <v>音符打开(#01)</v>
      </c>
      <c r="P1402" s="5">
        <f t="shared" si="84"/>
        <v>8.69</v>
      </c>
      <c r="Q1402" s="5">
        <f t="shared" si="85"/>
        <v>0.15499999999999936</v>
      </c>
      <c r="R1402" s="5" t="str">
        <f>IF(H1404="C_B",INDEX(音色一览表!A:A,MATCH(MID(F1402,5,2)&amp;MID(F1403,5,2)&amp;MID(F1404,7,2),音色一览表!H:H,0))&amp;" "&amp;INDEX(音色一览表!G:G,MATCH(MID(F1402,5,2)&amp;MID(F1403,5,2)&amp;MID(F1404,7,2),音色一览表!H:H,0)),"")</f>
        <v/>
      </c>
      <c r="S1402" s="17"/>
      <c r="T1402" s="17"/>
    </row>
    <row r="1403" spans="1:20" ht="18" hidden="1" customHeight="1" x14ac:dyDescent="0.2">
      <c r="A1403" s="16">
        <v>1401</v>
      </c>
      <c r="B1403" s="16">
        <v>8</v>
      </c>
      <c r="C1403" s="10">
        <v>43089.903458182867</v>
      </c>
      <c r="D1403" s="16" t="s">
        <v>49</v>
      </c>
      <c r="E1403" s="16" t="s">
        <v>50</v>
      </c>
      <c r="F1403" s="16" t="s">
        <v>1550</v>
      </c>
      <c r="G1403" s="16" t="s">
        <v>1677</v>
      </c>
      <c r="H1403" s="34" t="str">
        <f t="shared" si="87"/>
        <v>9</v>
      </c>
      <c r="I1403" s="34" t="str">
        <f>IFERROR(INDEX(数据分类!B:B,MATCH(数据!H1403,数据分类!A:A,0)),"Error")</f>
        <v>音符打开</v>
      </c>
      <c r="J1403" s="34" t="str">
        <f>IFERROR(_xlfn.IFS(INDEX(数据分类!E:E,MATCH(数据!H1403,数据分类!A:A,0))=3456,N1403&amp;M1403,INDEX(数据分类!E:E,MATCH(数据!H1403,数据分类!A:A,0))=34,M1403,INDEX(数据分类!E:E,MATCH(数据!H1403,数据分类!A:A,0))=56,N1403,INDEX(数据分类!E:E,MATCH(数据!H1403,数据分类!A:A,0))="-","-"),"Error")</f>
        <v>A3键松开</v>
      </c>
      <c r="K1403" s="34">
        <f t="shared" si="86"/>
        <v>1</v>
      </c>
      <c r="L1403" s="4" t="str">
        <f>IFERROR(INDEX(字典msg!B:B,MATCH(D1403,字典msg!A:A,0)),"Error")</f>
        <v>正常</v>
      </c>
      <c r="M1403" s="4" t="str">
        <f>IFERROR(_xlfn.IFS(H1403="9",INDEX(字典1_34!C:C,MATCH(MID(F1403,5,2),字典1_34!B:B,0)),H1403="B00",INDEX(字典1_34!D:D,MATCH(MID(F1403,5,2),字典1_34!B:B,0)),H1403="B20",INDEX(字典1_34!E:E,MATCH(MID(F1403,5,2),字典1_34!B:B,0)),H1403="B48",INDEX(字典1_34!G:G,MATCH(MID(F1403,5,2),字典1_34!B:B,0)),LEFT(H1403,1)="B",INDEX(字典1_34!F:F,MATCH(MID(F1403,5,2),字典1_34!B:B,0))),"-")</f>
        <v>松开</v>
      </c>
      <c r="N1403" s="4" t="str">
        <f>IFERROR(_xlfn.IFS(H1403="9",INDEX(字典1_56!C:C,MATCH(MID(F1403,7,2),字典1_56!B:B,0)),LEFT(H1403,1)="B",INDEX(字典1_56!D:D,MATCH(MID(F1403,7,2),字典1_56!B:B,0)),H1403="C_B",INDEX(字典1_56!F:F,MATCH(MID(F1403,7,2),字典1_56!B:B,0)),H1403="C",INDEX(字典1_56!E:E,MATCH(MID(F1403,7,2),字典1_56!B:B,0))),"-")</f>
        <v>A3键</v>
      </c>
      <c r="O1403" s="4" t="str">
        <f>IFERROR(INDEX(字典1_78!C:C,MATCH(RIGHT(F1403,2),字典1_78!B:B,0)),"Error")</f>
        <v>音符打开(#01)</v>
      </c>
      <c r="P1403" s="5">
        <f t="shared" si="84"/>
        <v>8.9700000000000006</v>
      </c>
      <c r="Q1403" s="5">
        <f t="shared" si="85"/>
        <v>0.28000000000000114</v>
      </c>
      <c r="R1403" s="5" t="str">
        <f>IF(H1405="C_B",INDEX(音色一览表!A:A,MATCH(MID(F1403,5,2)&amp;MID(F1404,5,2)&amp;MID(F1405,7,2),音色一览表!H:H,0))&amp;" "&amp;INDEX(音色一览表!G:G,MATCH(MID(F1403,5,2)&amp;MID(F1404,5,2)&amp;MID(F1405,7,2),音色一览表!H:H,0)),"")</f>
        <v/>
      </c>
      <c r="S1403" s="17"/>
      <c r="T1403" s="17"/>
    </row>
    <row r="1404" spans="1:20" ht="18" hidden="1" customHeight="1" x14ac:dyDescent="0.2">
      <c r="A1404" s="16">
        <v>1402</v>
      </c>
      <c r="B1404" s="16">
        <v>8</v>
      </c>
      <c r="C1404" s="10">
        <v>43089.90345996528</v>
      </c>
      <c r="D1404" s="16" t="s">
        <v>49</v>
      </c>
      <c r="E1404" s="16" t="s">
        <v>50</v>
      </c>
      <c r="F1404" s="16" t="s">
        <v>1678</v>
      </c>
      <c r="G1404" s="16" t="s">
        <v>1679</v>
      </c>
      <c r="H1404" s="34" t="str">
        <f t="shared" si="87"/>
        <v>9</v>
      </c>
      <c r="I1404" s="34" t="str">
        <f>IFERROR(INDEX(数据分类!B:B,MATCH(数据!H1404,数据分类!A:A,0)),"Error")</f>
        <v>音符打开</v>
      </c>
      <c r="J1404" s="34" t="str">
        <f>IFERROR(_xlfn.IFS(INDEX(数据分类!E:E,MATCH(数据!H1404,数据分类!A:A,0))=3456,N1404&amp;M1404,INDEX(数据分类!E:E,MATCH(数据!H1404,数据分类!A:A,0))=34,M1404,INDEX(数据分类!E:E,MATCH(数据!H1404,数据分类!A:A,0))=56,N1404,INDEX(数据分类!E:E,MATCH(数据!H1404,数据分类!A:A,0))="-","-"),"Error")</f>
        <v>B3键按下(力度099)</v>
      </c>
      <c r="K1404" s="34">
        <f t="shared" si="86"/>
        <v>1</v>
      </c>
      <c r="L1404" s="4" t="str">
        <f>IFERROR(INDEX(字典msg!B:B,MATCH(D1404,字典msg!A:A,0)),"Error")</f>
        <v>正常</v>
      </c>
      <c r="M1404" s="4" t="str">
        <f>IFERROR(_xlfn.IFS(H1404="9",INDEX(字典1_34!C:C,MATCH(MID(F1404,5,2),字典1_34!B:B,0)),H1404="B00",INDEX(字典1_34!D:D,MATCH(MID(F1404,5,2),字典1_34!B:B,0)),H1404="B20",INDEX(字典1_34!E:E,MATCH(MID(F1404,5,2),字典1_34!B:B,0)),H1404="B48",INDEX(字典1_34!G:G,MATCH(MID(F1404,5,2),字典1_34!B:B,0)),LEFT(H1404,1)="B",INDEX(字典1_34!F:F,MATCH(MID(F1404,5,2),字典1_34!B:B,0))),"-")</f>
        <v>按下(力度099)</v>
      </c>
      <c r="N1404" s="4" t="str">
        <f>IFERROR(_xlfn.IFS(H1404="9",INDEX(字典1_56!C:C,MATCH(MID(F1404,7,2),字典1_56!B:B,0)),LEFT(H1404,1)="B",INDEX(字典1_56!D:D,MATCH(MID(F1404,7,2),字典1_56!B:B,0)),H1404="C_B",INDEX(字典1_56!F:F,MATCH(MID(F1404,7,2),字典1_56!B:B,0)),H1404="C",INDEX(字典1_56!E:E,MATCH(MID(F1404,7,2),字典1_56!B:B,0))),"-")</f>
        <v>B3键</v>
      </c>
      <c r="O1404" s="4" t="str">
        <f>IFERROR(INDEX(字典1_78!C:C,MATCH(RIGHT(F1404,2),字典1_78!B:B,0)),"Error")</f>
        <v>音符打开(#01)</v>
      </c>
      <c r="P1404" s="5">
        <f t="shared" si="84"/>
        <v>9.125</v>
      </c>
      <c r="Q1404" s="5">
        <f t="shared" si="85"/>
        <v>0.15499999999999936</v>
      </c>
      <c r="R1404" s="5" t="str">
        <f>IF(H1406="C_B",INDEX(音色一览表!A:A,MATCH(MID(F1404,5,2)&amp;MID(F1405,5,2)&amp;MID(F1406,7,2),音色一览表!H:H,0))&amp;" "&amp;INDEX(音色一览表!G:G,MATCH(MID(F1404,5,2)&amp;MID(F1405,5,2)&amp;MID(F1406,7,2),音色一览表!H:H,0)),"")</f>
        <v/>
      </c>
      <c r="S1404" s="17"/>
      <c r="T1404" s="17"/>
    </row>
    <row r="1405" spans="1:20" ht="18" hidden="1" customHeight="1" x14ac:dyDescent="0.2">
      <c r="A1405" s="16">
        <v>1403</v>
      </c>
      <c r="B1405" s="16">
        <v>8</v>
      </c>
      <c r="C1405" s="10">
        <v>43089.903469895835</v>
      </c>
      <c r="D1405" s="16" t="s">
        <v>49</v>
      </c>
      <c r="E1405" s="16" t="s">
        <v>50</v>
      </c>
      <c r="F1405" s="16" t="s">
        <v>1557</v>
      </c>
      <c r="G1405" s="16" t="s">
        <v>1680</v>
      </c>
      <c r="H1405" s="34" t="str">
        <f t="shared" si="87"/>
        <v>9</v>
      </c>
      <c r="I1405" s="34" t="str">
        <f>IFERROR(INDEX(数据分类!B:B,MATCH(数据!H1405,数据分类!A:A,0)),"Error")</f>
        <v>音符打开</v>
      </c>
      <c r="J1405" s="34" t="str">
        <f>IFERROR(_xlfn.IFS(INDEX(数据分类!E:E,MATCH(数据!H1405,数据分类!A:A,0))=3456,N1405&amp;M1405,INDEX(数据分类!E:E,MATCH(数据!H1405,数据分类!A:A,0))=34,M1405,INDEX(数据分类!E:E,MATCH(数据!H1405,数据分类!A:A,0))=56,N1405,INDEX(数据分类!E:E,MATCH(数据!H1405,数据分类!A:A,0))="-","-"),"Error")</f>
        <v>B3键松开</v>
      </c>
      <c r="K1405" s="34">
        <f t="shared" si="86"/>
        <v>1</v>
      </c>
      <c r="L1405" s="4" t="str">
        <f>IFERROR(INDEX(字典msg!B:B,MATCH(D1405,字典msg!A:A,0)),"Error")</f>
        <v>正常</v>
      </c>
      <c r="M1405" s="4" t="str">
        <f>IFERROR(_xlfn.IFS(H1405="9",INDEX(字典1_34!C:C,MATCH(MID(F1405,5,2),字典1_34!B:B,0)),H1405="B00",INDEX(字典1_34!D:D,MATCH(MID(F1405,5,2),字典1_34!B:B,0)),H1405="B20",INDEX(字典1_34!E:E,MATCH(MID(F1405,5,2),字典1_34!B:B,0)),H1405="B48",INDEX(字典1_34!G:G,MATCH(MID(F1405,5,2),字典1_34!B:B,0)),LEFT(H1405,1)="B",INDEX(字典1_34!F:F,MATCH(MID(F1405,5,2),字典1_34!B:B,0))),"-")</f>
        <v>松开</v>
      </c>
      <c r="N1405" s="4" t="str">
        <f>IFERROR(_xlfn.IFS(H1405="9",INDEX(字典1_56!C:C,MATCH(MID(F1405,7,2),字典1_56!B:B,0)),LEFT(H1405,1)="B",INDEX(字典1_56!D:D,MATCH(MID(F1405,7,2),字典1_56!B:B,0)),H1405="C_B",INDEX(字典1_56!F:F,MATCH(MID(F1405,7,2),字典1_56!B:B,0)),H1405="C",INDEX(字典1_56!E:E,MATCH(MID(F1405,7,2),字典1_56!B:B,0))),"-")</f>
        <v>B3键</v>
      </c>
      <c r="O1405" s="4" t="str">
        <f>IFERROR(INDEX(字典1_78!C:C,MATCH(RIGHT(F1405,2),字典1_78!B:B,0)),"Error")</f>
        <v>音符打开(#01)</v>
      </c>
      <c r="P1405" s="5">
        <f t="shared" si="84"/>
        <v>9.9830000000000005</v>
      </c>
      <c r="Q1405" s="5">
        <f t="shared" si="85"/>
        <v>0.85800000000000054</v>
      </c>
      <c r="R1405" s="5" t="str">
        <f>IF(H1407="C_B",INDEX(音色一览表!A:A,MATCH(MID(F1405,5,2)&amp;MID(F1406,5,2)&amp;MID(F1407,7,2),音色一览表!H:H,0))&amp;" "&amp;INDEX(音色一览表!G:G,MATCH(MID(F1405,5,2)&amp;MID(F1406,5,2)&amp;MID(F1407,7,2),音色一览表!H:H,0)),"")</f>
        <v/>
      </c>
      <c r="S1405" s="17"/>
      <c r="T1405" s="17"/>
    </row>
    <row r="1406" spans="1:20" ht="18" hidden="1" customHeight="1" x14ac:dyDescent="0.2">
      <c r="A1406" s="16">
        <v>1404</v>
      </c>
      <c r="B1406" s="16">
        <v>8</v>
      </c>
      <c r="C1406" s="10">
        <v>43089.903478182867</v>
      </c>
      <c r="D1406" s="16" t="s">
        <v>49</v>
      </c>
      <c r="E1406" s="16" t="s">
        <v>50</v>
      </c>
      <c r="F1406" s="16" t="s">
        <v>1681</v>
      </c>
      <c r="G1406" s="16" t="s">
        <v>1682</v>
      </c>
      <c r="H1406" s="34" t="str">
        <f t="shared" si="87"/>
        <v>9</v>
      </c>
      <c r="I1406" s="34" t="str">
        <f>IFERROR(INDEX(数据分类!B:B,MATCH(数据!H1406,数据分类!A:A,0)),"Error")</f>
        <v>音符打开</v>
      </c>
      <c r="J1406" s="34" t="str">
        <f>IFERROR(_xlfn.IFS(INDEX(数据分类!E:E,MATCH(数据!H1406,数据分类!A:A,0))=3456,N1406&amp;M1406,INDEX(数据分类!E:E,MATCH(数据!H1406,数据分类!A:A,0))=34,M1406,INDEX(数据分类!E:E,MATCH(数据!H1406,数据分类!A:A,0))=56,N1406,INDEX(数据分类!E:E,MATCH(数据!H1406,数据分类!A:A,0))="-","-"),"Error")</f>
        <v>B3键按下(力度097)</v>
      </c>
      <c r="K1406" s="34">
        <f t="shared" si="86"/>
        <v>1</v>
      </c>
      <c r="L1406" s="4" t="str">
        <f>IFERROR(INDEX(字典msg!B:B,MATCH(D1406,字典msg!A:A,0)),"Error")</f>
        <v>正常</v>
      </c>
      <c r="M1406" s="4" t="str">
        <f>IFERROR(_xlfn.IFS(H1406="9",INDEX(字典1_34!C:C,MATCH(MID(F1406,5,2),字典1_34!B:B,0)),H1406="B00",INDEX(字典1_34!D:D,MATCH(MID(F1406,5,2),字典1_34!B:B,0)),H1406="B20",INDEX(字典1_34!E:E,MATCH(MID(F1406,5,2),字典1_34!B:B,0)),H1406="B48",INDEX(字典1_34!G:G,MATCH(MID(F1406,5,2),字典1_34!B:B,0)),LEFT(H1406,1)="B",INDEX(字典1_34!F:F,MATCH(MID(F1406,5,2),字典1_34!B:B,0))),"-")</f>
        <v>按下(力度097)</v>
      </c>
      <c r="N1406" s="4" t="str">
        <f>IFERROR(_xlfn.IFS(H1406="9",INDEX(字典1_56!C:C,MATCH(MID(F1406,7,2),字典1_56!B:B,0)),LEFT(H1406,1)="B",INDEX(字典1_56!D:D,MATCH(MID(F1406,7,2),字典1_56!B:B,0)),H1406="C_B",INDEX(字典1_56!F:F,MATCH(MID(F1406,7,2),字典1_56!B:B,0)),H1406="C",INDEX(字典1_56!E:E,MATCH(MID(F1406,7,2),字典1_56!B:B,0))),"-")</f>
        <v>B3键</v>
      </c>
      <c r="O1406" s="4" t="str">
        <f>IFERROR(INDEX(字典1_78!C:C,MATCH(RIGHT(F1406,2),字典1_78!B:B,0)),"Error")</f>
        <v>音符打开(#01)</v>
      </c>
      <c r="P1406" s="5">
        <f t="shared" si="84"/>
        <v>10.699</v>
      </c>
      <c r="Q1406" s="5">
        <f t="shared" si="85"/>
        <v>0.7159999999999993</v>
      </c>
      <c r="R1406" s="5" t="str">
        <f>IF(H1408="C_B",INDEX(音色一览表!A:A,MATCH(MID(F1406,5,2)&amp;MID(F1407,5,2)&amp;MID(F1408,7,2),音色一览表!H:H,0))&amp;" "&amp;INDEX(音色一览表!G:G,MATCH(MID(F1406,5,2)&amp;MID(F1407,5,2)&amp;MID(F1408,7,2),音色一览表!H:H,0)),"")</f>
        <v/>
      </c>
      <c r="S1406" s="17"/>
      <c r="T1406" s="17"/>
    </row>
    <row r="1407" spans="1:20" ht="18" hidden="1" customHeight="1" x14ac:dyDescent="0.2">
      <c r="A1407" s="16">
        <v>1405</v>
      </c>
      <c r="B1407" s="16">
        <v>8</v>
      </c>
      <c r="C1407" s="10">
        <v>43089.903481226851</v>
      </c>
      <c r="D1407" s="16" t="s">
        <v>49</v>
      </c>
      <c r="E1407" s="16" t="s">
        <v>50</v>
      </c>
      <c r="F1407" s="16" t="s">
        <v>1557</v>
      </c>
      <c r="G1407" s="16" t="s">
        <v>1683</v>
      </c>
      <c r="H1407" s="34" t="str">
        <f t="shared" si="87"/>
        <v>9</v>
      </c>
      <c r="I1407" s="34" t="str">
        <f>IFERROR(INDEX(数据分类!B:B,MATCH(数据!H1407,数据分类!A:A,0)),"Error")</f>
        <v>音符打开</v>
      </c>
      <c r="J1407" s="34" t="str">
        <f>IFERROR(_xlfn.IFS(INDEX(数据分类!E:E,MATCH(数据!H1407,数据分类!A:A,0))=3456,N1407&amp;M1407,INDEX(数据分类!E:E,MATCH(数据!H1407,数据分类!A:A,0))=34,M1407,INDEX(数据分类!E:E,MATCH(数据!H1407,数据分类!A:A,0))=56,N1407,INDEX(数据分类!E:E,MATCH(数据!H1407,数据分类!A:A,0))="-","-"),"Error")</f>
        <v>B3键松开</v>
      </c>
      <c r="K1407" s="34">
        <f t="shared" si="86"/>
        <v>1</v>
      </c>
      <c r="L1407" s="4" t="str">
        <f>IFERROR(INDEX(字典msg!B:B,MATCH(D1407,字典msg!A:A,0)),"Error")</f>
        <v>正常</v>
      </c>
      <c r="M1407" s="4" t="str">
        <f>IFERROR(_xlfn.IFS(H1407="9",INDEX(字典1_34!C:C,MATCH(MID(F1407,5,2),字典1_34!B:B,0)),H1407="B00",INDEX(字典1_34!D:D,MATCH(MID(F1407,5,2),字典1_34!B:B,0)),H1407="B20",INDEX(字典1_34!E:E,MATCH(MID(F1407,5,2),字典1_34!B:B,0)),H1407="B48",INDEX(字典1_34!G:G,MATCH(MID(F1407,5,2),字典1_34!B:B,0)),LEFT(H1407,1)="B",INDEX(字典1_34!F:F,MATCH(MID(F1407,5,2),字典1_34!B:B,0))),"-")</f>
        <v>松开</v>
      </c>
      <c r="N1407" s="4" t="str">
        <f>IFERROR(_xlfn.IFS(H1407="9",INDEX(字典1_56!C:C,MATCH(MID(F1407,7,2),字典1_56!B:B,0)),LEFT(H1407,1)="B",INDEX(字典1_56!D:D,MATCH(MID(F1407,7,2),字典1_56!B:B,0)),H1407="C_B",INDEX(字典1_56!F:F,MATCH(MID(F1407,7,2),字典1_56!B:B,0)),H1407="C",INDEX(字典1_56!E:E,MATCH(MID(F1407,7,2),字典1_56!B:B,0))),"-")</f>
        <v>B3键</v>
      </c>
      <c r="O1407" s="4" t="str">
        <f>IFERROR(INDEX(字典1_78!C:C,MATCH(RIGHT(F1407,2),字典1_78!B:B,0)),"Error")</f>
        <v>音符打开(#01)</v>
      </c>
      <c r="P1407" s="5">
        <f t="shared" si="84"/>
        <v>10.962</v>
      </c>
      <c r="Q1407" s="5">
        <f t="shared" si="85"/>
        <v>0.2629999999999999</v>
      </c>
      <c r="R1407" s="5" t="str">
        <f>IF(H1409="C_B",INDEX(音色一览表!A:A,MATCH(MID(F1407,5,2)&amp;MID(F1408,5,2)&amp;MID(F1409,7,2),音色一览表!H:H,0))&amp;" "&amp;INDEX(音色一览表!G:G,MATCH(MID(F1407,5,2)&amp;MID(F1408,5,2)&amp;MID(F1409,7,2),音色一览表!H:H,0)),"")</f>
        <v/>
      </c>
      <c r="S1407" s="17"/>
      <c r="T1407" s="17"/>
    </row>
    <row r="1408" spans="1:20" ht="18" hidden="1" customHeight="1" x14ac:dyDescent="0.2">
      <c r="A1408" s="16">
        <v>1406</v>
      </c>
      <c r="B1408" s="16">
        <v>8</v>
      </c>
      <c r="C1408" s="10">
        <v>43089.903482986112</v>
      </c>
      <c r="D1408" s="16" t="s">
        <v>49</v>
      </c>
      <c r="E1408" s="16" t="s">
        <v>50</v>
      </c>
      <c r="F1408" s="16" t="s">
        <v>1548</v>
      </c>
      <c r="G1408" s="16" t="s">
        <v>1684</v>
      </c>
      <c r="H1408" s="34" t="str">
        <f t="shared" si="87"/>
        <v>9</v>
      </c>
      <c r="I1408" s="34" t="str">
        <f>IFERROR(INDEX(数据分类!B:B,MATCH(数据!H1408,数据分类!A:A,0)),"Error")</f>
        <v>音符打开</v>
      </c>
      <c r="J1408" s="34" t="str">
        <f>IFERROR(_xlfn.IFS(INDEX(数据分类!E:E,MATCH(数据!H1408,数据分类!A:A,0))=3456,N1408&amp;M1408,INDEX(数据分类!E:E,MATCH(数据!H1408,数据分类!A:A,0))=34,M1408,INDEX(数据分类!E:E,MATCH(数据!H1408,数据分类!A:A,0))=56,N1408,INDEX(数据分类!E:E,MATCH(数据!H1408,数据分类!A:A,0))="-","-"),"Error")</f>
        <v>A3键按下(力度086)</v>
      </c>
      <c r="K1408" s="34">
        <f t="shared" si="86"/>
        <v>1</v>
      </c>
      <c r="L1408" s="4" t="str">
        <f>IFERROR(INDEX(字典msg!B:B,MATCH(D1408,字典msg!A:A,0)),"Error")</f>
        <v>正常</v>
      </c>
      <c r="M1408" s="4" t="str">
        <f>IFERROR(_xlfn.IFS(H1408="9",INDEX(字典1_34!C:C,MATCH(MID(F1408,5,2),字典1_34!B:B,0)),H1408="B00",INDEX(字典1_34!D:D,MATCH(MID(F1408,5,2),字典1_34!B:B,0)),H1408="B20",INDEX(字典1_34!E:E,MATCH(MID(F1408,5,2),字典1_34!B:B,0)),H1408="B48",INDEX(字典1_34!G:G,MATCH(MID(F1408,5,2),字典1_34!B:B,0)),LEFT(H1408,1)="B",INDEX(字典1_34!F:F,MATCH(MID(F1408,5,2),字典1_34!B:B,0))),"-")</f>
        <v>按下(力度086)</v>
      </c>
      <c r="N1408" s="4" t="str">
        <f>IFERROR(_xlfn.IFS(H1408="9",INDEX(字典1_56!C:C,MATCH(MID(F1408,7,2),字典1_56!B:B,0)),LEFT(H1408,1)="B",INDEX(字典1_56!D:D,MATCH(MID(F1408,7,2),字典1_56!B:B,0)),H1408="C_B",INDEX(字典1_56!F:F,MATCH(MID(F1408,7,2),字典1_56!B:B,0)),H1408="C",INDEX(字典1_56!E:E,MATCH(MID(F1408,7,2),字典1_56!B:B,0))),"-")</f>
        <v>A3键</v>
      </c>
      <c r="O1408" s="4" t="str">
        <f>IFERROR(INDEX(字典1_78!C:C,MATCH(RIGHT(F1408,2),字典1_78!B:B,0)),"Error")</f>
        <v>音符打开(#01)</v>
      </c>
      <c r="P1408" s="5">
        <f t="shared" si="84"/>
        <v>11.113</v>
      </c>
      <c r="Q1408" s="5">
        <f t="shared" si="85"/>
        <v>0.1509999999999998</v>
      </c>
      <c r="R1408" s="5" t="str">
        <f>IF(H1410="C_B",INDEX(音色一览表!A:A,MATCH(MID(F1408,5,2)&amp;MID(F1409,5,2)&amp;MID(F1410,7,2),音色一览表!H:H,0))&amp;" "&amp;INDEX(音色一览表!G:G,MATCH(MID(F1408,5,2)&amp;MID(F1409,5,2)&amp;MID(F1410,7,2),音色一览表!H:H,0)),"")</f>
        <v/>
      </c>
      <c r="S1408" s="17"/>
      <c r="T1408" s="17"/>
    </row>
    <row r="1409" spans="1:20" ht="18" hidden="1" customHeight="1" x14ac:dyDescent="0.2">
      <c r="A1409" s="16">
        <v>1407</v>
      </c>
      <c r="B1409" s="16">
        <v>8</v>
      </c>
      <c r="C1409" s="10">
        <v>43089.903485509261</v>
      </c>
      <c r="D1409" s="16" t="s">
        <v>49</v>
      </c>
      <c r="E1409" s="16" t="s">
        <v>50</v>
      </c>
      <c r="F1409" s="16" t="s">
        <v>1550</v>
      </c>
      <c r="G1409" s="16" t="s">
        <v>1685</v>
      </c>
      <c r="H1409" s="34" t="str">
        <f t="shared" si="87"/>
        <v>9</v>
      </c>
      <c r="I1409" s="34" t="str">
        <f>IFERROR(INDEX(数据分类!B:B,MATCH(数据!H1409,数据分类!A:A,0)),"Error")</f>
        <v>音符打开</v>
      </c>
      <c r="J1409" s="34" t="str">
        <f>IFERROR(_xlfn.IFS(INDEX(数据分类!E:E,MATCH(数据!H1409,数据分类!A:A,0))=3456,N1409&amp;M1409,INDEX(数据分类!E:E,MATCH(数据!H1409,数据分类!A:A,0))=34,M1409,INDEX(数据分类!E:E,MATCH(数据!H1409,数据分类!A:A,0))=56,N1409,INDEX(数据分类!E:E,MATCH(数据!H1409,数据分类!A:A,0))="-","-"),"Error")</f>
        <v>A3键松开</v>
      </c>
      <c r="K1409" s="34">
        <f t="shared" si="86"/>
        <v>1</v>
      </c>
      <c r="L1409" s="4" t="str">
        <f>IFERROR(INDEX(字典msg!B:B,MATCH(D1409,字典msg!A:A,0)),"Error")</f>
        <v>正常</v>
      </c>
      <c r="M1409" s="4" t="str">
        <f>IFERROR(_xlfn.IFS(H1409="9",INDEX(字典1_34!C:C,MATCH(MID(F1409,5,2),字典1_34!B:B,0)),H1409="B00",INDEX(字典1_34!D:D,MATCH(MID(F1409,5,2),字典1_34!B:B,0)),H1409="B20",INDEX(字典1_34!E:E,MATCH(MID(F1409,5,2),字典1_34!B:B,0)),H1409="B48",INDEX(字典1_34!G:G,MATCH(MID(F1409,5,2),字典1_34!B:B,0)),LEFT(H1409,1)="B",INDEX(字典1_34!F:F,MATCH(MID(F1409,5,2),字典1_34!B:B,0))),"-")</f>
        <v>松开</v>
      </c>
      <c r="N1409" s="4" t="str">
        <f>IFERROR(_xlfn.IFS(H1409="9",INDEX(字典1_56!C:C,MATCH(MID(F1409,7,2),字典1_56!B:B,0)),LEFT(H1409,1)="B",INDEX(字典1_56!D:D,MATCH(MID(F1409,7,2),字典1_56!B:B,0)),H1409="C_B",INDEX(字典1_56!F:F,MATCH(MID(F1409,7,2),字典1_56!B:B,0)),H1409="C",INDEX(字典1_56!E:E,MATCH(MID(F1409,7,2),字典1_56!B:B,0))),"-")</f>
        <v>A3键</v>
      </c>
      <c r="O1409" s="4" t="str">
        <f>IFERROR(INDEX(字典1_78!C:C,MATCH(RIGHT(F1409,2),字典1_78!B:B,0)),"Error")</f>
        <v>音符打开(#01)</v>
      </c>
      <c r="P1409" s="5">
        <f t="shared" si="84"/>
        <v>11.332000000000001</v>
      </c>
      <c r="Q1409" s="5">
        <f t="shared" si="85"/>
        <v>0.21900000000000119</v>
      </c>
      <c r="R1409" s="5" t="str">
        <f>IF(H1411="C_B",INDEX(音色一览表!A:A,MATCH(MID(F1409,5,2)&amp;MID(F1410,5,2)&amp;MID(F1411,7,2),音色一览表!H:H,0))&amp;" "&amp;INDEX(音色一览表!G:G,MATCH(MID(F1409,5,2)&amp;MID(F1410,5,2)&amp;MID(F1411,7,2),音色一览表!H:H,0)),"")</f>
        <v/>
      </c>
      <c r="S1409" s="17"/>
      <c r="T1409" s="17"/>
    </row>
    <row r="1410" spans="1:20" ht="18" hidden="1" customHeight="1" x14ac:dyDescent="0.2">
      <c r="A1410" s="16">
        <v>1408</v>
      </c>
      <c r="B1410" s="16">
        <v>8</v>
      </c>
      <c r="C1410" s="10">
        <v>43089.903487615738</v>
      </c>
      <c r="D1410" s="16" t="s">
        <v>49</v>
      </c>
      <c r="E1410" s="16" t="s">
        <v>50</v>
      </c>
      <c r="F1410" s="16" t="s">
        <v>1686</v>
      </c>
      <c r="G1410" s="16" t="s">
        <v>63</v>
      </c>
      <c r="H1410" s="34" t="str">
        <f t="shared" si="87"/>
        <v>9</v>
      </c>
      <c r="I1410" s="34" t="str">
        <f>IFERROR(INDEX(数据分类!B:B,MATCH(数据!H1410,数据分类!A:A,0)),"Error")</f>
        <v>音符打开</v>
      </c>
      <c r="J1410" s="34" t="str">
        <f>IFERROR(_xlfn.IFS(INDEX(数据分类!E:E,MATCH(数据!H1410,数据分类!A:A,0))=3456,N1410&amp;M1410,INDEX(数据分类!E:E,MATCH(数据!H1410,数据分类!A:A,0))=34,M1410,INDEX(数据分类!E:E,MATCH(数据!H1410,数据分类!A:A,0))=56,N1410,INDEX(数据分类!E:E,MATCH(数据!H1410,数据分类!A:A,0))="-","-"),"Error")</f>
        <v>G3键按下(力度094)</v>
      </c>
      <c r="K1410" s="34">
        <f t="shared" si="86"/>
        <v>1</v>
      </c>
      <c r="L1410" s="4" t="str">
        <f>IFERROR(INDEX(字典msg!B:B,MATCH(D1410,字典msg!A:A,0)),"Error")</f>
        <v>正常</v>
      </c>
      <c r="M1410" s="4" t="str">
        <f>IFERROR(_xlfn.IFS(H1410="9",INDEX(字典1_34!C:C,MATCH(MID(F1410,5,2),字典1_34!B:B,0)),H1410="B00",INDEX(字典1_34!D:D,MATCH(MID(F1410,5,2),字典1_34!B:B,0)),H1410="B20",INDEX(字典1_34!E:E,MATCH(MID(F1410,5,2),字典1_34!B:B,0)),H1410="B48",INDEX(字典1_34!G:G,MATCH(MID(F1410,5,2),字典1_34!B:B,0)),LEFT(H1410,1)="B",INDEX(字典1_34!F:F,MATCH(MID(F1410,5,2),字典1_34!B:B,0))),"-")</f>
        <v>按下(力度094)</v>
      </c>
      <c r="N1410" s="4" t="str">
        <f>IFERROR(_xlfn.IFS(H1410="9",INDEX(字典1_56!C:C,MATCH(MID(F1410,7,2),字典1_56!B:B,0)),LEFT(H1410,1)="B",INDEX(字典1_56!D:D,MATCH(MID(F1410,7,2),字典1_56!B:B,0)),H1410="C_B",INDEX(字典1_56!F:F,MATCH(MID(F1410,7,2),字典1_56!B:B,0)),H1410="C",INDEX(字典1_56!E:E,MATCH(MID(F1410,7,2),字典1_56!B:B,0))),"-")</f>
        <v>G3键</v>
      </c>
      <c r="O1410" s="4" t="str">
        <f>IFERROR(INDEX(字典1_78!C:C,MATCH(RIGHT(F1410,2),字典1_78!B:B,0)),"Error")</f>
        <v>音符打开(#01)</v>
      </c>
      <c r="P1410" s="5">
        <f t="shared" si="84"/>
        <v>11.513999999999999</v>
      </c>
      <c r="Q1410" s="5">
        <f t="shared" si="85"/>
        <v>0.18199999999999861</v>
      </c>
      <c r="R1410" s="5" t="str">
        <f>IF(H1412="C_B",INDEX(音色一览表!A:A,MATCH(MID(F1410,5,2)&amp;MID(F1411,5,2)&amp;MID(F1412,7,2),音色一览表!H:H,0))&amp;" "&amp;INDEX(音色一览表!G:G,MATCH(MID(F1410,5,2)&amp;MID(F1411,5,2)&amp;MID(F1412,7,2),音色一览表!H:H,0)),"")</f>
        <v/>
      </c>
      <c r="S1410" s="17"/>
      <c r="T1410" s="17"/>
    </row>
    <row r="1411" spans="1:20" ht="18" hidden="1" customHeight="1" x14ac:dyDescent="0.2">
      <c r="A1411" s="16">
        <v>1409</v>
      </c>
      <c r="B1411" s="16">
        <v>8</v>
      </c>
      <c r="C1411" s="10">
        <v>43089.903490104167</v>
      </c>
      <c r="D1411" s="16" t="s">
        <v>49</v>
      </c>
      <c r="E1411" s="16" t="s">
        <v>50</v>
      </c>
      <c r="F1411" s="16" t="s">
        <v>209</v>
      </c>
      <c r="G1411" s="16" t="s">
        <v>1687</v>
      </c>
      <c r="H1411" s="34" t="str">
        <f t="shared" si="87"/>
        <v>9</v>
      </c>
      <c r="I1411" s="34" t="str">
        <f>IFERROR(INDEX(数据分类!B:B,MATCH(数据!H1411,数据分类!A:A,0)),"Error")</f>
        <v>音符打开</v>
      </c>
      <c r="J1411" s="34" t="str">
        <f>IFERROR(_xlfn.IFS(INDEX(数据分类!E:E,MATCH(数据!H1411,数据分类!A:A,0))=3456,N1411&amp;M1411,INDEX(数据分类!E:E,MATCH(数据!H1411,数据分类!A:A,0))=34,M1411,INDEX(数据分类!E:E,MATCH(数据!H1411,数据分类!A:A,0))=56,N1411,INDEX(数据分类!E:E,MATCH(数据!H1411,数据分类!A:A,0))="-","-"),"Error")</f>
        <v>G3键松开</v>
      </c>
      <c r="K1411" s="34">
        <f t="shared" si="86"/>
        <v>1</v>
      </c>
      <c r="L1411" s="4" t="str">
        <f>IFERROR(INDEX(字典msg!B:B,MATCH(D1411,字典msg!A:A,0)),"Error")</f>
        <v>正常</v>
      </c>
      <c r="M1411" s="4" t="str">
        <f>IFERROR(_xlfn.IFS(H1411="9",INDEX(字典1_34!C:C,MATCH(MID(F1411,5,2),字典1_34!B:B,0)),H1411="B00",INDEX(字典1_34!D:D,MATCH(MID(F1411,5,2),字典1_34!B:B,0)),H1411="B20",INDEX(字典1_34!E:E,MATCH(MID(F1411,5,2),字典1_34!B:B,0)),H1411="B48",INDEX(字典1_34!G:G,MATCH(MID(F1411,5,2),字典1_34!B:B,0)),LEFT(H1411,1)="B",INDEX(字典1_34!F:F,MATCH(MID(F1411,5,2),字典1_34!B:B,0))),"-")</f>
        <v>松开</v>
      </c>
      <c r="N1411" s="4" t="str">
        <f>IFERROR(_xlfn.IFS(H1411="9",INDEX(字典1_56!C:C,MATCH(MID(F1411,7,2),字典1_56!B:B,0)),LEFT(H1411,1)="B",INDEX(字典1_56!D:D,MATCH(MID(F1411,7,2),字典1_56!B:B,0)),H1411="C_B",INDEX(字典1_56!F:F,MATCH(MID(F1411,7,2),字典1_56!B:B,0)),H1411="C",INDEX(字典1_56!E:E,MATCH(MID(F1411,7,2),字典1_56!B:B,0))),"-")</f>
        <v>G3键</v>
      </c>
      <c r="O1411" s="4" t="str">
        <f>IFERROR(INDEX(字典1_78!C:C,MATCH(RIGHT(F1411,2),字典1_78!B:B,0)),"Error")</f>
        <v>音符打开(#01)</v>
      </c>
      <c r="P1411" s="5">
        <f t="shared" ref="P1411:P1474" si="88">HEX2DEC(RIGHT(G1411,6))/1000</f>
        <v>11.728</v>
      </c>
      <c r="Q1411" s="5">
        <f t="shared" ref="Q1411:Q1474" si="89">IFERROR(IF(B1411=B1410,P1411-P1410,0),"")</f>
        <v>0.21400000000000041</v>
      </c>
      <c r="R1411" s="5" t="str">
        <f>IF(H1413="C_B",INDEX(音色一览表!A:A,MATCH(MID(F1411,5,2)&amp;MID(F1412,5,2)&amp;MID(F1413,7,2),音色一览表!H:H,0))&amp;" "&amp;INDEX(音色一览表!G:G,MATCH(MID(F1411,5,2)&amp;MID(F1412,5,2)&amp;MID(F1413,7,2),音色一览表!H:H,0)),"")</f>
        <v/>
      </c>
      <c r="S1411" s="17"/>
      <c r="T1411" s="17"/>
    </row>
    <row r="1412" spans="1:20" ht="18" hidden="1" customHeight="1" x14ac:dyDescent="0.2">
      <c r="A1412" s="16">
        <v>1410</v>
      </c>
      <c r="B1412" s="16">
        <v>8</v>
      </c>
      <c r="C1412" s="10">
        <v>43089.903492094905</v>
      </c>
      <c r="D1412" s="16" t="s">
        <v>49</v>
      </c>
      <c r="E1412" s="16" t="s">
        <v>50</v>
      </c>
      <c r="F1412" s="16" t="s">
        <v>1669</v>
      </c>
      <c r="G1412" s="16" t="s">
        <v>1688</v>
      </c>
      <c r="H1412" s="34" t="str">
        <f t="shared" si="87"/>
        <v>9</v>
      </c>
      <c r="I1412" s="34" t="str">
        <f>IFERROR(INDEX(数据分类!B:B,MATCH(数据!H1412,数据分类!A:A,0)),"Error")</f>
        <v>音符打开</v>
      </c>
      <c r="J1412" s="34" t="str">
        <f>IFERROR(_xlfn.IFS(INDEX(数据分类!E:E,MATCH(数据!H1412,数据分类!A:A,0))=3456,N1412&amp;M1412,INDEX(数据分类!E:E,MATCH(数据!H1412,数据分类!A:A,0))=34,M1412,INDEX(数据分类!E:E,MATCH(数据!H1412,数据分类!A:A,0))=56,N1412,INDEX(数据分类!E:E,MATCH(数据!H1412,数据分类!A:A,0))="-","-"),"Error")</f>
        <v>F3键按下(力度088)</v>
      </c>
      <c r="K1412" s="34">
        <f t="shared" ref="K1412:K1475" si="90">IF(OR(H1412="9",LEFT(H1412,1)="B",LEFT(H1412,1)="C"),RIGHT(F1412,1)+1,"-")</f>
        <v>1</v>
      </c>
      <c r="L1412" s="4" t="str">
        <f>IFERROR(INDEX(字典msg!B:B,MATCH(D1412,字典msg!A:A,0)),"Error")</f>
        <v>正常</v>
      </c>
      <c r="M1412" s="4" t="str">
        <f>IFERROR(_xlfn.IFS(H1412="9",INDEX(字典1_34!C:C,MATCH(MID(F1412,5,2),字典1_34!B:B,0)),H1412="B00",INDEX(字典1_34!D:D,MATCH(MID(F1412,5,2),字典1_34!B:B,0)),H1412="B20",INDEX(字典1_34!E:E,MATCH(MID(F1412,5,2),字典1_34!B:B,0)),H1412="B48",INDEX(字典1_34!G:G,MATCH(MID(F1412,5,2),字典1_34!B:B,0)),LEFT(H1412,1)="B",INDEX(字典1_34!F:F,MATCH(MID(F1412,5,2),字典1_34!B:B,0))),"-")</f>
        <v>按下(力度088)</v>
      </c>
      <c r="N1412" s="4" t="str">
        <f>IFERROR(_xlfn.IFS(H1412="9",INDEX(字典1_56!C:C,MATCH(MID(F1412,7,2),字典1_56!B:B,0)),LEFT(H1412,1)="B",INDEX(字典1_56!D:D,MATCH(MID(F1412,7,2),字典1_56!B:B,0)),H1412="C_B",INDEX(字典1_56!F:F,MATCH(MID(F1412,7,2),字典1_56!B:B,0)),H1412="C",INDEX(字典1_56!E:E,MATCH(MID(F1412,7,2),字典1_56!B:B,0))),"-")</f>
        <v>F3键</v>
      </c>
      <c r="O1412" s="4" t="str">
        <f>IFERROR(INDEX(字典1_78!C:C,MATCH(RIGHT(F1412,2),字典1_78!B:B,0)),"Error")</f>
        <v>音符打开(#01)</v>
      </c>
      <c r="P1412" s="5">
        <f t="shared" si="88"/>
        <v>11.901</v>
      </c>
      <c r="Q1412" s="5">
        <f t="shared" si="89"/>
        <v>0.17300000000000004</v>
      </c>
      <c r="R1412" s="5" t="str">
        <f>IF(H1414="C_B",INDEX(音色一览表!A:A,MATCH(MID(F1412,5,2)&amp;MID(F1413,5,2)&amp;MID(F1414,7,2),音色一览表!H:H,0))&amp;" "&amp;INDEX(音色一览表!G:G,MATCH(MID(F1412,5,2)&amp;MID(F1413,5,2)&amp;MID(F1414,7,2),音色一览表!H:H,0)),"")</f>
        <v/>
      </c>
      <c r="S1412" s="17"/>
      <c r="T1412" s="17"/>
    </row>
    <row r="1413" spans="1:20" ht="18" hidden="1" customHeight="1" x14ac:dyDescent="0.2">
      <c r="A1413" s="16">
        <v>1411</v>
      </c>
      <c r="B1413" s="16">
        <v>8</v>
      </c>
      <c r="C1413" s="10">
        <v>43089.903494525461</v>
      </c>
      <c r="D1413" s="16" t="s">
        <v>49</v>
      </c>
      <c r="E1413" s="16" t="s">
        <v>50</v>
      </c>
      <c r="F1413" s="16" t="s">
        <v>207</v>
      </c>
      <c r="G1413" s="16" t="s">
        <v>1689</v>
      </c>
      <c r="H1413" s="34" t="str">
        <f t="shared" ref="H1413:H1476" si="91">IFERROR(_xlfn.IFS(MID(F1413,9,1)="B",MID(F1413,9,1)&amp;MID(F1413,7,2),MID(F1413,9,1)="F",RIGHT(F1413,2),AND(MID(F1413,9,1)="C",H1411="B00",H1412="B20"),"C_B"),MID(F1413,9,1))</f>
        <v>9</v>
      </c>
      <c r="I1413" s="34" t="str">
        <f>IFERROR(INDEX(数据分类!B:B,MATCH(数据!H1413,数据分类!A:A,0)),"Error")</f>
        <v>音符打开</v>
      </c>
      <c r="J1413" s="34" t="str">
        <f>IFERROR(_xlfn.IFS(INDEX(数据分类!E:E,MATCH(数据!H1413,数据分类!A:A,0))=3456,N1413&amp;M1413,INDEX(数据分类!E:E,MATCH(数据!H1413,数据分类!A:A,0))=34,M1413,INDEX(数据分类!E:E,MATCH(数据!H1413,数据分类!A:A,0))=56,N1413,INDEX(数据分类!E:E,MATCH(数据!H1413,数据分类!A:A,0))="-","-"),"Error")</f>
        <v>F3键松开</v>
      </c>
      <c r="K1413" s="34">
        <f t="shared" si="90"/>
        <v>1</v>
      </c>
      <c r="L1413" s="4" t="str">
        <f>IFERROR(INDEX(字典msg!B:B,MATCH(D1413,字典msg!A:A,0)),"Error")</f>
        <v>正常</v>
      </c>
      <c r="M1413" s="4" t="str">
        <f>IFERROR(_xlfn.IFS(H1413="9",INDEX(字典1_34!C:C,MATCH(MID(F1413,5,2),字典1_34!B:B,0)),H1413="B00",INDEX(字典1_34!D:D,MATCH(MID(F1413,5,2),字典1_34!B:B,0)),H1413="B20",INDEX(字典1_34!E:E,MATCH(MID(F1413,5,2),字典1_34!B:B,0)),H1413="B48",INDEX(字典1_34!G:G,MATCH(MID(F1413,5,2),字典1_34!B:B,0)),LEFT(H1413,1)="B",INDEX(字典1_34!F:F,MATCH(MID(F1413,5,2),字典1_34!B:B,0))),"-")</f>
        <v>松开</v>
      </c>
      <c r="N1413" s="4" t="str">
        <f>IFERROR(_xlfn.IFS(H1413="9",INDEX(字典1_56!C:C,MATCH(MID(F1413,7,2),字典1_56!B:B,0)),LEFT(H1413,1)="B",INDEX(字典1_56!D:D,MATCH(MID(F1413,7,2),字典1_56!B:B,0)),H1413="C_B",INDEX(字典1_56!F:F,MATCH(MID(F1413,7,2),字典1_56!B:B,0)),H1413="C",INDEX(字典1_56!E:E,MATCH(MID(F1413,7,2),字典1_56!B:B,0))),"-")</f>
        <v>F3键</v>
      </c>
      <c r="O1413" s="4" t="str">
        <f>IFERROR(INDEX(字典1_78!C:C,MATCH(RIGHT(F1413,2),字典1_78!B:B,0)),"Error")</f>
        <v>音符打开(#01)</v>
      </c>
      <c r="P1413" s="5">
        <f t="shared" si="88"/>
        <v>12.111000000000001</v>
      </c>
      <c r="Q1413" s="5">
        <f t="shared" si="89"/>
        <v>0.21000000000000085</v>
      </c>
      <c r="R1413" s="5" t="str">
        <f>IF(H1415="C_B",INDEX(音色一览表!A:A,MATCH(MID(F1413,5,2)&amp;MID(F1414,5,2)&amp;MID(F1415,7,2),音色一览表!H:H,0))&amp;" "&amp;INDEX(音色一览表!G:G,MATCH(MID(F1413,5,2)&amp;MID(F1414,5,2)&amp;MID(F1415,7,2),音色一览表!H:H,0)),"")</f>
        <v/>
      </c>
      <c r="S1413" s="17"/>
      <c r="T1413" s="17"/>
    </row>
    <row r="1414" spans="1:20" ht="18" hidden="1" customHeight="1" x14ac:dyDescent="0.2">
      <c r="A1414" s="16">
        <v>1412</v>
      </c>
      <c r="B1414" s="16">
        <v>8</v>
      </c>
      <c r="C1414" s="10">
        <v>43089.903496539351</v>
      </c>
      <c r="D1414" s="16" t="s">
        <v>49</v>
      </c>
      <c r="E1414" s="16" t="s">
        <v>50</v>
      </c>
      <c r="F1414" s="16" t="s">
        <v>1044</v>
      </c>
      <c r="G1414" s="16" t="s">
        <v>1690</v>
      </c>
      <c r="H1414" s="34" t="str">
        <f t="shared" si="91"/>
        <v>9</v>
      </c>
      <c r="I1414" s="34" t="str">
        <f>IFERROR(INDEX(数据分类!B:B,MATCH(数据!H1414,数据分类!A:A,0)),"Error")</f>
        <v>音符打开</v>
      </c>
      <c r="J1414" s="34" t="str">
        <f>IFERROR(_xlfn.IFS(INDEX(数据分类!E:E,MATCH(数据!H1414,数据分类!A:A,0))=3456,N1414&amp;M1414,INDEX(数据分类!E:E,MATCH(数据!H1414,数据分类!A:A,0))=34,M1414,INDEX(数据分类!E:E,MATCH(数据!H1414,数据分类!A:A,0))=56,N1414,INDEX(数据分类!E:E,MATCH(数据!H1414,数据分类!A:A,0))="-","-"),"Error")</f>
        <v>E3键按下(力度088)</v>
      </c>
      <c r="K1414" s="34">
        <f t="shared" si="90"/>
        <v>1</v>
      </c>
      <c r="L1414" s="4" t="str">
        <f>IFERROR(INDEX(字典msg!B:B,MATCH(D1414,字典msg!A:A,0)),"Error")</f>
        <v>正常</v>
      </c>
      <c r="M1414" s="4" t="str">
        <f>IFERROR(_xlfn.IFS(H1414="9",INDEX(字典1_34!C:C,MATCH(MID(F1414,5,2),字典1_34!B:B,0)),H1414="B00",INDEX(字典1_34!D:D,MATCH(MID(F1414,5,2),字典1_34!B:B,0)),H1414="B20",INDEX(字典1_34!E:E,MATCH(MID(F1414,5,2),字典1_34!B:B,0)),H1414="B48",INDEX(字典1_34!G:G,MATCH(MID(F1414,5,2),字典1_34!B:B,0)),LEFT(H1414,1)="B",INDEX(字典1_34!F:F,MATCH(MID(F1414,5,2),字典1_34!B:B,0))),"-")</f>
        <v>按下(力度088)</v>
      </c>
      <c r="N1414" s="4" t="str">
        <f>IFERROR(_xlfn.IFS(H1414="9",INDEX(字典1_56!C:C,MATCH(MID(F1414,7,2),字典1_56!B:B,0)),LEFT(H1414,1)="B",INDEX(字典1_56!D:D,MATCH(MID(F1414,7,2),字典1_56!B:B,0)),H1414="C_B",INDEX(字典1_56!F:F,MATCH(MID(F1414,7,2),字典1_56!B:B,0)),H1414="C",INDEX(字典1_56!E:E,MATCH(MID(F1414,7,2),字典1_56!B:B,0))),"-")</f>
        <v>E3键</v>
      </c>
      <c r="O1414" s="4" t="str">
        <f>IFERROR(INDEX(字典1_78!C:C,MATCH(RIGHT(F1414,2),字典1_78!B:B,0)),"Error")</f>
        <v>音符打开(#01)</v>
      </c>
      <c r="P1414" s="5">
        <f t="shared" si="88"/>
        <v>12.285</v>
      </c>
      <c r="Q1414" s="5">
        <f t="shared" si="89"/>
        <v>0.17399999999999949</v>
      </c>
      <c r="R1414" s="5" t="str">
        <f>IF(H1416="C_B",INDEX(音色一览表!A:A,MATCH(MID(F1414,5,2)&amp;MID(F1415,5,2)&amp;MID(F1416,7,2),音色一览表!H:H,0))&amp;" "&amp;INDEX(音色一览表!G:G,MATCH(MID(F1414,5,2)&amp;MID(F1415,5,2)&amp;MID(F1416,7,2),音色一览表!H:H,0)),"")</f>
        <v/>
      </c>
      <c r="S1414" s="17"/>
      <c r="T1414" s="17"/>
    </row>
    <row r="1415" spans="1:20" ht="18" hidden="1" customHeight="1" x14ac:dyDescent="0.2">
      <c r="A1415" s="16">
        <v>1413</v>
      </c>
      <c r="B1415" s="16">
        <v>8</v>
      </c>
      <c r="C1415" s="10">
        <v>43089.903498946762</v>
      </c>
      <c r="D1415" s="16" t="s">
        <v>49</v>
      </c>
      <c r="E1415" s="16" t="s">
        <v>50</v>
      </c>
      <c r="F1415" s="16" t="s">
        <v>181</v>
      </c>
      <c r="G1415" s="16" t="s">
        <v>1691</v>
      </c>
      <c r="H1415" s="34" t="str">
        <f t="shared" si="91"/>
        <v>9</v>
      </c>
      <c r="I1415" s="34" t="str">
        <f>IFERROR(INDEX(数据分类!B:B,MATCH(数据!H1415,数据分类!A:A,0)),"Error")</f>
        <v>音符打开</v>
      </c>
      <c r="J1415" s="34" t="str">
        <f>IFERROR(_xlfn.IFS(INDEX(数据分类!E:E,MATCH(数据!H1415,数据分类!A:A,0))=3456,N1415&amp;M1415,INDEX(数据分类!E:E,MATCH(数据!H1415,数据分类!A:A,0))=34,M1415,INDEX(数据分类!E:E,MATCH(数据!H1415,数据分类!A:A,0))=56,N1415,INDEX(数据分类!E:E,MATCH(数据!H1415,数据分类!A:A,0))="-","-"),"Error")</f>
        <v>E3键松开</v>
      </c>
      <c r="K1415" s="34">
        <f t="shared" si="90"/>
        <v>1</v>
      </c>
      <c r="L1415" s="4" t="str">
        <f>IFERROR(INDEX(字典msg!B:B,MATCH(D1415,字典msg!A:A,0)),"Error")</f>
        <v>正常</v>
      </c>
      <c r="M1415" s="4" t="str">
        <f>IFERROR(_xlfn.IFS(H1415="9",INDEX(字典1_34!C:C,MATCH(MID(F1415,5,2),字典1_34!B:B,0)),H1415="B00",INDEX(字典1_34!D:D,MATCH(MID(F1415,5,2),字典1_34!B:B,0)),H1415="B20",INDEX(字典1_34!E:E,MATCH(MID(F1415,5,2),字典1_34!B:B,0)),H1415="B48",INDEX(字典1_34!G:G,MATCH(MID(F1415,5,2),字典1_34!B:B,0)),LEFT(H1415,1)="B",INDEX(字典1_34!F:F,MATCH(MID(F1415,5,2),字典1_34!B:B,0))),"-")</f>
        <v>松开</v>
      </c>
      <c r="N1415" s="4" t="str">
        <f>IFERROR(_xlfn.IFS(H1415="9",INDEX(字典1_56!C:C,MATCH(MID(F1415,7,2),字典1_56!B:B,0)),LEFT(H1415,1)="B",INDEX(字典1_56!D:D,MATCH(MID(F1415,7,2),字典1_56!B:B,0)),H1415="C_B",INDEX(字典1_56!F:F,MATCH(MID(F1415,7,2),字典1_56!B:B,0)),H1415="C",INDEX(字典1_56!E:E,MATCH(MID(F1415,7,2),字典1_56!B:B,0))),"-")</f>
        <v>E3键</v>
      </c>
      <c r="O1415" s="4" t="str">
        <f>IFERROR(INDEX(字典1_78!C:C,MATCH(RIGHT(F1415,2),字典1_78!B:B,0)),"Error")</f>
        <v>音符打开(#01)</v>
      </c>
      <c r="P1415" s="5">
        <f t="shared" si="88"/>
        <v>12.492000000000001</v>
      </c>
      <c r="Q1415" s="5">
        <f t="shared" si="89"/>
        <v>0.20700000000000074</v>
      </c>
      <c r="R1415" s="5" t="str">
        <f>IF(H1417="C_B",INDEX(音色一览表!A:A,MATCH(MID(F1415,5,2)&amp;MID(F1416,5,2)&amp;MID(F1417,7,2),音色一览表!H:H,0))&amp;" "&amp;INDEX(音色一览表!G:G,MATCH(MID(F1415,5,2)&amp;MID(F1416,5,2)&amp;MID(F1417,7,2),音色一览表!H:H,0)),"")</f>
        <v/>
      </c>
      <c r="S1415" s="17"/>
      <c r="T1415" s="17"/>
    </row>
    <row r="1416" spans="1:20" ht="18" hidden="1" customHeight="1" x14ac:dyDescent="0.2">
      <c r="A1416" s="16">
        <v>1414</v>
      </c>
      <c r="B1416" s="16">
        <v>8</v>
      </c>
      <c r="C1416" s="10">
        <v>43089.903501377317</v>
      </c>
      <c r="D1416" s="16" t="s">
        <v>49</v>
      </c>
      <c r="E1416" s="16" t="s">
        <v>50</v>
      </c>
      <c r="F1416" s="16" t="s">
        <v>1692</v>
      </c>
      <c r="G1416" s="16" t="s">
        <v>135</v>
      </c>
      <c r="H1416" s="34" t="str">
        <f t="shared" si="91"/>
        <v>9</v>
      </c>
      <c r="I1416" s="34" t="str">
        <f>IFERROR(INDEX(数据分类!B:B,MATCH(数据!H1416,数据分类!A:A,0)),"Error")</f>
        <v>音符打开</v>
      </c>
      <c r="J1416" s="34" t="str">
        <f>IFERROR(_xlfn.IFS(INDEX(数据分类!E:E,MATCH(数据!H1416,数据分类!A:A,0))=3456,N1416&amp;M1416,INDEX(数据分类!E:E,MATCH(数据!H1416,数据分类!A:A,0))=34,M1416,INDEX(数据分类!E:E,MATCH(数据!H1416,数据分类!A:A,0))=56,N1416,INDEX(数据分类!E:E,MATCH(数据!H1416,数据分类!A:A,0))="-","-"),"Error")</f>
        <v>D3键按下(力度097)</v>
      </c>
      <c r="K1416" s="34">
        <f t="shared" si="90"/>
        <v>1</v>
      </c>
      <c r="L1416" s="4" t="str">
        <f>IFERROR(INDEX(字典msg!B:B,MATCH(D1416,字典msg!A:A,0)),"Error")</f>
        <v>正常</v>
      </c>
      <c r="M1416" s="4" t="str">
        <f>IFERROR(_xlfn.IFS(H1416="9",INDEX(字典1_34!C:C,MATCH(MID(F1416,5,2),字典1_34!B:B,0)),H1416="B00",INDEX(字典1_34!D:D,MATCH(MID(F1416,5,2),字典1_34!B:B,0)),H1416="B20",INDEX(字典1_34!E:E,MATCH(MID(F1416,5,2),字典1_34!B:B,0)),H1416="B48",INDEX(字典1_34!G:G,MATCH(MID(F1416,5,2),字典1_34!B:B,0)),LEFT(H1416,1)="B",INDEX(字典1_34!F:F,MATCH(MID(F1416,5,2),字典1_34!B:B,0))),"-")</f>
        <v>按下(力度097)</v>
      </c>
      <c r="N1416" s="4" t="str">
        <f>IFERROR(_xlfn.IFS(H1416="9",INDEX(字典1_56!C:C,MATCH(MID(F1416,7,2),字典1_56!B:B,0)),LEFT(H1416,1)="B",INDEX(字典1_56!D:D,MATCH(MID(F1416,7,2),字典1_56!B:B,0)),H1416="C_B",INDEX(字典1_56!F:F,MATCH(MID(F1416,7,2),字典1_56!B:B,0)),H1416="C",INDEX(字典1_56!E:E,MATCH(MID(F1416,7,2),字典1_56!B:B,0))),"-")</f>
        <v>D3键</v>
      </c>
      <c r="O1416" s="4" t="str">
        <f>IFERROR(INDEX(字典1_78!C:C,MATCH(RIGHT(F1416,2),字典1_78!B:B,0)),"Error")</f>
        <v>音符打开(#01)</v>
      </c>
      <c r="P1416" s="5">
        <f t="shared" si="88"/>
        <v>12.702</v>
      </c>
      <c r="Q1416" s="5">
        <f t="shared" si="89"/>
        <v>0.20999999999999908</v>
      </c>
      <c r="R1416" s="5" t="str">
        <f>IF(H1418="C_B",INDEX(音色一览表!A:A,MATCH(MID(F1416,5,2)&amp;MID(F1417,5,2)&amp;MID(F1418,7,2),音色一览表!H:H,0))&amp;" "&amp;INDEX(音色一览表!G:G,MATCH(MID(F1416,5,2)&amp;MID(F1417,5,2)&amp;MID(F1418,7,2),音色一览表!H:H,0)),"")</f>
        <v/>
      </c>
      <c r="S1416" s="17"/>
      <c r="T1416" s="17"/>
    </row>
    <row r="1417" spans="1:20" ht="18" hidden="1" customHeight="1" x14ac:dyDescent="0.2">
      <c r="A1417" s="16">
        <v>1415</v>
      </c>
      <c r="B1417" s="16">
        <v>8</v>
      </c>
      <c r="C1417" s="10">
        <v>43089.903503668982</v>
      </c>
      <c r="D1417" s="16" t="s">
        <v>49</v>
      </c>
      <c r="E1417" s="16" t="s">
        <v>50</v>
      </c>
      <c r="F1417" s="16" t="s">
        <v>174</v>
      </c>
      <c r="G1417" s="16" t="s">
        <v>1693</v>
      </c>
      <c r="H1417" s="34" t="str">
        <f t="shared" si="91"/>
        <v>9</v>
      </c>
      <c r="I1417" s="34" t="str">
        <f>IFERROR(INDEX(数据分类!B:B,MATCH(数据!H1417,数据分类!A:A,0)),"Error")</f>
        <v>音符打开</v>
      </c>
      <c r="J1417" s="34" t="str">
        <f>IFERROR(_xlfn.IFS(INDEX(数据分类!E:E,MATCH(数据!H1417,数据分类!A:A,0))=3456,N1417&amp;M1417,INDEX(数据分类!E:E,MATCH(数据!H1417,数据分类!A:A,0))=34,M1417,INDEX(数据分类!E:E,MATCH(数据!H1417,数据分类!A:A,0))=56,N1417,INDEX(数据分类!E:E,MATCH(数据!H1417,数据分类!A:A,0))="-","-"),"Error")</f>
        <v>D3键松开</v>
      </c>
      <c r="K1417" s="34">
        <f t="shared" si="90"/>
        <v>1</v>
      </c>
      <c r="L1417" s="4" t="str">
        <f>IFERROR(INDEX(字典msg!B:B,MATCH(D1417,字典msg!A:A,0)),"Error")</f>
        <v>正常</v>
      </c>
      <c r="M1417" s="4" t="str">
        <f>IFERROR(_xlfn.IFS(H1417="9",INDEX(字典1_34!C:C,MATCH(MID(F1417,5,2),字典1_34!B:B,0)),H1417="B00",INDEX(字典1_34!D:D,MATCH(MID(F1417,5,2),字典1_34!B:B,0)),H1417="B20",INDEX(字典1_34!E:E,MATCH(MID(F1417,5,2),字典1_34!B:B,0)),H1417="B48",INDEX(字典1_34!G:G,MATCH(MID(F1417,5,2),字典1_34!B:B,0)),LEFT(H1417,1)="B",INDEX(字典1_34!F:F,MATCH(MID(F1417,5,2),字典1_34!B:B,0))),"-")</f>
        <v>松开</v>
      </c>
      <c r="N1417" s="4" t="str">
        <f>IFERROR(_xlfn.IFS(H1417="9",INDEX(字典1_56!C:C,MATCH(MID(F1417,7,2),字典1_56!B:B,0)),LEFT(H1417,1)="B",INDEX(字典1_56!D:D,MATCH(MID(F1417,7,2),字典1_56!B:B,0)),H1417="C_B",INDEX(字典1_56!F:F,MATCH(MID(F1417,7,2),字典1_56!B:B,0)),H1417="C",INDEX(字典1_56!E:E,MATCH(MID(F1417,7,2),字典1_56!B:B,0))),"-")</f>
        <v>D3键</v>
      </c>
      <c r="O1417" s="4" t="str">
        <f>IFERROR(INDEX(字典1_78!C:C,MATCH(RIGHT(F1417,2),字典1_78!B:B,0)),"Error")</f>
        <v>音符打开(#01)</v>
      </c>
      <c r="P1417" s="5">
        <f t="shared" si="88"/>
        <v>12.901</v>
      </c>
      <c r="Q1417" s="5">
        <f t="shared" si="89"/>
        <v>0.19899999999999984</v>
      </c>
      <c r="R1417" s="5" t="str">
        <f>IF(H1419="C_B",INDEX(音色一览表!A:A,MATCH(MID(F1417,5,2)&amp;MID(F1418,5,2)&amp;MID(F1419,7,2),音色一览表!H:H,0))&amp;" "&amp;INDEX(音色一览表!G:G,MATCH(MID(F1417,5,2)&amp;MID(F1418,5,2)&amp;MID(F1419,7,2),音色一览表!H:H,0)),"")</f>
        <v/>
      </c>
      <c r="S1417" s="17"/>
      <c r="T1417" s="17"/>
    </row>
    <row r="1418" spans="1:20" ht="18" hidden="1" customHeight="1" x14ac:dyDescent="0.2">
      <c r="A1418" s="16">
        <v>1416</v>
      </c>
      <c r="B1418" s="16">
        <v>8</v>
      </c>
      <c r="C1418" s="10">
        <v>43089.903506180555</v>
      </c>
      <c r="D1418" s="16" t="s">
        <v>49</v>
      </c>
      <c r="E1418" s="16" t="s">
        <v>50</v>
      </c>
      <c r="F1418" s="16" t="s">
        <v>1419</v>
      </c>
      <c r="G1418" s="16" t="s">
        <v>152</v>
      </c>
      <c r="H1418" s="34" t="str">
        <f t="shared" si="91"/>
        <v>9</v>
      </c>
      <c r="I1418" s="34" t="str">
        <f>IFERROR(INDEX(数据分类!B:B,MATCH(数据!H1418,数据分类!A:A,0)),"Error")</f>
        <v>音符打开</v>
      </c>
      <c r="J1418" s="34" t="str">
        <f>IFERROR(_xlfn.IFS(INDEX(数据分类!E:E,MATCH(数据!H1418,数据分类!A:A,0))=3456,N1418&amp;M1418,INDEX(数据分类!E:E,MATCH(数据!H1418,数据分类!A:A,0))=34,M1418,INDEX(数据分类!E:E,MATCH(数据!H1418,数据分类!A:A,0))=56,N1418,INDEX(数据分类!E:E,MATCH(数据!H1418,数据分类!A:A,0))="-","-"),"Error")</f>
        <v>C3键按下(力度099)</v>
      </c>
      <c r="K1418" s="34">
        <f t="shared" si="90"/>
        <v>1</v>
      </c>
      <c r="L1418" s="4" t="str">
        <f>IFERROR(INDEX(字典msg!B:B,MATCH(D1418,字典msg!A:A,0)),"Error")</f>
        <v>正常</v>
      </c>
      <c r="M1418" s="4" t="str">
        <f>IFERROR(_xlfn.IFS(H1418="9",INDEX(字典1_34!C:C,MATCH(MID(F1418,5,2),字典1_34!B:B,0)),H1418="B00",INDEX(字典1_34!D:D,MATCH(MID(F1418,5,2),字典1_34!B:B,0)),H1418="B20",INDEX(字典1_34!E:E,MATCH(MID(F1418,5,2),字典1_34!B:B,0)),H1418="B48",INDEX(字典1_34!G:G,MATCH(MID(F1418,5,2),字典1_34!B:B,0)),LEFT(H1418,1)="B",INDEX(字典1_34!F:F,MATCH(MID(F1418,5,2),字典1_34!B:B,0))),"-")</f>
        <v>按下(力度099)</v>
      </c>
      <c r="N1418" s="4" t="str">
        <f>IFERROR(_xlfn.IFS(H1418="9",INDEX(字典1_56!C:C,MATCH(MID(F1418,7,2),字典1_56!B:B,0)),LEFT(H1418,1)="B",INDEX(字典1_56!D:D,MATCH(MID(F1418,7,2),字典1_56!B:B,0)),H1418="C_B",INDEX(字典1_56!F:F,MATCH(MID(F1418,7,2),字典1_56!B:B,0)),H1418="C",INDEX(字典1_56!E:E,MATCH(MID(F1418,7,2),字典1_56!B:B,0))),"-")</f>
        <v>C3键</v>
      </c>
      <c r="O1418" s="4" t="str">
        <f>IFERROR(INDEX(字典1_78!C:C,MATCH(RIGHT(F1418,2),字典1_78!B:B,0)),"Error")</f>
        <v>音符打开(#01)</v>
      </c>
      <c r="P1418" s="5">
        <f t="shared" si="88"/>
        <v>13.118</v>
      </c>
      <c r="Q1418" s="5">
        <f t="shared" si="89"/>
        <v>0.21700000000000053</v>
      </c>
      <c r="R1418" s="5" t="str">
        <f>IF(H1420="C_B",INDEX(音色一览表!A:A,MATCH(MID(F1418,5,2)&amp;MID(F1419,5,2)&amp;MID(F1420,7,2),音色一览表!H:H,0))&amp;" "&amp;INDEX(音色一览表!G:G,MATCH(MID(F1418,5,2)&amp;MID(F1419,5,2)&amp;MID(F1420,7,2),音色一览表!H:H,0)),"")</f>
        <v/>
      </c>
      <c r="S1418" s="17"/>
      <c r="T1418" s="17"/>
    </row>
    <row r="1419" spans="1:20" ht="18" hidden="1" customHeight="1" x14ac:dyDescent="0.2">
      <c r="A1419" s="16">
        <v>1417</v>
      </c>
      <c r="B1419" s="16">
        <v>8</v>
      </c>
      <c r="C1419" s="10">
        <v>43089.903518125</v>
      </c>
      <c r="D1419" s="16" t="s">
        <v>49</v>
      </c>
      <c r="E1419" s="16" t="s">
        <v>50</v>
      </c>
      <c r="F1419" s="16" t="s">
        <v>166</v>
      </c>
      <c r="G1419" s="16" t="s">
        <v>1694</v>
      </c>
      <c r="H1419" s="34" t="str">
        <f t="shared" si="91"/>
        <v>9</v>
      </c>
      <c r="I1419" s="34" t="str">
        <f>IFERROR(INDEX(数据分类!B:B,MATCH(数据!H1419,数据分类!A:A,0)),"Error")</f>
        <v>音符打开</v>
      </c>
      <c r="J1419" s="34" t="str">
        <f>IFERROR(_xlfn.IFS(INDEX(数据分类!E:E,MATCH(数据!H1419,数据分类!A:A,0))=3456,N1419&amp;M1419,INDEX(数据分类!E:E,MATCH(数据!H1419,数据分类!A:A,0))=34,M1419,INDEX(数据分类!E:E,MATCH(数据!H1419,数据分类!A:A,0))=56,N1419,INDEX(数据分类!E:E,MATCH(数据!H1419,数据分类!A:A,0))="-","-"),"Error")</f>
        <v>C3键松开</v>
      </c>
      <c r="K1419" s="34">
        <f t="shared" si="90"/>
        <v>1</v>
      </c>
      <c r="L1419" s="4" t="str">
        <f>IFERROR(INDEX(字典msg!B:B,MATCH(D1419,字典msg!A:A,0)),"Error")</f>
        <v>正常</v>
      </c>
      <c r="M1419" s="4" t="str">
        <f>IFERROR(_xlfn.IFS(H1419="9",INDEX(字典1_34!C:C,MATCH(MID(F1419,5,2),字典1_34!B:B,0)),H1419="B00",INDEX(字典1_34!D:D,MATCH(MID(F1419,5,2),字典1_34!B:B,0)),H1419="B20",INDEX(字典1_34!E:E,MATCH(MID(F1419,5,2),字典1_34!B:B,0)),H1419="B48",INDEX(字典1_34!G:G,MATCH(MID(F1419,5,2),字典1_34!B:B,0)),LEFT(H1419,1)="B",INDEX(字典1_34!F:F,MATCH(MID(F1419,5,2),字典1_34!B:B,0))),"-")</f>
        <v>松开</v>
      </c>
      <c r="N1419" s="4" t="str">
        <f>IFERROR(_xlfn.IFS(H1419="9",INDEX(字典1_56!C:C,MATCH(MID(F1419,7,2),字典1_56!B:B,0)),LEFT(H1419,1)="B",INDEX(字典1_56!D:D,MATCH(MID(F1419,7,2),字典1_56!B:B,0)),H1419="C_B",INDEX(字典1_56!F:F,MATCH(MID(F1419,7,2),字典1_56!B:B,0)),H1419="C",INDEX(字典1_56!E:E,MATCH(MID(F1419,7,2),字典1_56!B:B,0))),"-")</f>
        <v>C3键</v>
      </c>
      <c r="O1419" s="4" t="str">
        <f>IFERROR(INDEX(字典1_78!C:C,MATCH(RIGHT(F1419,2),字典1_78!B:B,0)),"Error")</f>
        <v>音符打开(#01)</v>
      </c>
      <c r="P1419" s="5">
        <f t="shared" si="88"/>
        <v>14.148999999999999</v>
      </c>
      <c r="Q1419" s="5">
        <f t="shared" si="89"/>
        <v>1.0309999999999988</v>
      </c>
      <c r="R1419" s="5" t="str">
        <f>IF(H1421="C_B",INDEX(音色一览表!A:A,MATCH(MID(F1419,5,2)&amp;MID(F1420,5,2)&amp;MID(F1421,7,2),音色一览表!H:H,0))&amp;" "&amp;INDEX(音色一览表!G:G,MATCH(MID(F1419,5,2)&amp;MID(F1420,5,2)&amp;MID(F1421,7,2),音色一览表!H:H,0)),"")</f>
        <v/>
      </c>
      <c r="S1419" s="17"/>
      <c r="T1419" s="17"/>
    </row>
    <row r="1420" spans="1:20" ht="18" hidden="1" customHeight="1" x14ac:dyDescent="0.2">
      <c r="A1420" s="16">
        <v>1418</v>
      </c>
      <c r="B1420" s="16">
        <v>8</v>
      </c>
      <c r="C1420" s="10">
        <v>43089.903567511574</v>
      </c>
      <c r="D1420" s="16" t="s">
        <v>49</v>
      </c>
      <c r="E1420" s="16" t="s">
        <v>50</v>
      </c>
      <c r="F1420" s="16" t="s">
        <v>1021</v>
      </c>
      <c r="G1420" s="16" t="s">
        <v>1695</v>
      </c>
      <c r="H1420" s="34" t="str">
        <f t="shared" si="91"/>
        <v>B00</v>
      </c>
      <c r="I1420" s="34" t="str">
        <f>IFERROR(INDEX(数据分类!B:B,MATCH(数据!H1420,数据分类!A:A,0)),"Error")</f>
        <v>设定音色_MSB</v>
      </c>
      <c r="J1420" s="34" t="str">
        <f>IFERROR(_xlfn.IFS(INDEX(数据分类!E:E,MATCH(数据!H1420,数据分类!A:A,0))=3456,N1420&amp;M1420,INDEX(数据分类!E:E,MATCH(数据!H1420,数据分类!A:A,0))=34,M1420,INDEX(数据分类!E:E,MATCH(数据!H1420,数据分类!A:A,0))=56,N1420,INDEX(数据分类!E:E,MATCH(数据!H1420,数据分类!A:A,0))="-","-"),"Error")</f>
        <v>MSB:000</v>
      </c>
      <c r="K1420" s="34">
        <f t="shared" si="90"/>
        <v>1</v>
      </c>
      <c r="L1420" s="4" t="str">
        <f>IFERROR(INDEX(字典msg!B:B,MATCH(D1420,字典msg!A:A,0)),"Error")</f>
        <v>正常</v>
      </c>
      <c r="M1420" s="4" t="str">
        <f>IFERROR(_xlfn.IFS(H1420="9",INDEX(字典1_34!C:C,MATCH(MID(F1420,5,2),字典1_34!B:B,0)),H1420="B00",INDEX(字典1_34!D:D,MATCH(MID(F1420,5,2),字典1_34!B:B,0)),H1420="B20",INDEX(字典1_34!E:E,MATCH(MID(F1420,5,2),字典1_34!B:B,0)),H1420="B48",INDEX(字典1_34!G:G,MATCH(MID(F1420,5,2),字典1_34!B:B,0)),LEFT(H1420,1)="B",INDEX(字典1_34!F:F,MATCH(MID(F1420,5,2),字典1_34!B:B,0))),"-")</f>
        <v>MSB:000</v>
      </c>
      <c r="N1420" s="4" t="str">
        <f>IFERROR(_xlfn.IFS(H1420="9",INDEX(字典1_56!C:C,MATCH(MID(F1420,7,2),字典1_56!B:B,0)),LEFT(H1420,1)="B",INDEX(字典1_56!D:D,MATCH(MID(F1420,7,2),字典1_56!B:B,0)),H1420="C_B",INDEX(字典1_56!F:F,MATCH(MID(F1420,7,2),字典1_56!B:B,0)),H1420="C",INDEX(字典1_56!E:E,MATCH(MID(F1420,7,2),字典1_56!B:B,0))),"-")</f>
        <v>设定音色_MSB</v>
      </c>
      <c r="O1420" s="4" t="str">
        <f>IFERROR(INDEX(字典1_78!C:C,MATCH(RIGHT(F1420,2),字典1_78!B:B,0)),"Error")</f>
        <v>控制变更(#01)</v>
      </c>
      <c r="P1420" s="5">
        <f t="shared" si="88"/>
        <v>18.417000000000002</v>
      </c>
      <c r="Q1420" s="5">
        <f t="shared" si="89"/>
        <v>4.2680000000000025</v>
      </c>
      <c r="R1420" s="5" t="str">
        <f>IF(H1422="C_B",INDEX(音色一览表!A:A,MATCH(MID(F1420,5,2)&amp;MID(F1421,5,2)&amp;MID(F1422,7,2),音色一览表!H:H,0))&amp;" "&amp;INDEX(音色一览表!G:G,MATCH(MID(F1420,5,2)&amp;MID(F1421,5,2)&amp;MID(F1422,7,2),音色一览表!H:H,0)),"")</f>
        <v>39 古钢琴</v>
      </c>
      <c r="S1420" s="17"/>
      <c r="T1420" s="17"/>
    </row>
    <row r="1421" spans="1:20" ht="18" hidden="1" customHeight="1" x14ac:dyDescent="0.2">
      <c r="A1421" s="16">
        <v>1419</v>
      </c>
      <c r="B1421" s="16">
        <v>8</v>
      </c>
      <c r="C1421" s="10">
        <v>43089.903567592592</v>
      </c>
      <c r="D1421" s="16" t="s">
        <v>49</v>
      </c>
      <c r="E1421" s="16" t="s">
        <v>50</v>
      </c>
      <c r="F1421" s="16" t="s">
        <v>1023</v>
      </c>
      <c r="G1421" s="16" t="s">
        <v>1696</v>
      </c>
      <c r="H1421" s="34" t="str">
        <f t="shared" si="91"/>
        <v>B20</v>
      </c>
      <c r="I1421" s="34" t="str">
        <f>IFERROR(INDEX(数据分类!B:B,MATCH(数据!H1421,数据分类!A:A,0)),"Error")</f>
        <v>设定音色_LSB</v>
      </c>
      <c r="J1421" s="34" t="str">
        <f>IFERROR(_xlfn.IFS(INDEX(数据分类!E:E,MATCH(数据!H1421,数据分类!A:A,0))=3456,N1421&amp;M1421,INDEX(数据分类!E:E,MATCH(数据!H1421,数据分类!A:A,0))=34,M1421,INDEX(数据分类!E:E,MATCH(数据!H1421,数据分类!A:A,0))=56,N1421,INDEX(数据分类!E:E,MATCH(数据!H1421,数据分类!A:A,0))="-","-"),"Error")</f>
        <v>LSB:112</v>
      </c>
      <c r="K1421" s="34">
        <f t="shared" si="90"/>
        <v>1</v>
      </c>
      <c r="L1421" s="4" t="str">
        <f>IFERROR(INDEX(字典msg!B:B,MATCH(D1421,字典msg!A:A,0)),"Error")</f>
        <v>正常</v>
      </c>
      <c r="M1421" s="4" t="str">
        <f>IFERROR(_xlfn.IFS(H1421="9",INDEX(字典1_34!C:C,MATCH(MID(F1421,5,2),字典1_34!B:B,0)),H1421="B00",INDEX(字典1_34!D:D,MATCH(MID(F1421,5,2),字典1_34!B:B,0)),H1421="B20",INDEX(字典1_34!E:E,MATCH(MID(F1421,5,2),字典1_34!B:B,0)),H1421="B48",INDEX(字典1_34!G:G,MATCH(MID(F1421,5,2),字典1_34!B:B,0)),LEFT(H1421,1)="B",INDEX(字典1_34!F:F,MATCH(MID(F1421,5,2),字典1_34!B:B,0))),"-")</f>
        <v>LSB:112</v>
      </c>
      <c r="N1421" s="4" t="str">
        <f>IFERROR(_xlfn.IFS(H1421="9",INDEX(字典1_56!C:C,MATCH(MID(F1421,7,2),字典1_56!B:B,0)),LEFT(H1421,1)="B",INDEX(字典1_56!D:D,MATCH(MID(F1421,7,2),字典1_56!B:B,0)),H1421="C_B",INDEX(字典1_56!F:F,MATCH(MID(F1421,7,2),字典1_56!B:B,0)),H1421="C",INDEX(字典1_56!E:E,MATCH(MID(F1421,7,2),字典1_56!B:B,0))),"-")</f>
        <v>设定音色_LSB</v>
      </c>
      <c r="O1421" s="4" t="str">
        <f>IFERROR(INDEX(字典1_78!C:C,MATCH(RIGHT(F1421,2),字典1_78!B:B,0)),"Error")</f>
        <v>控制变更(#01)</v>
      </c>
      <c r="P1421" s="5">
        <f t="shared" si="88"/>
        <v>18.423999999999999</v>
      </c>
      <c r="Q1421" s="5">
        <f t="shared" si="89"/>
        <v>6.9999999999978968E-3</v>
      </c>
      <c r="R1421" s="5" t="str">
        <f>IF(H1423="C_B",INDEX(音色一览表!A:A,MATCH(MID(F1421,5,2)&amp;MID(F1422,5,2)&amp;MID(F1423,7,2),音色一览表!H:H,0))&amp;" "&amp;INDEX(音色一览表!G:G,MATCH(MID(F1421,5,2)&amp;MID(F1422,5,2)&amp;MID(F1423,7,2),音色一览表!H:H,0)),"")</f>
        <v/>
      </c>
      <c r="S1421" s="17"/>
      <c r="T1421" s="17"/>
    </row>
    <row r="1422" spans="1:20" ht="18" hidden="1" customHeight="1" x14ac:dyDescent="0.2">
      <c r="A1422" s="16">
        <v>1420</v>
      </c>
      <c r="B1422" s="16">
        <v>8</v>
      </c>
      <c r="C1422" s="10">
        <v>43089.903567777779</v>
      </c>
      <c r="D1422" s="16" t="s">
        <v>49</v>
      </c>
      <c r="E1422" s="16" t="s">
        <v>50</v>
      </c>
      <c r="F1422" s="16" t="s">
        <v>1070</v>
      </c>
      <c r="G1422" s="16" t="s">
        <v>1697</v>
      </c>
      <c r="H1422" s="34" t="str">
        <f t="shared" si="91"/>
        <v>C_B</v>
      </c>
      <c r="I1422" s="34" t="str">
        <f>IFERROR(INDEX(数据分类!B:B,MATCH(数据!H1422,数据分类!A:A,0)),"Error")</f>
        <v>设定音色_NO</v>
      </c>
      <c r="J1422" s="34" t="str">
        <f>IFERROR(_xlfn.IFS(INDEX(数据分类!E:E,MATCH(数据!H1422,数据分类!A:A,0))=3456,N1422&amp;M1422,INDEX(数据分类!E:E,MATCH(数据!H1422,数据分类!A:A,0))=34,M1422,INDEX(数据分类!E:E,MATCH(数据!H1422,数据分类!A:A,0))=56,N1422,INDEX(数据分类!E:E,MATCH(数据!H1422,数据分类!A:A,0))="-","-"),"Error")</f>
        <v>NO:007</v>
      </c>
      <c r="K1422" s="34">
        <f t="shared" si="90"/>
        <v>1</v>
      </c>
      <c r="L1422" s="4" t="str">
        <f>IFERROR(INDEX(字典msg!B:B,MATCH(D1422,字典msg!A:A,0)),"Error")</f>
        <v>正常</v>
      </c>
      <c r="M1422" s="4" t="str">
        <f>IFERROR(_xlfn.IFS(H1422="9",INDEX(字典1_34!C:C,MATCH(MID(F1422,5,2),字典1_34!B:B,0)),H1422="B00",INDEX(字典1_34!D:D,MATCH(MID(F1422,5,2),字典1_34!B:B,0)),H1422="B20",INDEX(字典1_34!E:E,MATCH(MID(F1422,5,2),字典1_34!B:B,0)),H1422="B48",INDEX(字典1_34!G:G,MATCH(MID(F1422,5,2),字典1_34!B:B,0)),LEFT(H1422,1)="B",INDEX(字典1_34!F:F,MATCH(MID(F1422,5,2),字典1_34!B:B,0))),"-")</f>
        <v>-</v>
      </c>
      <c r="N1422" s="4" t="str">
        <f>IFERROR(_xlfn.IFS(H1422="9",INDEX(字典1_56!C:C,MATCH(MID(F1422,7,2),字典1_56!B:B,0)),LEFT(H1422,1)="B",INDEX(字典1_56!D:D,MATCH(MID(F1422,7,2),字典1_56!B:B,0)),H1422="C_B",INDEX(字典1_56!F:F,MATCH(MID(F1422,7,2),字典1_56!B:B,0)),H1422="C",INDEX(字典1_56!E:E,MATCH(MID(F1422,7,2),字典1_56!B:B,0))),"-")</f>
        <v>NO:007</v>
      </c>
      <c r="O1422" s="4" t="str">
        <f>IFERROR(INDEX(字典1_78!C:C,MATCH(RIGHT(F1422,2),字典1_78!B:B,0)),"Error")</f>
        <v>程序更改(#01)</v>
      </c>
      <c r="P1422" s="5">
        <f t="shared" si="88"/>
        <v>18.440000000000001</v>
      </c>
      <c r="Q1422" s="5">
        <f t="shared" si="89"/>
        <v>1.6000000000001791E-2</v>
      </c>
      <c r="R1422" s="5" t="str">
        <f>IF(H1424="C_B",INDEX(音色一览表!A:A,MATCH(MID(F1422,5,2)&amp;MID(F1423,5,2)&amp;MID(F1424,7,2),音色一览表!H:H,0))&amp;" "&amp;INDEX(音色一览表!G:G,MATCH(MID(F1422,5,2)&amp;MID(F1423,5,2)&amp;MID(F1424,7,2),音色一览表!H:H,0)),"")</f>
        <v/>
      </c>
      <c r="S1422" s="17"/>
      <c r="T1422" s="17"/>
    </row>
    <row r="1423" spans="1:20" ht="18" hidden="1" customHeight="1" x14ac:dyDescent="0.2">
      <c r="A1423" s="16">
        <v>1421</v>
      </c>
      <c r="B1423" s="16">
        <v>8</v>
      </c>
      <c r="C1423" s="10">
        <v>43089.903567974536</v>
      </c>
      <c r="D1423" s="16" t="s">
        <v>49</v>
      </c>
      <c r="E1423" s="16" t="s">
        <v>50</v>
      </c>
      <c r="F1423" s="16" t="s">
        <v>1026</v>
      </c>
      <c r="G1423" s="16" t="s">
        <v>1698</v>
      </c>
      <c r="H1423" s="34" t="str">
        <f t="shared" si="91"/>
        <v>B00</v>
      </c>
      <c r="I1423" s="34" t="str">
        <f>IFERROR(INDEX(数据分类!B:B,MATCH(数据!H1423,数据分类!A:A,0)),"Error")</f>
        <v>设定音色_MSB</v>
      </c>
      <c r="J1423" s="34" t="str">
        <f>IFERROR(_xlfn.IFS(INDEX(数据分类!E:E,MATCH(数据!H1423,数据分类!A:A,0))=3456,N1423&amp;M1423,INDEX(数据分类!E:E,MATCH(数据!H1423,数据分类!A:A,0))=34,M1423,INDEX(数据分类!E:E,MATCH(数据!H1423,数据分类!A:A,0))=56,N1423,INDEX(数据分类!E:E,MATCH(数据!H1423,数据分类!A:A,0))="-","-"),"Error")</f>
        <v>MSB:000</v>
      </c>
      <c r="K1423" s="34">
        <f t="shared" si="90"/>
        <v>2</v>
      </c>
      <c r="L1423" s="4" t="str">
        <f>IFERROR(INDEX(字典msg!B:B,MATCH(D1423,字典msg!A:A,0)),"Error")</f>
        <v>正常</v>
      </c>
      <c r="M1423" s="4" t="str">
        <f>IFERROR(_xlfn.IFS(H1423="9",INDEX(字典1_34!C:C,MATCH(MID(F1423,5,2),字典1_34!B:B,0)),H1423="B00",INDEX(字典1_34!D:D,MATCH(MID(F1423,5,2),字典1_34!B:B,0)),H1423="B20",INDEX(字典1_34!E:E,MATCH(MID(F1423,5,2),字典1_34!B:B,0)),H1423="B48",INDEX(字典1_34!G:G,MATCH(MID(F1423,5,2),字典1_34!B:B,0)),LEFT(H1423,1)="B",INDEX(字典1_34!F:F,MATCH(MID(F1423,5,2),字典1_34!B:B,0))),"-")</f>
        <v>MSB:000</v>
      </c>
      <c r="N1423" s="4" t="str">
        <f>IFERROR(_xlfn.IFS(H1423="9",INDEX(字典1_56!C:C,MATCH(MID(F1423,7,2),字典1_56!B:B,0)),LEFT(H1423,1)="B",INDEX(字典1_56!D:D,MATCH(MID(F1423,7,2),字典1_56!B:B,0)),H1423="C_B",INDEX(字典1_56!F:F,MATCH(MID(F1423,7,2),字典1_56!B:B,0)),H1423="C",INDEX(字典1_56!E:E,MATCH(MID(F1423,7,2),字典1_56!B:B,0))),"-")</f>
        <v>设定音色_MSB</v>
      </c>
      <c r="O1423" s="4" t="str">
        <f>IFERROR(INDEX(字典1_78!C:C,MATCH(RIGHT(F1423,2),字典1_78!B:B,0)),"Error")</f>
        <v>控制变更(#02)</v>
      </c>
      <c r="P1423" s="5">
        <f t="shared" si="88"/>
        <v>18.457000000000001</v>
      </c>
      <c r="Q1423" s="5">
        <f t="shared" si="89"/>
        <v>1.699999999999946E-2</v>
      </c>
      <c r="R1423" s="5" t="str">
        <f>IF(H1425="C_B",INDEX(音色一览表!A:A,MATCH(MID(F1423,5,2)&amp;MID(F1424,5,2)&amp;MID(F1425,7,2),音色一览表!H:H,0))&amp;" "&amp;INDEX(音色一览表!G:G,MATCH(MID(F1423,5,2)&amp;MID(F1424,5,2)&amp;MID(F1425,7,2),音色一览表!H:H,0)),"")</f>
        <v>74 弦乐合奏2</v>
      </c>
      <c r="S1423" s="17"/>
      <c r="T1423" s="17"/>
    </row>
    <row r="1424" spans="1:20" ht="18" hidden="1" customHeight="1" x14ac:dyDescent="0.2">
      <c r="A1424" s="16">
        <v>1422</v>
      </c>
      <c r="B1424" s="16">
        <v>8</v>
      </c>
      <c r="C1424" s="10">
        <v>43089.903568194444</v>
      </c>
      <c r="D1424" s="16" t="s">
        <v>49</v>
      </c>
      <c r="E1424" s="16" t="s">
        <v>50</v>
      </c>
      <c r="F1424" s="16" t="s">
        <v>1027</v>
      </c>
      <c r="G1424" s="16" t="s">
        <v>1699</v>
      </c>
      <c r="H1424" s="34" t="str">
        <f t="shared" si="91"/>
        <v>B20</v>
      </c>
      <c r="I1424" s="34" t="str">
        <f>IFERROR(INDEX(数据分类!B:B,MATCH(数据!H1424,数据分类!A:A,0)),"Error")</f>
        <v>设定音色_LSB</v>
      </c>
      <c r="J1424" s="34" t="str">
        <f>IFERROR(_xlfn.IFS(INDEX(数据分类!E:E,MATCH(数据!H1424,数据分类!A:A,0))=3456,N1424&amp;M1424,INDEX(数据分类!E:E,MATCH(数据!H1424,数据分类!A:A,0))=34,M1424,INDEX(数据分类!E:E,MATCH(数据!H1424,数据分类!A:A,0))=56,N1424,INDEX(数据分类!E:E,MATCH(数据!H1424,数据分类!A:A,0))="-","-"),"Error")</f>
        <v>LSB:112</v>
      </c>
      <c r="K1424" s="34">
        <f t="shared" si="90"/>
        <v>2</v>
      </c>
      <c r="L1424" s="4" t="str">
        <f>IFERROR(INDEX(字典msg!B:B,MATCH(D1424,字典msg!A:A,0)),"Error")</f>
        <v>正常</v>
      </c>
      <c r="M1424" s="4" t="str">
        <f>IFERROR(_xlfn.IFS(H1424="9",INDEX(字典1_34!C:C,MATCH(MID(F1424,5,2),字典1_34!B:B,0)),H1424="B00",INDEX(字典1_34!D:D,MATCH(MID(F1424,5,2),字典1_34!B:B,0)),H1424="B20",INDEX(字典1_34!E:E,MATCH(MID(F1424,5,2),字典1_34!B:B,0)),H1424="B48",INDEX(字典1_34!G:G,MATCH(MID(F1424,5,2),字典1_34!B:B,0)),LEFT(H1424,1)="B",INDEX(字典1_34!F:F,MATCH(MID(F1424,5,2),字典1_34!B:B,0))),"-")</f>
        <v>LSB:112</v>
      </c>
      <c r="N1424" s="4" t="str">
        <f>IFERROR(_xlfn.IFS(H1424="9",INDEX(字典1_56!C:C,MATCH(MID(F1424,7,2),字典1_56!B:B,0)),LEFT(H1424,1)="B",INDEX(字典1_56!D:D,MATCH(MID(F1424,7,2),字典1_56!B:B,0)),H1424="C_B",INDEX(字典1_56!F:F,MATCH(MID(F1424,7,2),字典1_56!B:B,0)),H1424="C",INDEX(字典1_56!E:E,MATCH(MID(F1424,7,2),字典1_56!B:B,0))),"-")</f>
        <v>设定音色_LSB</v>
      </c>
      <c r="O1424" s="4" t="str">
        <f>IFERROR(INDEX(字典1_78!C:C,MATCH(RIGHT(F1424,2),字典1_78!B:B,0)),"Error")</f>
        <v>控制变更(#02)</v>
      </c>
      <c r="P1424" s="5">
        <f t="shared" si="88"/>
        <v>18.475999999999999</v>
      </c>
      <c r="Q1424" s="5">
        <f t="shared" si="89"/>
        <v>1.8999999999998352E-2</v>
      </c>
      <c r="R1424" s="5" t="str">
        <f>IF(H1426="C_B",INDEX(音色一览表!A:A,MATCH(MID(F1424,5,2)&amp;MID(F1425,5,2)&amp;MID(F1426,7,2),音色一览表!H:H,0))&amp;" "&amp;INDEX(音色一览表!G:G,MATCH(MID(F1424,5,2)&amp;MID(F1425,5,2)&amp;MID(F1426,7,2),音色一览表!H:H,0)),"")</f>
        <v/>
      </c>
      <c r="S1424" s="17"/>
      <c r="T1424" s="17"/>
    </row>
    <row r="1425" spans="1:20" ht="18" hidden="1" customHeight="1" x14ac:dyDescent="0.2">
      <c r="A1425" s="16">
        <v>1423</v>
      </c>
      <c r="B1425" s="16">
        <v>8</v>
      </c>
      <c r="C1425" s="10">
        <v>43089.903568379632</v>
      </c>
      <c r="D1425" s="16" t="s">
        <v>49</v>
      </c>
      <c r="E1425" s="16" t="s">
        <v>50</v>
      </c>
      <c r="F1425" s="16" t="s">
        <v>1074</v>
      </c>
      <c r="G1425" s="16" t="s">
        <v>1700</v>
      </c>
      <c r="H1425" s="34" t="str">
        <f t="shared" si="91"/>
        <v>C_B</v>
      </c>
      <c r="I1425" s="34" t="str">
        <f>IFERROR(INDEX(数据分类!B:B,MATCH(数据!H1425,数据分类!A:A,0)),"Error")</f>
        <v>设定音色_NO</v>
      </c>
      <c r="J1425" s="34" t="str">
        <f>IFERROR(_xlfn.IFS(INDEX(数据分类!E:E,MATCH(数据!H1425,数据分类!A:A,0))=3456,N1425&amp;M1425,INDEX(数据分类!E:E,MATCH(数据!H1425,数据分类!A:A,0))=34,M1425,INDEX(数据分类!E:E,MATCH(数据!H1425,数据分类!A:A,0))=56,N1425,INDEX(数据分类!E:E,MATCH(数据!H1425,数据分类!A:A,0))="-","-"),"Error")</f>
        <v>NO:049</v>
      </c>
      <c r="K1425" s="34">
        <f t="shared" si="90"/>
        <v>2</v>
      </c>
      <c r="L1425" s="4" t="str">
        <f>IFERROR(INDEX(字典msg!B:B,MATCH(D1425,字典msg!A:A,0)),"Error")</f>
        <v>正常</v>
      </c>
      <c r="M1425" s="4" t="str">
        <f>IFERROR(_xlfn.IFS(H1425="9",INDEX(字典1_34!C:C,MATCH(MID(F1425,5,2),字典1_34!B:B,0)),H1425="B00",INDEX(字典1_34!D:D,MATCH(MID(F1425,5,2),字典1_34!B:B,0)),H1425="B20",INDEX(字典1_34!E:E,MATCH(MID(F1425,5,2),字典1_34!B:B,0)),H1425="B48",INDEX(字典1_34!G:G,MATCH(MID(F1425,5,2),字典1_34!B:B,0)),LEFT(H1425,1)="B",INDEX(字典1_34!F:F,MATCH(MID(F1425,5,2),字典1_34!B:B,0))),"-")</f>
        <v>-</v>
      </c>
      <c r="N1425" s="4" t="str">
        <f>IFERROR(_xlfn.IFS(H1425="9",INDEX(字典1_56!C:C,MATCH(MID(F1425,7,2),字典1_56!B:B,0)),LEFT(H1425,1)="B",INDEX(字典1_56!D:D,MATCH(MID(F1425,7,2),字典1_56!B:B,0)),H1425="C_B",INDEX(字典1_56!F:F,MATCH(MID(F1425,7,2),字典1_56!B:B,0)),H1425="C",INDEX(字典1_56!E:E,MATCH(MID(F1425,7,2),字典1_56!B:B,0))),"-")</f>
        <v>NO:049</v>
      </c>
      <c r="O1425" s="4" t="str">
        <f>IFERROR(INDEX(字典1_78!C:C,MATCH(RIGHT(F1425,2),字典1_78!B:B,0)),"Error")</f>
        <v>程序更改(#02)</v>
      </c>
      <c r="P1425" s="5">
        <f t="shared" si="88"/>
        <v>18.492000000000001</v>
      </c>
      <c r="Q1425" s="5">
        <f t="shared" si="89"/>
        <v>1.6000000000001791E-2</v>
      </c>
      <c r="R1425" s="5" t="str">
        <f>IF(H1427="C_B",INDEX(音色一览表!A:A,MATCH(MID(F1425,5,2)&amp;MID(F1426,5,2)&amp;MID(F1427,7,2),音色一览表!H:H,0))&amp;" "&amp;INDEX(音色一览表!G:G,MATCH(MID(F1425,5,2)&amp;MID(F1426,5,2)&amp;MID(F1427,7,2),音色一览表!H:H,0)),"")</f>
        <v/>
      </c>
      <c r="S1425" s="17"/>
      <c r="T1425" s="17"/>
    </row>
    <row r="1426" spans="1:20" ht="18" hidden="1" customHeight="1" x14ac:dyDescent="0.2">
      <c r="A1426" s="16">
        <v>1424</v>
      </c>
      <c r="B1426" s="16">
        <v>8</v>
      </c>
      <c r="C1426" s="10">
        <v>43089.90356864583</v>
      </c>
      <c r="D1426" s="16" t="s">
        <v>49</v>
      </c>
      <c r="E1426" s="16" t="s">
        <v>50</v>
      </c>
      <c r="F1426" s="16" t="s">
        <v>1076</v>
      </c>
      <c r="G1426" s="16" t="s">
        <v>1701</v>
      </c>
      <c r="H1426" s="34" t="str">
        <f t="shared" si="91"/>
        <v>B07</v>
      </c>
      <c r="I1426" s="34" t="str">
        <f>IFERROR(INDEX(数据分类!B:B,MATCH(数据!H1426,数据分类!A:A,0)),"Error")</f>
        <v>主音量_a</v>
      </c>
      <c r="J1426" s="34" t="str">
        <f>IFERROR(_xlfn.IFS(INDEX(数据分类!E:E,MATCH(数据!H1426,数据分类!A:A,0))=3456,N1426&amp;M1426,INDEX(数据分类!E:E,MATCH(数据!H1426,数据分类!A:A,0))=34,M1426,INDEX(数据分类!E:E,MATCH(数据!H1426,数据分类!A:A,0))=56,N1426,INDEX(数据分类!E:E,MATCH(数据!H1426,数据分类!A:A,0))="-","-"),"Error")</f>
        <v>Vol:080</v>
      </c>
      <c r="K1426" s="34">
        <f t="shared" si="90"/>
        <v>1</v>
      </c>
      <c r="L1426" s="4" t="str">
        <f>IFERROR(INDEX(字典msg!B:B,MATCH(D1426,字典msg!A:A,0)),"Error")</f>
        <v>正常</v>
      </c>
      <c r="M1426" s="4" t="str">
        <f>IFERROR(_xlfn.IFS(H1426="9",INDEX(字典1_34!C:C,MATCH(MID(F1426,5,2),字典1_34!B:B,0)),H1426="B00",INDEX(字典1_34!D:D,MATCH(MID(F1426,5,2),字典1_34!B:B,0)),H1426="B20",INDEX(字典1_34!E:E,MATCH(MID(F1426,5,2),字典1_34!B:B,0)),H1426="B48",INDEX(字典1_34!G:G,MATCH(MID(F1426,5,2),字典1_34!B:B,0)),LEFT(H1426,1)="B",INDEX(字典1_34!F:F,MATCH(MID(F1426,5,2),字典1_34!B:B,0))),"-")</f>
        <v>Vol:080</v>
      </c>
      <c r="N1426" s="4" t="str">
        <f>IFERROR(_xlfn.IFS(H1426="9",INDEX(字典1_56!C:C,MATCH(MID(F1426,7,2),字典1_56!B:B,0)),LEFT(H1426,1)="B",INDEX(字典1_56!D:D,MATCH(MID(F1426,7,2),字典1_56!B:B,0)),H1426="C_B",INDEX(字典1_56!F:F,MATCH(MID(F1426,7,2),字典1_56!B:B,0)),H1426="C",INDEX(字典1_56!E:E,MATCH(MID(F1426,7,2),字典1_56!B:B,0))),"-")</f>
        <v>主音量_a</v>
      </c>
      <c r="O1426" s="4" t="str">
        <f>IFERROR(INDEX(字典1_78!C:C,MATCH(RIGHT(F1426,2),字典1_78!B:B,0)),"Error")</f>
        <v>控制变更(#01)</v>
      </c>
      <c r="P1426" s="5">
        <f t="shared" si="88"/>
        <v>18.515000000000001</v>
      </c>
      <c r="Q1426" s="5">
        <f t="shared" si="89"/>
        <v>2.2999999999999687E-2</v>
      </c>
      <c r="R1426" s="5" t="str">
        <f>IF(H1428="C_B",INDEX(音色一览表!A:A,MATCH(MID(F1426,5,2)&amp;MID(F1427,5,2)&amp;MID(F1428,7,2),音色一览表!H:H,0))&amp;" "&amp;INDEX(音色一览表!G:G,MATCH(MID(F1426,5,2)&amp;MID(F1427,5,2)&amp;MID(F1428,7,2),音色一览表!H:H,0)),"")</f>
        <v/>
      </c>
      <c r="S1426" s="17"/>
      <c r="T1426" s="17"/>
    </row>
    <row r="1427" spans="1:20" ht="18" hidden="1" customHeight="1" x14ac:dyDescent="0.2">
      <c r="A1427" s="16">
        <v>1425</v>
      </c>
      <c r="B1427" s="16">
        <v>8</v>
      </c>
      <c r="C1427" s="10">
        <v>43089.903568796297</v>
      </c>
      <c r="D1427" s="16" t="s">
        <v>49</v>
      </c>
      <c r="E1427" s="16" t="s">
        <v>50</v>
      </c>
      <c r="F1427" s="16" t="s">
        <v>1078</v>
      </c>
      <c r="G1427" s="16" t="s">
        <v>1702</v>
      </c>
      <c r="H1427" s="34" t="str">
        <f t="shared" si="91"/>
        <v>B5B</v>
      </c>
      <c r="I1427" s="34" t="str">
        <f>IFERROR(INDEX(数据分类!B:B,MATCH(数据!H1427,数据分类!A:A,0)),"Error")</f>
        <v>混响深度_a</v>
      </c>
      <c r="J1427" s="34" t="str">
        <f>IFERROR(_xlfn.IFS(INDEX(数据分类!E:E,MATCH(数据!H1427,数据分类!A:A,0))=3456,N1427&amp;M1427,INDEX(数据分类!E:E,MATCH(数据!H1427,数据分类!A:A,0))=34,M1427,INDEX(数据分类!E:E,MATCH(数据!H1427,数据分类!A:A,0))=56,N1427,INDEX(数据分类!E:E,MATCH(数据!H1427,数据分类!A:A,0))="-","-"),"Error")</f>
        <v>Vol:026</v>
      </c>
      <c r="K1427" s="34">
        <f t="shared" si="90"/>
        <v>1</v>
      </c>
      <c r="L1427" s="4" t="str">
        <f>IFERROR(INDEX(字典msg!B:B,MATCH(D1427,字典msg!A:A,0)),"Error")</f>
        <v>正常</v>
      </c>
      <c r="M1427" s="4" t="str">
        <f>IFERROR(_xlfn.IFS(H1427="9",INDEX(字典1_34!C:C,MATCH(MID(F1427,5,2),字典1_34!B:B,0)),H1427="B00",INDEX(字典1_34!D:D,MATCH(MID(F1427,5,2),字典1_34!B:B,0)),H1427="B20",INDEX(字典1_34!E:E,MATCH(MID(F1427,5,2),字典1_34!B:B,0)),H1427="B48",INDEX(字典1_34!G:G,MATCH(MID(F1427,5,2),字典1_34!B:B,0)),LEFT(H1427,1)="B",INDEX(字典1_34!F:F,MATCH(MID(F1427,5,2),字典1_34!B:B,0))),"-")</f>
        <v>Vol:026</v>
      </c>
      <c r="N1427" s="4" t="str">
        <f>IFERROR(_xlfn.IFS(H1427="9",INDEX(字典1_56!C:C,MATCH(MID(F1427,7,2),字典1_56!B:B,0)),LEFT(H1427,1)="B",INDEX(字典1_56!D:D,MATCH(MID(F1427,7,2),字典1_56!B:B,0)),H1427="C_B",INDEX(字典1_56!F:F,MATCH(MID(F1427,7,2),字典1_56!B:B,0)),H1427="C",INDEX(字典1_56!E:E,MATCH(MID(F1427,7,2),字典1_56!B:B,0))),"-")</f>
        <v>混响深度_a</v>
      </c>
      <c r="O1427" s="4" t="str">
        <f>IFERROR(INDEX(字典1_78!C:C,MATCH(RIGHT(F1427,2),字典1_78!B:B,0)),"Error")</f>
        <v>控制变更(#01)</v>
      </c>
      <c r="P1427" s="5">
        <f t="shared" si="88"/>
        <v>18.527999999999999</v>
      </c>
      <c r="Q1427" s="5">
        <f t="shared" si="89"/>
        <v>1.2999999999998124E-2</v>
      </c>
      <c r="R1427" s="5" t="str">
        <f>IF(H1429="C_B",INDEX(音色一览表!A:A,MATCH(MID(F1427,5,2)&amp;MID(F1428,5,2)&amp;MID(F1429,7,2),音色一览表!H:H,0))&amp;" "&amp;INDEX(音色一览表!G:G,MATCH(MID(F1427,5,2)&amp;MID(F1428,5,2)&amp;MID(F1429,7,2),音色一览表!H:H,0)),"")</f>
        <v/>
      </c>
      <c r="S1427" s="17"/>
      <c r="T1427" s="17"/>
    </row>
    <row r="1428" spans="1:20" ht="18" hidden="1" customHeight="1" x14ac:dyDescent="0.2">
      <c r="A1428" s="16">
        <v>1426</v>
      </c>
      <c r="B1428" s="16">
        <v>8</v>
      </c>
      <c r="C1428" s="10">
        <v>43089.903569004629</v>
      </c>
      <c r="D1428" s="16" t="s">
        <v>49</v>
      </c>
      <c r="E1428" s="16" t="s">
        <v>50</v>
      </c>
      <c r="F1428" s="16" t="s">
        <v>1080</v>
      </c>
      <c r="G1428" s="16" t="s">
        <v>1703</v>
      </c>
      <c r="H1428" s="34" t="str">
        <f t="shared" si="91"/>
        <v>B5D</v>
      </c>
      <c r="I1428" s="34" t="str">
        <f>IFERROR(INDEX(数据分类!B:B,MATCH(数据!H1428,数据分类!A:A,0)),"Error")</f>
        <v>混响深度_b</v>
      </c>
      <c r="J1428" s="34" t="str">
        <f>IFERROR(_xlfn.IFS(INDEX(数据分类!E:E,MATCH(数据!H1428,数据分类!A:A,0))=3456,N1428&amp;M1428,INDEX(数据分类!E:E,MATCH(数据!H1428,数据分类!A:A,0))=34,M1428,INDEX(数据分类!E:E,MATCH(数据!H1428,数据分类!A:A,0))=56,N1428,INDEX(数据分类!E:E,MATCH(数据!H1428,数据分类!A:A,0))="-","-"),"Error")</f>
        <v>Vol:002</v>
      </c>
      <c r="K1428" s="34">
        <f t="shared" si="90"/>
        <v>1</v>
      </c>
      <c r="L1428" s="4" t="str">
        <f>IFERROR(INDEX(字典msg!B:B,MATCH(D1428,字典msg!A:A,0)),"Error")</f>
        <v>正常</v>
      </c>
      <c r="M1428" s="4" t="str">
        <f>IFERROR(_xlfn.IFS(H1428="9",INDEX(字典1_34!C:C,MATCH(MID(F1428,5,2),字典1_34!B:B,0)),H1428="B00",INDEX(字典1_34!D:D,MATCH(MID(F1428,5,2),字典1_34!B:B,0)),H1428="B20",INDEX(字典1_34!E:E,MATCH(MID(F1428,5,2),字典1_34!B:B,0)),H1428="B48",INDEX(字典1_34!G:G,MATCH(MID(F1428,5,2),字典1_34!B:B,0)),LEFT(H1428,1)="B",INDEX(字典1_34!F:F,MATCH(MID(F1428,5,2),字典1_34!B:B,0))),"-")</f>
        <v>Vol:002</v>
      </c>
      <c r="N1428" s="4" t="str">
        <f>IFERROR(_xlfn.IFS(H1428="9",INDEX(字典1_56!C:C,MATCH(MID(F1428,7,2),字典1_56!B:B,0)),LEFT(H1428,1)="B",INDEX(字典1_56!D:D,MATCH(MID(F1428,7,2),字典1_56!B:B,0)),H1428="C_B",INDEX(字典1_56!F:F,MATCH(MID(F1428,7,2),字典1_56!B:B,0)),H1428="C",INDEX(字典1_56!E:E,MATCH(MID(F1428,7,2),字典1_56!B:B,0))),"-")</f>
        <v>混响深度_b</v>
      </c>
      <c r="O1428" s="4" t="str">
        <f>IFERROR(INDEX(字典1_78!C:C,MATCH(RIGHT(F1428,2),字典1_78!B:B,0)),"Error")</f>
        <v>控制变更(#01)</v>
      </c>
      <c r="P1428" s="5">
        <f t="shared" si="88"/>
        <v>18.545999999999999</v>
      </c>
      <c r="Q1428" s="5">
        <f t="shared" si="89"/>
        <v>1.8000000000000682E-2</v>
      </c>
      <c r="R1428" s="5" t="str">
        <f>IF(H1430="C_B",INDEX(音色一览表!A:A,MATCH(MID(F1428,5,2)&amp;MID(F1429,5,2)&amp;MID(F1430,7,2),音色一览表!H:H,0))&amp;" "&amp;INDEX(音色一览表!G:G,MATCH(MID(F1428,5,2)&amp;MID(F1429,5,2)&amp;MID(F1430,7,2),音色一览表!H:H,0)),"")</f>
        <v/>
      </c>
      <c r="S1428" s="17"/>
      <c r="T1428" s="17"/>
    </row>
    <row r="1429" spans="1:20" ht="18" hidden="1" customHeight="1" x14ac:dyDescent="0.2">
      <c r="A1429" s="16">
        <v>1427</v>
      </c>
      <c r="B1429" s="16">
        <v>8</v>
      </c>
      <c r="C1429" s="10">
        <v>43089.903569201386</v>
      </c>
      <c r="D1429" s="16" t="s">
        <v>49</v>
      </c>
      <c r="E1429" s="16" t="s">
        <v>50</v>
      </c>
      <c r="F1429" s="16" t="s">
        <v>1082</v>
      </c>
      <c r="G1429" s="16" t="s">
        <v>1704</v>
      </c>
      <c r="H1429" s="34" t="str">
        <f t="shared" si="91"/>
        <v>B07</v>
      </c>
      <c r="I1429" s="34" t="str">
        <f>IFERROR(INDEX(数据分类!B:B,MATCH(数据!H1429,数据分类!A:A,0)),"Error")</f>
        <v>主音量_a</v>
      </c>
      <c r="J1429" s="34" t="str">
        <f>IFERROR(_xlfn.IFS(INDEX(数据分类!E:E,MATCH(数据!H1429,数据分类!A:A,0))=3456,N1429&amp;M1429,INDEX(数据分类!E:E,MATCH(数据!H1429,数据分类!A:A,0))=34,M1429,INDEX(数据分类!E:E,MATCH(数据!H1429,数据分类!A:A,0))=56,N1429,INDEX(数据分类!E:E,MATCH(数据!H1429,数据分类!A:A,0))="-","-"),"Error")</f>
        <v>Vol:062</v>
      </c>
      <c r="K1429" s="34">
        <f t="shared" si="90"/>
        <v>2</v>
      </c>
      <c r="L1429" s="4" t="str">
        <f>IFERROR(INDEX(字典msg!B:B,MATCH(D1429,字典msg!A:A,0)),"Error")</f>
        <v>正常</v>
      </c>
      <c r="M1429" s="4" t="str">
        <f>IFERROR(_xlfn.IFS(H1429="9",INDEX(字典1_34!C:C,MATCH(MID(F1429,5,2),字典1_34!B:B,0)),H1429="B00",INDEX(字典1_34!D:D,MATCH(MID(F1429,5,2),字典1_34!B:B,0)),H1429="B20",INDEX(字典1_34!E:E,MATCH(MID(F1429,5,2),字典1_34!B:B,0)),H1429="B48",INDEX(字典1_34!G:G,MATCH(MID(F1429,5,2),字典1_34!B:B,0)),LEFT(H1429,1)="B",INDEX(字典1_34!F:F,MATCH(MID(F1429,5,2),字典1_34!B:B,0))),"-")</f>
        <v>Vol:062</v>
      </c>
      <c r="N1429" s="4" t="str">
        <f>IFERROR(_xlfn.IFS(H1429="9",INDEX(字典1_56!C:C,MATCH(MID(F1429,7,2),字典1_56!B:B,0)),LEFT(H1429,1)="B",INDEX(字典1_56!D:D,MATCH(MID(F1429,7,2),字典1_56!B:B,0)),H1429="C_B",INDEX(字典1_56!F:F,MATCH(MID(F1429,7,2),字典1_56!B:B,0)),H1429="C",INDEX(字典1_56!E:E,MATCH(MID(F1429,7,2),字典1_56!B:B,0))),"-")</f>
        <v>主音量_a</v>
      </c>
      <c r="O1429" s="4" t="str">
        <f>IFERROR(INDEX(字典1_78!C:C,MATCH(RIGHT(F1429,2),字典1_78!B:B,0)),"Error")</f>
        <v>控制变更(#02)</v>
      </c>
      <c r="P1429" s="5">
        <f t="shared" si="88"/>
        <v>18.562999999999999</v>
      </c>
      <c r="Q1429" s="5">
        <f t="shared" si="89"/>
        <v>1.699999999999946E-2</v>
      </c>
      <c r="R1429" s="5" t="str">
        <f>IF(H1431="C_B",INDEX(音色一览表!A:A,MATCH(MID(F1429,5,2)&amp;MID(F1430,5,2)&amp;MID(F1431,7,2),音色一览表!H:H,0))&amp;" "&amp;INDEX(音色一览表!G:G,MATCH(MID(F1429,5,2)&amp;MID(F1430,5,2)&amp;MID(F1431,7,2),音色一览表!H:H,0)),"")</f>
        <v/>
      </c>
      <c r="S1429" s="17"/>
      <c r="T1429" s="17"/>
    </row>
    <row r="1430" spans="1:20" ht="18" hidden="1" customHeight="1" x14ac:dyDescent="0.2">
      <c r="A1430" s="16">
        <v>1428</v>
      </c>
      <c r="B1430" s="16">
        <v>8</v>
      </c>
      <c r="C1430" s="10">
        <v>43089.903587858797</v>
      </c>
      <c r="D1430" s="16" t="s">
        <v>49</v>
      </c>
      <c r="E1430" s="16" t="s">
        <v>50</v>
      </c>
      <c r="F1430" s="16" t="s">
        <v>1021</v>
      </c>
      <c r="G1430" s="16" t="s">
        <v>1705</v>
      </c>
      <c r="H1430" s="34" t="str">
        <f t="shared" si="91"/>
        <v>B00</v>
      </c>
      <c r="I1430" s="34" t="str">
        <f>IFERROR(INDEX(数据分类!B:B,MATCH(数据!H1430,数据分类!A:A,0)),"Error")</f>
        <v>设定音色_MSB</v>
      </c>
      <c r="J1430" s="34" t="str">
        <f>IFERROR(_xlfn.IFS(INDEX(数据分类!E:E,MATCH(数据!H1430,数据分类!A:A,0))=3456,N1430&amp;M1430,INDEX(数据分类!E:E,MATCH(数据!H1430,数据分类!A:A,0))=34,M1430,INDEX(数据分类!E:E,MATCH(数据!H1430,数据分类!A:A,0))=56,N1430,INDEX(数据分类!E:E,MATCH(数据!H1430,数据分类!A:A,0))="-","-"),"Error")</f>
        <v>MSB:000</v>
      </c>
      <c r="K1430" s="34">
        <f t="shared" si="90"/>
        <v>1</v>
      </c>
      <c r="L1430" s="4" t="str">
        <f>IFERROR(INDEX(字典msg!B:B,MATCH(D1430,字典msg!A:A,0)),"Error")</f>
        <v>正常</v>
      </c>
      <c r="M1430" s="4" t="str">
        <f>IFERROR(_xlfn.IFS(H1430="9",INDEX(字典1_34!C:C,MATCH(MID(F1430,5,2),字典1_34!B:B,0)),H1430="B00",INDEX(字典1_34!D:D,MATCH(MID(F1430,5,2),字典1_34!B:B,0)),H1430="B20",INDEX(字典1_34!E:E,MATCH(MID(F1430,5,2),字典1_34!B:B,0)),H1430="B48",INDEX(字典1_34!G:G,MATCH(MID(F1430,5,2),字典1_34!B:B,0)),LEFT(H1430,1)="B",INDEX(字典1_34!F:F,MATCH(MID(F1430,5,2),字典1_34!B:B,0))),"-")</f>
        <v>MSB:000</v>
      </c>
      <c r="N1430" s="4" t="str">
        <f>IFERROR(_xlfn.IFS(H1430="9",INDEX(字典1_56!C:C,MATCH(MID(F1430,7,2),字典1_56!B:B,0)),LEFT(H1430,1)="B",INDEX(字典1_56!D:D,MATCH(MID(F1430,7,2),字典1_56!B:B,0)),H1430="C_B",INDEX(字典1_56!F:F,MATCH(MID(F1430,7,2),字典1_56!B:B,0)),H1430="C",INDEX(字典1_56!E:E,MATCH(MID(F1430,7,2),字典1_56!B:B,0))),"-")</f>
        <v>设定音色_MSB</v>
      </c>
      <c r="O1430" s="4" t="str">
        <f>IFERROR(INDEX(字典1_78!C:C,MATCH(RIGHT(F1430,2),字典1_78!B:B,0)),"Error")</f>
        <v>控制变更(#01)</v>
      </c>
      <c r="P1430" s="5">
        <f t="shared" si="88"/>
        <v>20.175000000000001</v>
      </c>
      <c r="Q1430" s="5">
        <f t="shared" si="89"/>
        <v>1.6120000000000019</v>
      </c>
      <c r="R1430" s="5" t="str">
        <f>IF(H1432="C_B",INDEX(音色一览表!A:A,MATCH(MID(F1430,5,2)&amp;MID(F1431,5,2)&amp;MID(F1432,7,2),音色一览表!H:H,0))&amp;" "&amp;INDEX(音色一览表!G:G,MATCH(MID(F1430,5,2)&amp;MID(F1431,5,2)&amp;MID(F1432,7,2),音色一览表!H:H,0)),"")</f>
        <v>32 三角钢琴</v>
      </c>
      <c r="S1430" s="17"/>
      <c r="T1430" s="17"/>
    </row>
    <row r="1431" spans="1:20" ht="18" hidden="1" customHeight="1" x14ac:dyDescent="0.2">
      <c r="A1431" s="16">
        <v>1429</v>
      </c>
      <c r="B1431" s="16">
        <v>8</v>
      </c>
      <c r="C1431" s="10">
        <v>43089.903587962966</v>
      </c>
      <c r="D1431" s="16" t="s">
        <v>49</v>
      </c>
      <c r="E1431" s="16" t="s">
        <v>50</v>
      </c>
      <c r="F1431" s="16" t="s">
        <v>1023</v>
      </c>
      <c r="G1431" s="16" t="s">
        <v>1706</v>
      </c>
      <c r="H1431" s="34" t="str">
        <f t="shared" si="91"/>
        <v>B20</v>
      </c>
      <c r="I1431" s="34" t="str">
        <f>IFERROR(INDEX(数据分类!B:B,MATCH(数据!H1431,数据分类!A:A,0)),"Error")</f>
        <v>设定音色_LSB</v>
      </c>
      <c r="J1431" s="34" t="str">
        <f>IFERROR(_xlfn.IFS(INDEX(数据分类!E:E,MATCH(数据!H1431,数据分类!A:A,0))=3456,N1431&amp;M1431,INDEX(数据分类!E:E,MATCH(数据!H1431,数据分类!A:A,0))=34,M1431,INDEX(数据分类!E:E,MATCH(数据!H1431,数据分类!A:A,0))=56,N1431,INDEX(数据分类!E:E,MATCH(数据!H1431,数据分类!A:A,0))="-","-"),"Error")</f>
        <v>LSB:112</v>
      </c>
      <c r="K1431" s="34">
        <f t="shared" si="90"/>
        <v>1</v>
      </c>
      <c r="L1431" s="4" t="str">
        <f>IFERROR(INDEX(字典msg!B:B,MATCH(D1431,字典msg!A:A,0)),"Error")</f>
        <v>正常</v>
      </c>
      <c r="M1431" s="4" t="str">
        <f>IFERROR(_xlfn.IFS(H1431="9",INDEX(字典1_34!C:C,MATCH(MID(F1431,5,2),字典1_34!B:B,0)),H1431="B00",INDEX(字典1_34!D:D,MATCH(MID(F1431,5,2),字典1_34!B:B,0)),H1431="B20",INDEX(字典1_34!E:E,MATCH(MID(F1431,5,2),字典1_34!B:B,0)),H1431="B48",INDEX(字典1_34!G:G,MATCH(MID(F1431,5,2),字典1_34!B:B,0)),LEFT(H1431,1)="B",INDEX(字典1_34!F:F,MATCH(MID(F1431,5,2),字典1_34!B:B,0))),"-")</f>
        <v>LSB:112</v>
      </c>
      <c r="N1431" s="4" t="str">
        <f>IFERROR(_xlfn.IFS(H1431="9",INDEX(字典1_56!C:C,MATCH(MID(F1431,7,2),字典1_56!B:B,0)),LEFT(H1431,1)="B",INDEX(字典1_56!D:D,MATCH(MID(F1431,7,2),字典1_56!B:B,0)),H1431="C_B",INDEX(字典1_56!F:F,MATCH(MID(F1431,7,2),字典1_56!B:B,0)),H1431="C",INDEX(字典1_56!E:E,MATCH(MID(F1431,7,2),字典1_56!B:B,0))),"-")</f>
        <v>设定音色_LSB</v>
      </c>
      <c r="O1431" s="4" t="str">
        <f>IFERROR(INDEX(字典1_78!C:C,MATCH(RIGHT(F1431,2),字典1_78!B:B,0)),"Error")</f>
        <v>控制变更(#01)</v>
      </c>
      <c r="P1431" s="5">
        <f t="shared" si="88"/>
        <v>20.184000000000001</v>
      </c>
      <c r="Q1431" s="5">
        <f t="shared" si="89"/>
        <v>9.0000000000003411E-3</v>
      </c>
      <c r="R1431" s="5" t="str">
        <f>IF(H1433="C_B",INDEX(音色一览表!A:A,MATCH(MID(F1431,5,2)&amp;MID(F1432,5,2)&amp;MID(F1433,7,2),音色一览表!H:H,0))&amp;" "&amp;INDEX(音色一览表!G:G,MATCH(MID(F1431,5,2)&amp;MID(F1432,5,2)&amp;MID(F1433,7,2),音色一览表!H:H,0)),"")</f>
        <v/>
      </c>
      <c r="S1431" s="17"/>
      <c r="T1431" s="17"/>
    </row>
    <row r="1432" spans="1:20" ht="18" hidden="1" customHeight="1" x14ac:dyDescent="0.2">
      <c r="A1432" s="16">
        <v>1430</v>
      </c>
      <c r="B1432" s="16">
        <v>8</v>
      </c>
      <c r="C1432" s="10">
        <v>43089.903588182868</v>
      </c>
      <c r="D1432" s="16" t="s">
        <v>49</v>
      </c>
      <c r="E1432" s="16" t="s">
        <v>50</v>
      </c>
      <c r="F1432" s="16" t="s">
        <v>1024</v>
      </c>
      <c r="G1432" s="16" t="s">
        <v>1707</v>
      </c>
      <c r="H1432" s="34" t="str">
        <f t="shared" si="91"/>
        <v>C_B</v>
      </c>
      <c r="I1432" s="34" t="str">
        <f>IFERROR(INDEX(数据分类!B:B,MATCH(数据!H1432,数据分类!A:A,0)),"Error")</f>
        <v>设定音色_NO</v>
      </c>
      <c r="J1432" s="34" t="str">
        <f>IFERROR(_xlfn.IFS(INDEX(数据分类!E:E,MATCH(数据!H1432,数据分类!A:A,0))=3456,N1432&amp;M1432,INDEX(数据分类!E:E,MATCH(数据!H1432,数据分类!A:A,0))=34,M1432,INDEX(数据分类!E:E,MATCH(数据!H1432,数据分类!A:A,0))=56,N1432,INDEX(数据分类!E:E,MATCH(数据!H1432,数据分类!A:A,0))="-","-"),"Error")</f>
        <v>NO:001</v>
      </c>
      <c r="K1432" s="34">
        <f t="shared" si="90"/>
        <v>1</v>
      </c>
      <c r="L1432" s="4" t="str">
        <f>IFERROR(INDEX(字典msg!B:B,MATCH(D1432,字典msg!A:A,0)),"Error")</f>
        <v>正常</v>
      </c>
      <c r="M1432" s="4" t="str">
        <f>IFERROR(_xlfn.IFS(H1432="9",INDEX(字典1_34!C:C,MATCH(MID(F1432,5,2),字典1_34!B:B,0)),H1432="B00",INDEX(字典1_34!D:D,MATCH(MID(F1432,5,2),字典1_34!B:B,0)),H1432="B20",INDEX(字典1_34!E:E,MATCH(MID(F1432,5,2),字典1_34!B:B,0)),H1432="B48",INDEX(字典1_34!G:G,MATCH(MID(F1432,5,2),字典1_34!B:B,0)),LEFT(H1432,1)="B",INDEX(字典1_34!F:F,MATCH(MID(F1432,5,2),字典1_34!B:B,0))),"-")</f>
        <v>-</v>
      </c>
      <c r="N1432" s="4" t="str">
        <f>IFERROR(_xlfn.IFS(H1432="9",INDEX(字典1_56!C:C,MATCH(MID(F1432,7,2),字典1_56!B:B,0)),LEFT(H1432,1)="B",INDEX(字典1_56!D:D,MATCH(MID(F1432,7,2),字典1_56!B:B,0)),H1432="C_B",INDEX(字典1_56!F:F,MATCH(MID(F1432,7,2),字典1_56!B:B,0)),H1432="C",INDEX(字典1_56!E:E,MATCH(MID(F1432,7,2),字典1_56!B:B,0))),"-")</f>
        <v>NO:001</v>
      </c>
      <c r="O1432" s="4" t="str">
        <f>IFERROR(INDEX(字典1_78!C:C,MATCH(RIGHT(F1432,2),字典1_78!B:B,0)),"Error")</f>
        <v>程序更改(#01)</v>
      </c>
      <c r="P1432" s="5">
        <f t="shared" si="88"/>
        <v>20.202999999999999</v>
      </c>
      <c r="Q1432" s="5">
        <f t="shared" si="89"/>
        <v>1.8999999999998352E-2</v>
      </c>
      <c r="R1432" s="5" t="str">
        <f>IF(H1434="C_B",INDEX(音色一览表!A:A,MATCH(MID(F1432,5,2)&amp;MID(F1433,5,2)&amp;MID(F1434,7,2),音色一览表!H:H,0))&amp;" "&amp;INDEX(音色一览表!G:G,MATCH(MID(F1432,5,2)&amp;MID(F1433,5,2)&amp;MID(F1434,7,2),音色一览表!H:H,0)),"")</f>
        <v/>
      </c>
      <c r="S1432" s="17"/>
      <c r="T1432" s="17"/>
    </row>
    <row r="1433" spans="1:20" ht="18" hidden="1" customHeight="1" x14ac:dyDescent="0.2">
      <c r="A1433" s="16">
        <v>1431</v>
      </c>
      <c r="B1433" s="16">
        <v>8</v>
      </c>
      <c r="C1433" s="10">
        <v>43089.903588414352</v>
      </c>
      <c r="D1433" s="16" t="s">
        <v>49</v>
      </c>
      <c r="E1433" s="16" t="s">
        <v>50</v>
      </c>
      <c r="F1433" s="16" t="s">
        <v>1026</v>
      </c>
      <c r="G1433" s="16" t="s">
        <v>1708</v>
      </c>
      <c r="H1433" s="34" t="str">
        <f t="shared" si="91"/>
        <v>B00</v>
      </c>
      <c r="I1433" s="34" t="str">
        <f>IFERROR(INDEX(数据分类!B:B,MATCH(数据!H1433,数据分类!A:A,0)),"Error")</f>
        <v>设定音色_MSB</v>
      </c>
      <c r="J1433" s="34" t="str">
        <f>IFERROR(_xlfn.IFS(INDEX(数据分类!E:E,MATCH(数据!H1433,数据分类!A:A,0))=3456,N1433&amp;M1433,INDEX(数据分类!E:E,MATCH(数据!H1433,数据分类!A:A,0))=34,M1433,INDEX(数据分类!E:E,MATCH(数据!H1433,数据分类!A:A,0))=56,N1433,INDEX(数据分类!E:E,MATCH(数据!H1433,数据分类!A:A,0))="-","-"),"Error")</f>
        <v>MSB:000</v>
      </c>
      <c r="K1433" s="34">
        <f t="shared" si="90"/>
        <v>2</v>
      </c>
      <c r="L1433" s="4" t="str">
        <f>IFERROR(INDEX(字典msg!B:B,MATCH(D1433,字典msg!A:A,0)),"Error")</f>
        <v>正常</v>
      </c>
      <c r="M1433" s="4" t="str">
        <f>IFERROR(_xlfn.IFS(H1433="9",INDEX(字典1_34!C:C,MATCH(MID(F1433,5,2),字典1_34!B:B,0)),H1433="B00",INDEX(字典1_34!D:D,MATCH(MID(F1433,5,2),字典1_34!B:B,0)),H1433="B20",INDEX(字典1_34!E:E,MATCH(MID(F1433,5,2),字典1_34!B:B,0)),H1433="B48",INDEX(字典1_34!G:G,MATCH(MID(F1433,5,2),字典1_34!B:B,0)),LEFT(H1433,1)="B",INDEX(字典1_34!F:F,MATCH(MID(F1433,5,2),字典1_34!B:B,0))),"-")</f>
        <v>MSB:000</v>
      </c>
      <c r="N1433" s="4" t="str">
        <f>IFERROR(_xlfn.IFS(H1433="9",INDEX(字典1_56!C:C,MATCH(MID(F1433,7,2),字典1_56!B:B,0)),LEFT(H1433,1)="B",INDEX(字典1_56!D:D,MATCH(MID(F1433,7,2),字典1_56!B:B,0)),H1433="C_B",INDEX(字典1_56!F:F,MATCH(MID(F1433,7,2),字典1_56!B:B,0)),H1433="C",INDEX(字典1_56!E:E,MATCH(MID(F1433,7,2),字典1_56!B:B,0))),"-")</f>
        <v>设定音色_MSB</v>
      </c>
      <c r="O1433" s="4" t="str">
        <f>IFERROR(INDEX(字典1_78!C:C,MATCH(RIGHT(F1433,2),字典1_78!B:B,0)),"Error")</f>
        <v>控制变更(#02)</v>
      </c>
      <c r="P1433" s="5">
        <f t="shared" si="88"/>
        <v>20.222999999999999</v>
      </c>
      <c r="Q1433" s="5">
        <f t="shared" si="89"/>
        <v>1.9999999999999574E-2</v>
      </c>
      <c r="R1433" s="5" t="str">
        <f>IF(H1435="C_B",INDEX(音色一览表!A:A,MATCH(MID(F1433,5,2)&amp;MID(F1434,5,2)&amp;MID(F1435,7,2),音色一览表!H:H,0))&amp;" "&amp;INDEX(音色一览表!G:G,MATCH(MID(F1433,5,2)&amp;MID(F1434,5,2)&amp;MID(F1435,7,2),音色一览表!H:H,0)),"")</f>
        <v>75 室内弦乐</v>
      </c>
      <c r="S1433" s="17"/>
      <c r="T1433" s="17"/>
    </row>
    <row r="1434" spans="1:20" ht="18" hidden="1" customHeight="1" x14ac:dyDescent="0.2">
      <c r="A1434" s="16">
        <v>1432</v>
      </c>
      <c r="B1434" s="16">
        <v>8</v>
      </c>
      <c r="C1434" s="10">
        <v>43089.903588634261</v>
      </c>
      <c r="D1434" s="16" t="s">
        <v>49</v>
      </c>
      <c r="E1434" s="16" t="s">
        <v>50</v>
      </c>
      <c r="F1434" s="16" t="s">
        <v>1027</v>
      </c>
      <c r="G1434" s="16" t="s">
        <v>1709</v>
      </c>
      <c r="H1434" s="34" t="str">
        <f t="shared" si="91"/>
        <v>B20</v>
      </c>
      <c r="I1434" s="34" t="str">
        <f>IFERROR(INDEX(数据分类!B:B,MATCH(数据!H1434,数据分类!A:A,0)),"Error")</f>
        <v>设定音色_LSB</v>
      </c>
      <c r="J1434" s="34" t="str">
        <f>IFERROR(_xlfn.IFS(INDEX(数据分类!E:E,MATCH(数据!H1434,数据分类!A:A,0))=3456,N1434&amp;M1434,INDEX(数据分类!E:E,MATCH(数据!H1434,数据分类!A:A,0))=34,M1434,INDEX(数据分类!E:E,MATCH(数据!H1434,数据分类!A:A,0))=56,N1434,INDEX(数据分类!E:E,MATCH(数据!H1434,数据分类!A:A,0))="-","-"),"Error")</f>
        <v>LSB:112</v>
      </c>
      <c r="K1434" s="34">
        <f t="shared" si="90"/>
        <v>2</v>
      </c>
      <c r="L1434" s="4" t="str">
        <f>IFERROR(INDEX(字典msg!B:B,MATCH(D1434,字典msg!A:A,0)),"Error")</f>
        <v>正常</v>
      </c>
      <c r="M1434" s="4" t="str">
        <f>IFERROR(_xlfn.IFS(H1434="9",INDEX(字典1_34!C:C,MATCH(MID(F1434,5,2),字典1_34!B:B,0)),H1434="B00",INDEX(字典1_34!D:D,MATCH(MID(F1434,5,2),字典1_34!B:B,0)),H1434="B20",INDEX(字典1_34!E:E,MATCH(MID(F1434,5,2),字典1_34!B:B,0)),H1434="B48",INDEX(字典1_34!G:G,MATCH(MID(F1434,5,2),字典1_34!B:B,0)),LEFT(H1434,1)="B",INDEX(字典1_34!F:F,MATCH(MID(F1434,5,2),字典1_34!B:B,0))),"-")</f>
        <v>LSB:112</v>
      </c>
      <c r="N1434" s="4" t="str">
        <f>IFERROR(_xlfn.IFS(H1434="9",INDEX(字典1_56!C:C,MATCH(MID(F1434,7,2),字典1_56!B:B,0)),LEFT(H1434,1)="B",INDEX(字典1_56!D:D,MATCH(MID(F1434,7,2),字典1_56!B:B,0)),H1434="C_B",INDEX(字典1_56!F:F,MATCH(MID(F1434,7,2),字典1_56!B:B,0)),H1434="C",INDEX(字典1_56!E:E,MATCH(MID(F1434,7,2),字典1_56!B:B,0))),"-")</f>
        <v>设定音色_LSB</v>
      </c>
      <c r="O1434" s="4" t="str">
        <f>IFERROR(INDEX(字典1_78!C:C,MATCH(RIGHT(F1434,2),字典1_78!B:B,0)),"Error")</f>
        <v>控制变更(#02)</v>
      </c>
      <c r="P1434" s="5">
        <f t="shared" si="88"/>
        <v>20.242000000000001</v>
      </c>
      <c r="Q1434" s="5">
        <f t="shared" si="89"/>
        <v>1.9000000000001904E-2</v>
      </c>
      <c r="R1434" s="5" t="str">
        <f>IF(H1436="C_B",INDEX(音色一览表!A:A,MATCH(MID(F1434,5,2)&amp;MID(F1435,5,2)&amp;MID(F1436,7,2),音色一览表!H:H,0))&amp;" "&amp;INDEX(音色一览表!G:G,MATCH(MID(F1434,5,2)&amp;MID(F1435,5,2)&amp;MID(F1436,7,2),音色一览表!H:H,0)),"")</f>
        <v/>
      </c>
      <c r="S1434" s="17"/>
      <c r="T1434" s="17"/>
    </row>
    <row r="1435" spans="1:20" ht="18" hidden="1" customHeight="1" x14ac:dyDescent="0.2">
      <c r="A1435" s="16">
        <v>1433</v>
      </c>
      <c r="B1435" s="16">
        <v>8</v>
      </c>
      <c r="C1435" s="10">
        <v>43089.903588854169</v>
      </c>
      <c r="D1435" s="16" t="s">
        <v>49</v>
      </c>
      <c r="E1435" s="16" t="s">
        <v>50</v>
      </c>
      <c r="F1435" s="16" t="s">
        <v>1028</v>
      </c>
      <c r="G1435" s="16" t="s">
        <v>1710</v>
      </c>
      <c r="H1435" s="34" t="str">
        <f t="shared" si="91"/>
        <v>C_B</v>
      </c>
      <c r="I1435" s="34" t="str">
        <f>IFERROR(INDEX(数据分类!B:B,MATCH(数据!H1435,数据分类!A:A,0)),"Error")</f>
        <v>设定音色_NO</v>
      </c>
      <c r="J1435" s="34" t="str">
        <f>IFERROR(_xlfn.IFS(INDEX(数据分类!E:E,MATCH(数据!H1435,数据分类!A:A,0))=3456,N1435&amp;M1435,INDEX(数据分类!E:E,MATCH(数据!H1435,数据分类!A:A,0))=34,M1435,INDEX(数据分类!E:E,MATCH(数据!H1435,数据分类!A:A,0))=56,N1435,INDEX(数据分类!E:E,MATCH(数据!H1435,数据分类!A:A,0))="-","-"),"Error")</f>
        <v>NO:050</v>
      </c>
      <c r="K1435" s="34">
        <f t="shared" si="90"/>
        <v>2</v>
      </c>
      <c r="L1435" s="4" t="str">
        <f>IFERROR(INDEX(字典msg!B:B,MATCH(D1435,字典msg!A:A,0)),"Error")</f>
        <v>正常</v>
      </c>
      <c r="M1435" s="4" t="str">
        <f>IFERROR(_xlfn.IFS(H1435="9",INDEX(字典1_34!C:C,MATCH(MID(F1435,5,2),字典1_34!B:B,0)),H1435="B00",INDEX(字典1_34!D:D,MATCH(MID(F1435,5,2),字典1_34!B:B,0)),H1435="B20",INDEX(字典1_34!E:E,MATCH(MID(F1435,5,2),字典1_34!B:B,0)),H1435="B48",INDEX(字典1_34!G:G,MATCH(MID(F1435,5,2),字典1_34!B:B,0)),LEFT(H1435,1)="B",INDEX(字典1_34!F:F,MATCH(MID(F1435,5,2),字典1_34!B:B,0))),"-")</f>
        <v>-</v>
      </c>
      <c r="N1435" s="4" t="str">
        <f>IFERROR(_xlfn.IFS(H1435="9",INDEX(字典1_56!C:C,MATCH(MID(F1435,7,2),字典1_56!B:B,0)),LEFT(H1435,1)="B",INDEX(字典1_56!D:D,MATCH(MID(F1435,7,2),字典1_56!B:B,0)),H1435="C_B",INDEX(字典1_56!F:F,MATCH(MID(F1435,7,2),字典1_56!B:B,0)),H1435="C",INDEX(字典1_56!E:E,MATCH(MID(F1435,7,2),字典1_56!B:B,0))),"-")</f>
        <v>NO:050</v>
      </c>
      <c r="O1435" s="4" t="str">
        <f>IFERROR(INDEX(字典1_78!C:C,MATCH(RIGHT(F1435,2),字典1_78!B:B,0)),"Error")</f>
        <v>程序更改(#02)</v>
      </c>
      <c r="P1435" s="5">
        <f t="shared" si="88"/>
        <v>20.260999999999999</v>
      </c>
      <c r="Q1435" s="5">
        <f t="shared" si="89"/>
        <v>1.8999999999998352E-2</v>
      </c>
      <c r="R1435" s="5" t="str">
        <f>IF(H1437="C_B",INDEX(音色一览表!A:A,MATCH(MID(F1435,5,2)&amp;MID(F1436,5,2)&amp;MID(F1437,7,2),音色一览表!H:H,0))&amp;" "&amp;INDEX(音色一览表!G:G,MATCH(MID(F1435,5,2)&amp;MID(F1436,5,2)&amp;MID(F1437,7,2),音色一览表!H:H,0)),"")</f>
        <v/>
      </c>
      <c r="S1435" s="17"/>
      <c r="T1435" s="17"/>
    </row>
    <row r="1436" spans="1:20" ht="18" hidden="1" customHeight="1" x14ac:dyDescent="0.2">
      <c r="A1436" s="16">
        <v>1434</v>
      </c>
      <c r="B1436" s="16">
        <v>8</v>
      </c>
      <c r="C1436" s="10">
        <v>43089.903589074071</v>
      </c>
      <c r="D1436" s="16" t="s">
        <v>49</v>
      </c>
      <c r="E1436" s="16" t="s">
        <v>50</v>
      </c>
      <c r="F1436" s="16" t="s">
        <v>1030</v>
      </c>
      <c r="G1436" s="16" t="s">
        <v>1711</v>
      </c>
      <c r="H1436" s="34" t="str">
        <f t="shared" si="91"/>
        <v>B07</v>
      </c>
      <c r="I1436" s="34" t="str">
        <f>IFERROR(INDEX(数据分类!B:B,MATCH(数据!H1436,数据分类!A:A,0)),"Error")</f>
        <v>主音量_a</v>
      </c>
      <c r="J1436" s="34" t="str">
        <f>IFERROR(_xlfn.IFS(INDEX(数据分类!E:E,MATCH(数据!H1436,数据分类!A:A,0))=3456,N1436&amp;M1436,INDEX(数据分类!E:E,MATCH(数据!H1436,数据分类!A:A,0))=34,M1436,INDEX(数据分类!E:E,MATCH(数据!H1436,数据分类!A:A,0))=56,N1436,INDEX(数据分类!E:E,MATCH(数据!H1436,数据分类!A:A,0))="-","-"),"Error")</f>
        <v>Vol:114</v>
      </c>
      <c r="K1436" s="34">
        <f t="shared" si="90"/>
        <v>1</v>
      </c>
      <c r="L1436" s="4" t="str">
        <f>IFERROR(INDEX(字典msg!B:B,MATCH(D1436,字典msg!A:A,0)),"Error")</f>
        <v>正常</v>
      </c>
      <c r="M1436" s="4" t="str">
        <f>IFERROR(_xlfn.IFS(H1436="9",INDEX(字典1_34!C:C,MATCH(MID(F1436,5,2),字典1_34!B:B,0)),H1436="B00",INDEX(字典1_34!D:D,MATCH(MID(F1436,5,2),字典1_34!B:B,0)),H1436="B20",INDEX(字典1_34!E:E,MATCH(MID(F1436,5,2),字典1_34!B:B,0)),H1436="B48",INDEX(字典1_34!G:G,MATCH(MID(F1436,5,2),字典1_34!B:B,0)),LEFT(H1436,1)="B",INDEX(字典1_34!F:F,MATCH(MID(F1436,5,2),字典1_34!B:B,0))),"-")</f>
        <v>Vol:114</v>
      </c>
      <c r="N1436" s="4" t="str">
        <f>IFERROR(_xlfn.IFS(H1436="9",INDEX(字典1_56!C:C,MATCH(MID(F1436,7,2),字典1_56!B:B,0)),LEFT(H1436,1)="B",INDEX(字典1_56!D:D,MATCH(MID(F1436,7,2),字典1_56!B:B,0)),H1436="C_B",INDEX(字典1_56!F:F,MATCH(MID(F1436,7,2),字典1_56!B:B,0)),H1436="C",INDEX(字典1_56!E:E,MATCH(MID(F1436,7,2),字典1_56!B:B,0))),"-")</f>
        <v>主音量_a</v>
      </c>
      <c r="O1436" s="4" t="str">
        <f>IFERROR(INDEX(字典1_78!C:C,MATCH(RIGHT(F1436,2),字典1_78!B:B,0)),"Error")</f>
        <v>控制变更(#01)</v>
      </c>
      <c r="P1436" s="5">
        <f t="shared" si="88"/>
        <v>20.28</v>
      </c>
      <c r="Q1436" s="5">
        <f t="shared" si="89"/>
        <v>1.9000000000001904E-2</v>
      </c>
      <c r="R1436" s="5" t="str">
        <f>IF(H1438="C_B",INDEX(音色一览表!A:A,MATCH(MID(F1436,5,2)&amp;MID(F1437,5,2)&amp;MID(F1438,7,2),音色一览表!H:H,0))&amp;" "&amp;INDEX(音色一览表!G:G,MATCH(MID(F1436,5,2)&amp;MID(F1437,5,2)&amp;MID(F1438,7,2),音色一览表!H:H,0)),"")</f>
        <v/>
      </c>
      <c r="S1436" s="17"/>
      <c r="T1436" s="17"/>
    </row>
    <row r="1437" spans="1:20" ht="18" hidden="1" customHeight="1" x14ac:dyDescent="0.2">
      <c r="A1437" s="16">
        <v>1435</v>
      </c>
      <c r="B1437" s="16">
        <v>8</v>
      </c>
      <c r="C1437" s="10">
        <v>43089.903589293979</v>
      </c>
      <c r="D1437" s="16" t="s">
        <v>49</v>
      </c>
      <c r="E1437" s="16" t="s">
        <v>50</v>
      </c>
      <c r="F1437" s="16" t="s">
        <v>1032</v>
      </c>
      <c r="G1437" s="16" t="s">
        <v>1712</v>
      </c>
      <c r="H1437" s="34" t="str">
        <f t="shared" si="91"/>
        <v>B5B</v>
      </c>
      <c r="I1437" s="34" t="str">
        <f>IFERROR(INDEX(数据分类!B:B,MATCH(数据!H1437,数据分类!A:A,0)),"Error")</f>
        <v>混响深度_a</v>
      </c>
      <c r="J1437" s="34" t="str">
        <f>IFERROR(_xlfn.IFS(INDEX(数据分类!E:E,MATCH(数据!H1437,数据分类!A:A,0))=3456,N1437&amp;M1437,INDEX(数据分类!E:E,MATCH(数据!H1437,数据分类!A:A,0))=34,M1437,INDEX(数据分类!E:E,MATCH(数据!H1437,数据分类!A:A,0))=56,N1437,INDEX(数据分类!E:E,MATCH(数据!H1437,数据分类!A:A,0))="-","-"),"Error")</f>
        <v>Vol:020</v>
      </c>
      <c r="K1437" s="34">
        <f t="shared" si="90"/>
        <v>1</v>
      </c>
      <c r="L1437" s="4" t="str">
        <f>IFERROR(INDEX(字典msg!B:B,MATCH(D1437,字典msg!A:A,0)),"Error")</f>
        <v>正常</v>
      </c>
      <c r="M1437" s="4" t="str">
        <f>IFERROR(_xlfn.IFS(H1437="9",INDEX(字典1_34!C:C,MATCH(MID(F1437,5,2),字典1_34!B:B,0)),H1437="B00",INDEX(字典1_34!D:D,MATCH(MID(F1437,5,2),字典1_34!B:B,0)),H1437="B20",INDEX(字典1_34!E:E,MATCH(MID(F1437,5,2),字典1_34!B:B,0)),H1437="B48",INDEX(字典1_34!G:G,MATCH(MID(F1437,5,2),字典1_34!B:B,0)),LEFT(H1437,1)="B",INDEX(字典1_34!F:F,MATCH(MID(F1437,5,2),字典1_34!B:B,0))),"-")</f>
        <v>Vol:020</v>
      </c>
      <c r="N1437" s="4" t="str">
        <f>IFERROR(_xlfn.IFS(H1437="9",INDEX(字典1_56!C:C,MATCH(MID(F1437,7,2),字典1_56!B:B,0)),LEFT(H1437,1)="B",INDEX(字典1_56!D:D,MATCH(MID(F1437,7,2),字典1_56!B:B,0)),H1437="C_B",INDEX(字典1_56!F:F,MATCH(MID(F1437,7,2),字典1_56!B:B,0)),H1437="C",INDEX(字典1_56!E:E,MATCH(MID(F1437,7,2),字典1_56!B:B,0))),"-")</f>
        <v>混响深度_a</v>
      </c>
      <c r="O1437" s="4" t="str">
        <f>IFERROR(INDEX(字典1_78!C:C,MATCH(RIGHT(F1437,2),字典1_78!B:B,0)),"Error")</f>
        <v>控制变更(#01)</v>
      </c>
      <c r="P1437" s="5">
        <f t="shared" si="88"/>
        <v>20.298999999999999</v>
      </c>
      <c r="Q1437" s="5">
        <f t="shared" si="89"/>
        <v>1.8999999999998352E-2</v>
      </c>
      <c r="R1437" s="5" t="str">
        <f>IF(H1439="C_B",INDEX(音色一览表!A:A,MATCH(MID(F1437,5,2)&amp;MID(F1438,5,2)&amp;MID(F1439,7,2),音色一览表!H:H,0))&amp;" "&amp;INDEX(音色一览表!G:G,MATCH(MID(F1437,5,2)&amp;MID(F1438,5,2)&amp;MID(F1439,7,2),音色一览表!H:H,0)),"")</f>
        <v/>
      </c>
      <c r="S1437" s="17"/>
      <c r="T1437" s="17"/>
    </row>
    <row r="1438" spans="1:20" ht="18" hidden="1" customHeight="1" x14ac:dyDescent="0.2">
      <c r="A1438" s="16">
        <v>1436</v>
      </c>
      <c r="B1438" s="16">
        <v>8</v>
      </c>
      <c r="C1438" s="10">
        <v>43089.90358953704</v>
      </c>
      <c r="D1438" s="16" t="s">
        <v>49</v>
      </c>
      <c r="E1438" s="16" t="s">
        <v>50</v>
      </c>
      <c r="F1438" s="16" t="s">
        <v>1033</v>
      </c>
      <c r="G1438" s="16" t="s">
        <v>1713</v>
      </c>
      <c r="H1438" s="34" t="str">
        <f t="shared" si="91"/>
        <v>B5D</v>
      </c>
      <c r="I1438" s="34" t="str">
        <f>IFERROR(INDEX(数据分类!B:B,MATCH(数据!H1438,数据分类!A:A,0)),"Error")</f>
        <v>混响深度_b</v>
      </c>
      <c r="J1438" s="34" t="str">
        <f>IFERROR(_xlfn.IFS(INDEX(数据分类!E:E,MATCH(数据!H1438,数据分类!A:A,0))=3456,N1438&amp;M1438,INDEX(数据分类!E:E,MATCH(数据!H1438,数据分类!A:A,0))=34,M1438,INDEX(数据分类!E:E,MATCH(数据!H1438,数据分类!A:A,0))=56,N1438,INDEX(数据分类!E:E,MATCH(数据!H1438,数据分类!A:A,0))="-","-"),"Error")</f>
        <v>Vol:000</v>
      </c>
      <c r="K1438" s="34">
        <f t="shared" si="90"/>
        <v>1</v>
      </c>
      <c r="L1438" s="4" t="str">
        <f>IFERROR(INDEX(字典msg!B:B,MATCH(D1438,字典msg!A:A,0)),"Error")</f>
        <v>正常</v>
      </c>
      <c r="M1438" s="4" t="str">
        <f>IFERROR(_xlfn.IFS(H1438="9",INDEX(字典1_34!C:C,MATCH(MID(F1438,5,2),字典1_34!B:B,0)),H1438="B00",INDEX(字典1_34!D:D,MATCH(MID(F1438,5,2),字典1_34!B:B,0)),H1438="B20",INDEX(字典1_34!E:E,MATCH(MID(F1438,5,2),字典1_34!B:B,0)),H1438="B48",INDEX(字典1_34!G:G,MATCH(MID(F1438,5,2),字典1_34!B:B,0)),LEFT(H1438,1)="B",INDEX(字典1_34!F:F,MATCH(MID(F1438,5,2),字典1_34!B:B,0))),"-")</f>
        <v>Vol:000</v>
      </c>
      <c r="N1438" s="4" t="str">
        <f>IFERROR(_xlfn.IFS(H1438="9",INDEX(字典1_56!C:C,MATCH(MID(F1438,7,2),字典1_56!B:B,0)),LEFT(H1438,1)="B",INDEX(字典1_56!D:D,MATCH(MID(F1438,7,2),字典1_56!B:B,0)),H1438="C_B",INDEX(字典1_56!F:F,MATCH(MID(F1438,7,2),字典1_56!B:B,0)),H1438="C",INDEX(字典1_56!E:E,MATCH(MID(F1438,7,2),字典1_56!B:B,0))),"-")</f>
        <v>混响深度_b</v>
      </c>
      <c r="O1438" s="4" t="str">
        <f>IFERROR(INDEX(字典1_78!C:C,MATCH(RIGHT(F1438,2),字典1_78!B:B,0)),"Error")</f>
        <v>控制变更(#01)</v>
      </c>
      <c r="P1438" s="5">
        <f t="shared" si="88"/>
        <v>20.32</v>
      </c>
      <c r="Q1438" s="5">
        <f t="shared" si="89"/>
        <v>2.1000000000000796E-2</v>
      </c>
      <c r="R1438" s="5" t="str">
        <f>IF(H1440="C_B",INDEX(音色一览表!A:A,MATCH(MID(F1438,5,2)&amp;MID(F1439,5,2)&amp;MID(F1440,7,2),音色一览表!H:H,0))&amp;" "&amp;INDEX(音色一览表!G:G,MATCH(MID(F1438,5,2)&amp;MID(F1439,5,2)&amp;MID(F1440,7,2),音色一览表!H:H,0)),"")</f>
        <v/>
      </c>
      <c r="S1438" s="17"/>
      <c r="T1438" s="17"/>
    </row>
    <row r="1439" spans="1:20" ht="18" hidden="1" customHeight="1" x14ac:dyDescent="0.2">
      <c r="A1439" s="16">
        <v>1437</v>
      </c>
      <c r="B1439" s="16">
        <v>8</v>
      </c>
      <c r="C1439" s="10">
        <v>43089.903589768517</v>
      </c>
      <c r="D1439" s="16" t="s">
        <v>49</v>
      </c>
      <c r="E1439" s="16" t="s">
        <v>50</v>
      </c>
      <c r="F1439" s="16" t="s">
        <v>1035</v>
      </c>
      <c r="G1439" s="16" t="s">
        <v>1714</v>
      </c>
      <c r="H1439" s="34" t="str">
        <f t="shared" si="91"/>
        <v>B07</v>
      </c>
      <c r="I1439" s="34" t="str">
        <f>IFERROR(INDEX(数据分类!B:B,MATCH(数据!H1439,数据分类!A:A,0)),"Error")</f>
        <v>主音量_a</v>
      </c>
      <c r="J1439" s="34" t="str">
        <f>IFERROR(_xlfn.IFS(INDEX(数据分类!E:E,MATCH(数据!H1439,数据分类!A:A,0))=3456,N1439&amp;M1439,INDEX(数据分类!E:E,MATCH(数据!H1439,数据分类!A:A,0))=34,M1439,INDEX(数据分类!E:E,MATCH(数据!H1439,数据分类!A:A,0))=56,N1439,INDEX(数据分类!E:E,MATCH(数据!H1439,数据分类!A:A,0))="-","-"),"Error")</f>
        <v>Vol:050</v>
      </c>
      <c r="K1439" s="34">
        <f t="shared" si="90"/>
        <v>2</v>
      </c>
      <c r="L1439" s="4" t="str">
        <f>IFERROR(INDEX(字典msg!B:B,MATCH(D1439,字典msg!A:A,0)),"Error")</f>
        <v>正常</v>
      </c>
      <c r="M1439" s="4" t="str">
        <f>IFERROR(_xlfn.IFS(H1439="9",INDEX(字典1_34!C:C,MATCH(MID(F1439,5,2),字典1_34!B:B,0)),H1439="B00",INDEX(字典1_34!D:D,MATCH(MID(F1439,5,2),字典1_34!B:B,0)),H1439="B20",INDEX(字典1_34!E:E,MATCH(MID(F1439,5,2),字典1_34!B:B,0)),H1439="B48",INDEX(字典1_34!G:G,MATCH(MID(F1439,5,2),字典1_34!B:B,0)),LEFT(H1439,1)="B",INDEX(字典1_34!F:F,MATCH(MID(F1439,5,2),字典1_34!B:B,0))),"-")</f>
        <v>Vol:050</v>
      </c>
      <c r="N1439" s="4" t="str">
        <f>IFERROR(_xlfn.IFS(H1439="9",INDEX(字典1_56!C:C,MATCH(MID(F1439,7,2),字典1_56!B:B,0)),LEFT(H1439,1)="B",INDEX(字典1_56!D:D,MATCH(MID(F1439,7,2),字典1_56!B:B,0)),H1439="C_B",INDEX(字典1_56!F:F,MATCH(MID(F1439,7,2),字典1_56!B:B,0)),H1439="C",INDEX(字典1_56!E:E,MATCH(MID(F1439,7,2),字典1_56!B:B,0))),"-")</f>
        <v>主音量_a</v>
      </c>
      <c r="O1439" s="4" t="str">
        <f>IFERROR(INDEX(字典1_78!C:C,MATCH(RIGHT(F1439,2),字典1_78!B:B,0)),"Error")</f>
        <v>控制变更(#02)</v>
      </c>
      <c r="P1439" s="5">
        <f t="shared" si="88"/>
        <v>20.34</v>
      </c>
      <c r="Q1439" s="5">
        <f t="shared" si="89"/>
        <v>1.9999999999999574E-2</v>
      </c>
      <c r="R1439" s="5" t="str">
        <f>IF(H1441="C_B",INDEX(音色一览表!A:A,MATCH(MID(F1439,5,2)&amp;MID(F1440,5,2)&amp;MID(F1441,7,2),音色一览表!H:H,0))&amp;" "&amp;INDEX(音色一览表!G:G,MATCH(MID(F1439,5,2)&amp;MID(F1440,5,2)&amp;MID(F1441,7,2),音色一览表!H:H,0)),"")</f>
        <v/>
      </c>
      <c r="S1439" s="17"/>
      <c r="T1439" s="17"/>
    </row>
    <row r="1440" spans="1:20" ht="18" hidden="1" customHeight="1" x14ac:dyDescent="0.2">
      <c r="A1440" s="16">
        <v>1438</v>
      </c>
      <c r="B1440" s="16">
        <v>8</v>
      </c>
      <c r="C1440" s="10">
        <v>43089.90360302083</v>
      </c>
      <c r="D1440" s="16" t="s">
        <v>49</v>
      </c>
      <c r="E1440" s="16" t="s">
        <v>50</v>
      </c>
      <c r="F1440" s="16" t="s">
        <v>1021</v>
      </c>
      <c r="G1440" s="16" t="s">
        <v>1715</v>
      </c>
      <c r="H1440" s="34" t="str">
        <f t="shared" si="91"/>
        <v>B00</v>
      </c>
      <c r="I1440" s="34" t="str">
        <f>IFERROR(INDEX(数据分类!B:B,MATCH(数据!H1440,数据分类!A:A,0)),"Error")</f>
        <v>设定音色_MSB</v>
      </c>
      <c r="J1440" s="34" t="str">
        <f>IFERROR(_xlfn.IFS(INDEX(数据分类!E:E,MATCH(数据!H1440,数据分类!A:A,0))=3456,N1440&amp;M1440,INDEX(数据分类!E:E,MATCH(数据!H1440,数据分类!A:A,0))=34,M1440,INDEX(数据分类!E:E,MATCH(数据!H1440,数据分类!A:A,0))=56,N1440,INDEX(数据分类!E:E,MATCH(数据!H1440,数据分类!A:A,0))="-","-"),"Error")</f>
        <v>MSB:000</v>
      </c>
      <c r="K1440" s="34">
        <f t="shared" si="90"/>
        <v>1</v>
      </c>
      <c r="L1440" s="4" t="str">
        <f>IFERROR(INDEX(字典msg!B:B,MATCH(D1440,字典msg!A:A,0)),"Error")</f>
        <v>正常</v>
      </c>
      <c r="M1440" s="4" t="str">
        <f>IFERROR(_xlfn.IFS(H1440="9",INDEX(字典1_34!C:C,MATCH(MID(F1440,5,2),字典1_34!B:B,0)),H1440="B00",INDEX(字典1_34!D:D,MATCH(MID(F1440,5,2),字典1_34!B:B,0)),H1440="B20",INDEX(字典1_34!E:E,MATCH(MID(F1440,5,2),字典1_34!B:B,0)),H1440="B48",INDEX(字典1_34!G:G,MATCH(MID(F1440,5,2),字典1_34!B:B,0)),LEFT(H1440,1)="B",INDEX(字典1_34!F:F,MATCH(MID(F1440,5,2),字典1_34!B:B,0))),"-")</f>
        <v>MSB:000</v>
      </c>
      <c r="N1440" s="4" t="str">
        <f>IFERROR(_xlfn.IFS(H1440="9",INDEX(字典1_56!C:C,MATCH(MID(F1440,7,2),字典1_56!B:B,0)),LEFT(H1440,1)="B",INDEX(字典1_56!D:D,MATCH(MID(F1440,7,2),字典1_56!B:B,0)),H1440="C_B",INDEX(字典1_56!F:F,MATCH(MID(F1440,7,2),字典1_56!B:B,0)),H1440="C",INDEX(字典1_56!E:E,MATCH(MID(F1440,7,2),字典1_56!B:B,0))),"-")</f>
        <v>设定音色_MSB</v>
      </c>
      <c r="O1440" s="4" t="str">
        <f>IFERROR(INDEX(字典1_78!C:C,MATCH(RIGHT(F1440,2),字典1_78!B:B,0)),"Error")</f>
        <v>控制变更(#01)</v>
      </c>
      <c r="P1440" s="5">
        <f t="shared" si="88"/>
        <v>21.484999999999999</v>
      </c>
      <c r="Q1440" s="5">
        <f t="shared" si="89"/>
        <v>1.1449999999999996</v>
      </c>
      <c r="R1440" s="5" t="str">
        <f>IF(H1442="C_B",INDEX(音色一览表!A:A,MATCH(MID(F1440,5,2)&amp;MID(F1441,5,2)&amp;MID(F1442,7,2),音色一览表!H:H,0))&amp;" "&amp;INDEX(音色一览表!G:G,MATCH(MID(F1440,5,2)&amp;MID(F1441,5,2)&amp;MID(F1442,7,2),音色一览表!H:H,0)),"")</f>
        <v>33 亮音钢琴</v>
      </c>
      <c r="S1440" s="17" t="s">
        <v>3544</v>
      </c>
      <c r="T1440" s="17"/>
    </row>
    <row r="1441" spans="1:20" ht="18" hidden="1" customHeight="1" x14ac:dyDescent="0.2">
      <c r="A1441" s="16">
        <v>1439</v>
      </c>
      <c r="B1441" s="16">
        <v>8</v>
      </c>
      <c r="C1441" s="10">
        <v>43089.903603136576</v>
      </c>
      <c r="D1441" s="16" t="s">
        <v>49</v>
      </c>
      <c r="E1441" s="16" t="s">
        <v>50</v>
      </c>
      <c r="F1441" s="16" t="s">
        <v>1023</v>
      </c>
      <c r="G1441" s="16" t="s">
        <v>1716</v>
      </c>
      <c r="H1441" s="34" t="str">
        <f t="shared" si="91"/>
        <v>B20</v>
      </c>
      <c r="I1441" s="34" t="str">
        <f>IFERROR(INDEX(数据分类!B:B,MATCH(数据!H1441,数据分类!A:A,0)),"Error")</f>
        <v>设定音色_LSB</v>
      </c>
      <c r="J1441" s="34" t="str">
        <f>IFERROR(_xlfn.IFS(INDEX(数据分类!E:E,MATCH(数据!H1441,数据分类!A:A,0))=3456,N1441&amp;M1441,INDEX(数据分类!E:E,MATCH(数据!H1441,数据分类!A:A,0))=34,M1441,INDEX(数据分类!E:E,MATCH(数据!H1441,数据分类!A:A,0))=56,N1441,INDEX(数据分类!E:E,MATCH(数据!H1441,数据分类!A:A,0))="-","-"),"Error")</f>
        <v>LSB:112</v>
      </c>
      <c r="K1441" s="34">
        <f t="shared" si="90"/>
        <v>1</v>
      </c>
      <c r="L1441" s="4" t="str">
        <f>IFERROR(INDEX(字典msg!B:B,MATCH(D1441,字典msg!A:A,0)),"Error")</f>
        <v>正常</v>
      </c>
      <c r="M1441" s="4" t="str">
        <f>IFERROR(_xlfn.IFS(H1441="9",INDEX(字典1_34!C:C,MATCH(MID(F1441,5,2),字典1_34!B:B,0)),H1441="B00",INDEX(字典1_34!D:D,MATCH(MID(F1441,5,2),字典1_34!B:B,0)),H1441="B20",INDEX(字典1_34!E:E,MATCH(MID(F1441,5,2),字典1_34!B:B,0)),H1441="B48",INDEX(字典1_34!G:G,MATCH(MID(F1441,5,2),字典1_34!B:B,0)),LEFT(H1441,1)="B",INDEX(字典1_34!F:F,MATCH(MID(F1441,5,2),字典1_34!B:B,0))),"-")</f>
        <v>LSB:112</v>
      </c>
      <c r="N1441" s="4" t="str">
        <f>IFERROR(_xlfn.IFS(H1441="9",INDEX(字典1_56!C:C,MATCH(MID(F1441,7,2),字典1_56!B:B,0)),LEFT(H1441,1)="B",INDEX(字典1_56!D:D,MATCH(MID(F1441,7,2),字典1_56!B:B,0)),H1441="C_B",INDEX(字典1_56!F:F,MATCH(MID(F1441,7,2),字典1_56!B:B,0)),H1441="C",INDEX(字典1_56!E:E,MATCH(MID(F1441,7,2),字典1_56!B:B,0))),"-")</f>
        <v>设定音色_LSB</v>
      </c>
      <c r="O1441" s="4" t="str">
        <f>IFERROR(INDEX(字典1_78!C:C,MATCH(RIGHT(F1441,2),字典1_78!B:B,0)),"Error")</f>
        <v>控制变更(#01)</v>
      </c>
      <c r="P1441" s="5">
        <f t="shared" si="88"/>
        <v>21.495000000000001</v>
      </c>
      <c r="Q1441" s="5">
        <f t="shared" si="89"/>
        <v>1.0000000000001563E-2</v>
      </c>
      <c r="R1441" s="5" t="str">
        <f>IF(H1443="C_B",INDEX(音色一览表!A:A,MATCH(MID(F1441,5,2)&amp;MID(F1442,5,2)&amp;MID(F1443,7,2),音色一览表!H:H,0))&amp;" "&amp;INDEX(音色一览表!G:G,MATCH(MID(F1441,5,2)&amp;MID(F1442,5,2)&amp;MID(F1443,7,2),音色一览表!H:H,0)),"")</f>
        <v/>
      </c>
      <c r="S1441" s="17"/>
      <c r="T1441" s="17"/>
    </row>
    <row r="1442" spans="1:20" ht="18" hidden="1" customHeight="1" x14ac:dyDescent="0.2">
      <c r="A1442" s="16">
        <v>1440</v>
      </c>
      <c r="B1442" s="16">
        <v>8</v>
      </c>
      <c r="C1442" s="10">
        <v>43089.903603379629</v>
      </c>
      <c r="D1442" s="16" t="s">
        <v>49</v>
      </c>
      <c r="E1442" s="16" t="s">
        <v>50</v>
      </c>
      <c r="F1442" s="16" t="s">
        <v>1256</v>
      </c>
      <c r="G1442" s="16" t="s">
        <v>1717</v>
      </c>
      <c r="H1442" s="34" t="str">
        <f t="shared" si="91"/>
        <v>C_B</v>
      </c>
      <c r="I1442" s="34" t="str">
        <f>IFERROR(INDEX(数据分类!B:B,MATCH(数据!H1442,数据分类!A:A,0)),"Error")</f>
        <v>设定音色_NO</v>
      </c>
      <c r="J1442" s="34" t="str">
        <f>IFERROR(_xlfn.IFS(INDEX(数据分类!E:E,MATCH(数据!H1442,数据分类!A:A,0))=3456,N1442&amp;M1442,INDEX(数据分类!E:E,MATCH(数据!H1442,数据分类!A:A,0))=34,M1442,INDEX(数据分类!E:E,MATCH(数据!H1442,数据分类!A:A,0))=56,N1442,INDEX(数据分类!E:E,MATCH(数据!H1442,数据分类!A:A,0))="-","-"),"Error")</f>
        <v>NO:002</v>
      </c>
      <c r="K1442" s="34">
        <f t="shared" si="90"/>
        <v>1</v>
      </c>
      <c r="L1442" s="4" t="str">
        <f>IFERROR(INDEX(字典msg!B:B,MATCH(D1442,字典msg!A:A,0)),"Error")</f>
        <v>正常</v>
      </c>
      <c r="M1442" s="4" t="str">
        <f>IFERROR(_xlfn.IFS(H1442="9",INDEX(字典1_34!C:C,MATCH(MID(F1442,5,2),字典1_34!B:B,0)),H1442="B00",INDEX(字典1_34!D:D,MATCH(MID(F1442,5,2),字典1_34!B:B,0)),H1442="B20",INDEX(字典1_34!E:E,MATCH(MID(F1442,5,2),字典1_34!B:B,0)),H1442="B48",INDEX(字典1_34!G:G,MATCH(MID(F1442,5,2),字典1_34!B:B,0)),LEFT(H1442,1)="B",INDEX(字典1_34!F:F,MATCH(MID(F1442,5,2),字典1_34!B:B,0))),"-")</f>
        <v>-</v>
      </c>
      <c r="N1442" s="4" t="str">
        <f>IFERROR(_xlfn.IFS(H1442="9",INDEX(字典1_56!C:C,MATCH(MID(F1442,7,2),字典1_56!B:B,0)),LEFT(H1442,1)="B",INDEX(字典1_56!D:D,MATCH(MID(F1442,7,2),字典1_56!B:B,0)),H1442="C_B",INDEX(字典1_56!F:F,MATCH(MID(F1442,7,2),字典1_56!B:B,0)),H1442="C",INDEX(字典1_56!E:E,MATCH(MID(F1442,7,2),字典1_56!B:B,0))),"-")</f>
        <v>NO:002</v>
      </c>
      <c r="O1442" s="4" t="str">
        <f>IFERROR(INDEX(字典1_78!C:C,MATCH(RIGHT(F1442,2),字典1_78!B:B,0)),"Error")</f>
        <v>程序更改(#01)</v>
      </c>
      <c r="P1442" s="5">
        <f t="shared" si="88"/>
        <v>21.515999999999998</v>
      </c>
      <c r="Q1442" s="5">
        <f t="shared" si="89"/>
        <v>2.0999999999997243E-2</v>
      </c>
      <c r="R1442" s="5" t="str">
        <f>IF(H1444="C_B",INDEX(音色一览表!A:A,MATCH(MID(F1442,5,2)&amp;MID(F1443,5,2)&amp;MID(F1444,7,2),音色一览表!H:H,0))&amp;" "&amp;INDEX(音色一览表!G:G,MATCH(MID(F1442,5,2)&amp;MID(F1443,5,2)&amp;MID(F1444,7,2),音色一览表!H:H,0)),"")</f>
        <v/>
      </c>
      <c r="S1442" s="17"/>
      <c r="T1442" s="17"/>
    </row>
    <row r="1443" spans="1:20" ht="18" hidden="1" customHeight="1" x14ac:dyDescent="0.2">
      <c r="A1443" s="16">
        <v>1441</v>
      </c>
      <c r="B1443" s="16">
        <v>8</v>
      </c>
      <c r="C1443" s="10">
        <v>43089.903603622683</v>
      </c>
      <c r="D1443" s="16" t="s">
        <v>49</v>
      </c>
      <c r="E1443" s="16" t="s">
        <v>50</v>
      </c>
      <c r="F1443" s="16" t="s">
        <v>1026</v>
      </c>
      <c r="G1443" s="16" t="s">
        <v>1718</v>
      </c>
      <c r="H1443" s="34" t="str">
        <f t="shared" si="91"/>
        <v>B00</v>
      </c>
      <c r="I1443" s="34" t="str">
        <f>IFERROR(INDEX(数据分类!B:B,MATCH(数据!H1443,数据分类!A:A,0)),"Error")</f>
        <v>设定音色_MSB</v>
      </c>
      <c r="J1443" s="34" t="str">
        <f>IFERROR(_xlfn.IFS(INDEX(数据分类!E:E,MATCH(数据!H1443,数据分类!A:A,0))=3456,N1443&amp;M1443,INDEX(数据分类!E:E,MATCH(数据!H1443,数据分类!A:A,0))=34,M1443,INDEX(数据分类!E:E,MATCH(数据!H1443,数据分类!A:A,0))=56,N1443,INDEX(数据分类!E:E,MATCH(数据!H1443,数据分类!A:A,0))="-","-"),"Error")</f>
        <v>MSB:000</v>
      </c>
      <c r="K1443" s="34">
        <f t="shared" si="90"/>
        <v>2</v>
      </c>
      <c r="L1443" s="4" t="str">
        <f>IFERROR(INDEX(字典msg!B:B,MATCH(D1443,字典msg!A:A,0)),"Error")</f>
        <v>正常</v>
      </c>
      <c r="M1443" s="4" t="str">
        <f>IFERROR(_xlfn.IFS(H1443="9",INDEX(字典1_34!C:C,MATCH(MID(F1443,5,2),字典1_34!B:B,0)),H1443="B00",INDEX(字典1_34!D:D,MATCH(MID(F1443,5,2),字典1_34!B:B,0)),H1443="B20",INDEX(字典1_34!E:E,MATCH(MID(F1443,5,2),字典1_34!B:B,0)),H1443="B48",INDEX(字典1_34!G:G,MATCH(MID(F1443,5,2),字典1_34!B:B,0)),LEFT(H1443,1)="B",INDEX(字典1_34!F:F,MATCH(MID(F1443,5,2),字典1_34!B:B,0))),"-")</f>
        <v>MSB:000</v>
      </c>
      <c r="N1443" s="4" t="str">
        <f>IFERROR(_xlfn.IFS(H1443="9",INDEX(字典1_56!C:C,MATCH(MID(F1443,7,2),字典1_56!B:B,0)),LEFT(H1443,1)="B",INDEX(字典1_56!D:D,MATCH(MID(F1443,7,2),字典1_56!B:B,0)),H1443="C_B",INDEX(字典1_56!F:F,MATCH(MID(F1443,7,2),字典1_56!B:B,0)),H1443="C",INDEX(字典1_56!E:E,MATCH(MID(F1443,7,2),字典1_56!B:B,0))),"-")</f>
        <v>设定音色_MSB</v>
      </c>
      <c r="O1443" s="4" t="str">
        <f>IFERROR(INDEX(字典1_78!C:C,MATCH(RIGHT(F1443,2),字典1_78!B:B,0)),"Error")</f>
        <v>控制变更(#02)</v>
      </c>
      <c r="P1443" s="5">
        <f t="shared" si="88"/>
        <v>21.536999999999999</v>
      </c>
      <c r="Q1443" s="5">
        <f t="shared" si="89"/>
        <v>2.1000000000000796E-2</v>
      </c>
      <c r="R1443" s="5" t="str">
        <f>IF(H1445="C_B",INDEX(音色一览表!A:A,MATCH(MID(F1443,5,2)&amp;MID(F1444,5,2)&amp;MID(F1445,7,2),音色一览表!H:H,0))&amp;" "&amp;INDEX(音色一览表!G:G,MATCH(MID(F1443,5,2)&amp;MID(F1444,5,2)&amp;MID(F1445,7,2),音色一览表!H:H,0)),"")</f>
        <v>74 弦乐合奏2</v>
      </c>
      <c r="S1443" s="17"/>
      <c r="T1443" s="17"/>
    </row>
    <row r="1444" spans="1:20" ht="18" hidden="1" customHeight="1" x14ac:dyDescent="0.2">
      <c r="A1444" s="16">
        <v>1442</v>
      </c>
      <c r="B1444" s="16">
        <v>8</v>
      </c>
      <c r="C1444" s="10">
        <v>43089.903603854167</v>
      </c>
      <c r="D1444" s="16" t="s">
        <v>49</v>
      </c>
      <c r="E1444" s="16" t="s">
        <v>50</v>
      </c>
      <c r="F1444" s="16" t="s">
        <v>1027</v>
      </c>
      <c r="G1444" s="16" t="s">
        <v>1719</v>
      </c>
      <c r="H1444" s="34" t="str">
        <f t="shared" si="91"/>
        <v>B20</v>
      </c>
      <c r="I1444" s="34" t="str">
        <f>IFERROR(INDEX(数据分类!B:B,MATCH(数据!H1444,数据分类!A:A,0)),"Error")</f>
        <v>设定音色_LSB</v>
      </c>
      <c r="J1444" s="34" t="str">
        <f>IFERROR(_xlfn.IFS(INDEX(数据分类!E:E,MATCH(数据!H1444,数据分类!A:A,0))=3456,N1444&amp;M1444,INDEX(数据分类!E:E,MATCH(数据!H1444,数据分类!A:A,0))=34,M1444,INDEX(数据分类!E:E,MATCH(数据!H1444,数据分类!A:A,0))=56,N1444,INDEX(数据分类!E:E,MATCH(数据!H1444,数据分类!A:A,0))="-","-"),"Error")</f>
        <v>LSB:112</v>
      </c>
      <c r="K1444" s="34">
        <f t="shared" si="90"/>
        <v>2</v>
      </c>
      <c r="L1444" s="4" t="str">
        <f>IFERROR(INDEX(字典msg!B:B,MATCH(D1444,字典msg!A:A,0)),"Error")</f>
        <v>正常</v>
      </c>
      <c r="M1444" s="4" t="str">
        <f>IFERROR(_xlfn.IFS(H1444="9",INDEX(字典1_34!C:C,MATCH(MID(F1444,5,2),字典1_34!B:B,0)),H1444="B00",INDEX(字典1_34!D:D,MATCH(MID(F1444,5,2),字典1_34!B:B,0)),H1444="B20",INDEX(字典1_34!E:E,MATCH(MID(F1444,5,2),字典1_34!B:B,0)),H1444="B48",INDEX(字典1_34!G:G,MATCH(MID(F1444,5,2),字典1_34!B:B,0)),LEFT(H1444,1)="B",INDEX(字典1_34!F:F,MATCH(MID(F1444,5,2),字典1_34!B:B,0))),"-")</f>
        <v>LSB:112</v>
      </c>
      <c r="N1444" s="4" t="str">
        <f>IFERROR(_xlfn.IFS(H1444="9",INDEX(字典1_56!C:C,MATCH(MID(F1444,7,2),字典1_56!B:B,0)),LEFT(H1444,1)="B",INDEX(字典1_56!D:D,MATCH(MID(F1444,7,2),字典1_56!B:B,0)),H1444="C_B",INDEX(字典1_56!F:F,MATCH(MID(F1444,7,2),字典1_56!B:B,0)),H1444="C",INDEX(字典1_56!E:E,MATCH(MID(F1444,7,2),字典1_56!B:B,0))),"-")</f>
        <v>设定音色_LSB</v>
      </c>
      <c r="O1444" s="4" t="str">
        <f>IFERROR(INDEX(字典1_78!C:C,MATCH(RIGHT(F1444,2),字典1_78!B:B,0)),"Error")</f>
        <v>控制变更(#02)</v>
      </c>
      <c r="P1444" s="5">
        <f t="shared" si="88"/>
        <v>21.556999999999999</v>
      </c>
      <c r="Q1444" s="5">
        <f t="shared" si="89"/>
        <v>1.9999999999999574E-2</v>
      </c>
      <c r="R1444" s="5" t="str">
        <f>IF(H1446="C_B",INDEX(音色一览表!A:A,MATCH(MID(F1444,5,2)&amp;MID(F1445,5,2)&amp;MID(F1446,7,2),音色一览表!H:H,0))&amp;" "&amp;INDEX(音色一览表!G:G,MATCH(MID(F1444,5,2)&amp;MID(F1445,5,2)&amp;MID(F1446,7,2),音色一览表!H:H,0)),"")</f>
        <v/>
      </c>
      <c r="S1444" s="17"/>
      <c r="T1444" s="17"/>
    </row>
    <row r="1445" spans="1:20" ht="18" hidden="1" customHeight="1" x14ac:dyDescent="0.2">
      <c r="A1445" s="16">
        <v>1443</v>
      </c>
      <c r="B1445" s="16">
        <v>8</v>
      </c>
      <c r="C1445" s="10">
        <v>43089.903604108797</v>
      </c>
      <c r="D1445" s="16" t="s">
        <v>49</v>
      </c>
      <c r="E1445" s="16" t="s">
        <v>50</v>
      </c>
      <c r="F1445" s="16" t="s">
        <v>1074</v>
      </c>
      <c r="G1445" s="16" t="s">
        <v>1720</v>
      </c>
      <c r="H1445" s="34" t="str">
        <f t="shared" si="91"/>
        <v>C_B</v>
      </c>
      <c r="I1445" s="34" t="str">
        <f>IFERROR(INDEX(数据分类!B:B,MATCH(数据!H1445,数据分类!A:A,0)),"Error")</f>
        <v>设定音色_NO</v>
      </c>
      <c r="J1445" s="34" t="str">
        <f>IFERROR(_xlfn.IFS(INDEX(数据分类!E:E,MATCH(数据!H1445,数据分类!A:A,0))=3456,N1445&amp;M1445,INDEX(数据分类!E:E,MATCH(数据!H1445,数据分类!A:A,0))=34,M1445,INDEX(数据分类!E:E,MATCH(数据!H1445,数据分类!A:A,0))=56,N1445,INDEX(数据分类!E:E,MATCH(数据!H1445,数据分类!A:A,0))="-","-"),"Error")</f>
        <v>NO:049</v>
      </c>
      <c r="K1445" s="34">
        <f t="shared" si="90"/>
        <v>2</v>
      </c>
      <c r="L1445" s="4" t="str">
        <f>IFERROR(INDEX(字典msg!B:B,MATCH(D1445,字典msg!A:A,0)),"Error")</f>
        <v>正常</v>
      </c>
      <c r="M1445" s="4" t="str">
        <f>IFERROR(_xlfn.IFS(H1445="9",INDEX(字典1_34!C:C,MATCH(MID(F1445,5,2),字典1_34!B:B,0)),H1445="B00",INDEX(字典1_34!D:D,MATCH(MID(F1445,5,2),字典1_34!B:B,0)),H1445="B20",INDEX(字典1_34!E:E,MATCH(MID(F1445,5,2),字典1_34!B:B,0)),H1445="B48",INDEX(字典1_34!G:G,MATCH(MID(F1445,5,2),字典1_34!B:B,0)),LEFT(H1445,1)="B",INDEX(字典1_34!F:F,MATCH(MID(F1445,5,2),字典1_34!B:B,0))),"-")</f>
        <v>-</v>
      </c>
      <c r="N1445" s="4" t="str">
        <f>IFERROR(_xlfn.IFS(H1445="9",INDEX(字典1_56!C:C,MATCH(MID(F1445,7,2),字典1_56!B:B,0)),LEFT(H1445,1)="B",INDEX(字典1_56!D:D,MATCH(MID(F1445,7,2),字典1_56!B:B,0)),H1445="C_B",INDEX(字典1_56!F:F,MATCH(MID(F1445,7,2),字典1_56!B:B,0)),H1445="C",INDEX(字典1_56!E:E,MATCH(MID(F1445,7,2),字典1_56!B:B,0))),"-")</f>
        <v>NO:049</v>
      </c>
      <c r="O1445" s="4" t="str">
        <f>IFERROR(INDEX(字典1_78!C:C,MATCH(RIGHT(F1445,2),字典1_78!B:B,0)),"Error")</f>
        <v>程序更改(#02)</v>
      </c>
      <c r="P1445" s="5">
        <f t="shared" si="88"/>
        <v>21.579000000000001</v>
      </c>
      <c r="Q1445" s="5">
        <f t="shared" si="89"/>
        <v>2.2000000000002018E-2</v>
      </c>
      <c r="R1445" s="5" t="str">
        <f>IF(H1447="C_B",INDEX(音色一览表!A:A,MATCH(MID(F1445,5,2)&amp;MID(F1446,5,2)&amp;MID(F1447,7,2),音色一览表!H:H,0))&amp;" "&amp;INDEX(音色一览表!G:G,MATCH(MID(F1445,5,2)&amp;MID(F1446,5,2)&amp;MID(F1447,7,2),音色一览表!H:H,0)),"")</f>
        <v/>
      </c>
      <c r="S1445" s="17"/>
      <c r="T1445" s="17"/>
    </row>
    <row r="1446" spans="1:20" ht="18" hidden="1" customHeight="1" x14ac:dyDescent="0.2">
      <c r="A1446" s="16">
        <v>1444</v>
      </c>
      <c r="B1446" s="16">
        <v>8</v>
      </c>
      <c r="C1446" s="10">
        <v>43089.90360435185</v>
      </c>
      <c r="D1446" s="16" t="s">
        <v>49</v>
      </c>
      <c r="E1446" s="16" t="s">
        <v>50</v>
      </c>
      <c r="F1446" s="16" t="s">
        <v>1261</v>
      </c>
      <c r="G1446" s="16" t="s">
        <v>1721</v>
      </c>
      <c r="H1446" s="34" t="str">
        <f t="shared" si="91"/>
        <v>B07</v>
      </c>
      <c r="I1446" s="34" t="str">
        <f>IFERROR(INDEX(数据分类!B:B,MATCH(数据!H1446,数据分类!A:A,0)),"Error")</f>
        <v>主音量_a</v>
      </c>
      <c r="J1446" s="34" t="str">
        <f>IFERROR(_xlfn.IFS(INDEX(数据分类!E:E,MATCH(数据!H1446,数据分类!A:A,0))=3456,N1446&amp;M1446,INDEX(数据分类!E:E,MATCH(数据!H1446,数据分类!A:A,0))=34,M1446,INDEX(数据分类!E:E,MATCH(数据!H1446,数据分类!A:A,0))=56,N1446,INDEX(数据分类!E:E,MATCH(数据!H1446,数据分类!A:A,0))="-","-"),"Error")</f>
        <v>Vol:110</v>
      </c>
      <c r="K1446" s="34">
        <f t="shared" si="90"/>
        <v>1</v>
      </c>
      <c r="L1446" s="4" t="str">
        <f>IFERROR(INDEX(字典msg!B:B,MATCH(D1446,字典msg!A:A,0)),"Error")</f>
        <v>正常</v>
      </c>
      <c r="M1446" s="4" t="str">
        <f>IFERROR(_xlfn.IFS(H1446="9",INDEX(字典1_34!C:C,MATCH(MID(F1446,5,2),字典1_34!B:B,0)),H1446="B00",INDEX(字典1_34!D:D,MATCH(MID(F1446,5,2),字典1_34!B:B,0)),H1446="B20",INDEX(字典1_34!E:E,MATCH(MID(F1446,5,2),字典1_34!B:B,0)),H1446="B48",INDEX(字典1_34!G:G,MATCH(MID(F1446,5,2),字典1_34!B:B,0)),LEFT(H1446,1)="B",INDEX(字典1_34!F:F,MATCH(MID(F1446,5,2),字典1_34!B:B,0))),"-")</f>
        <v>Vol:110</v>
      </c>
      <c r="N1446" s="4" t="str">
        <f>IFERROR(_xlfn.IFS(H1446="9",INDEX(字典1_56!C:C,MATCH(MID(F1446,7,2),字典1_56!B:B,0)),LEFT(H1446,1)="B",INDEX(字典1_56!D:D,MATCH(MID(F1446,7,2),字典1_56!B:B,0)),H1446="C_B",INDEX(字典1_56!F:F,MATCH(MID(F1446,7,2),字典1_56!B:B,0)),H1446="C",INDEX(字典1_56!E:E,MATCH(MID(F1446,7,2),字典1_56!B:B,0))),"-")</f>
        <v>主音量_a</v>
      </c>
      <c r="O1446" s="4" t="str">
        <f>IFERROR(INDEX(字典1_78!C:C,MATCH(RIGHT(F1446,2),字典1_78!B:B,0)),"Error")</f>
        <v>控制变更(#01)</v>
      </c>
      <c r="P1446" s="5">
        <f t="shared" si="88"/>
        <v>21.6</v>
      </c>
      <c r="Q1446" s="5">
        <f t="shared" si="89"/>
        <v>2.1000000000000796E-2</v>
      </c>
      <c r="R1446" s="5" t="str">
        <f>IF(H1448="C_B",INDEX(音色一览表!A:A,MATCH(MID(F1446,5,2)&amp;MID(F1447,5,2)&amp;MID(F1448,7,2),音色一览表!H:H,0))&amp;" "&amp;INDEX(音色一览表!G:G,MATCH(MID(F1446,5,2)&amp;MID(F1447,5,2)&amp;MID(F1448,7,2),音色一览表!H:H,0)),"")</f>
        <v/>
      </c>
      <c r="S1446" s="17"/>
      <c r="T1446" s="17"/>
    </row>
    <row r="1447" spans="1:20" ht="18" hidden="1" customHeight="1" x14ac:dyDescent="0.2">
      <c r="A1447" s="16">
        <v>1445</v>
      </c>
      <c r="B1447" s="16">
        <v>8</v>
      </c>
      <c r="C1447" s="10">
        <v>43089.903604594911</v>
      </c>
      <c r="D1447" s="16" t="s">
        <v>49</v>
      </c>
      <c r="E1447" s="16" t="s">
        <v>50</v>
      </c>
      <c r="F1447" s="16" t="s">
        <v>1263</v>
      </c>
      <c r="G1447" s="16" t="s">
        <v>1722</v>
      </c>
      <c r="H1447" s="34" t="str">
        <f t="shared" si="91"/>
        <v>B5B</v>
      </c>
      <c r="I1447" s="34" t="str">
        <f>IFERROR(INDEX(数据分类!B:B,MATCH(数据!H1447,数据分类!A:A,0)),"Error")</f>
        <v>混响深度_a</v>
      </c>
      <c r="J1447" s="34" t="str">
        <f>IFERROR(_xlfn.IFS(INDEX(数据分类!E:E,MATCH(数据!H1447,数据分类!A:A,0))=3456,N1447&amp;M1447,INDEX(数据分类!E:E,MATCH(数据!H1447,数据分类!A:A,0))=34,M1447,INDEX(数据分类!E:E,MATCH(数据!H1447,数据分类!A:A,0))=56,N1447,INDEX(数据分类!E:E,MATCH(数据!H1447,数据分类!A:A,0))="-","-"),"Error")</f>
        <v>Vol:018</v>
      </c>
      <c r="K1447" s="34">
        <f t="shared" si="90"/>
        <v>1</v>
      </c>
      <c r="L1447" s="4" t="str">
        <f>IFERROR(INDEX(字典msg!B:B,MATCH(D1447,字典msg!A:A,0)),"Error")</f>
        <v>正常</v>
      </c>
      <c r="M1447" s="4" t="str">
        <f>IFERROR(_xlfn.IFS(H1447="9",INDEX(字典1_34!C:C,MATCH(MID(F1447,5,2),字典1_34!B:B,0)),H1447="B00",INDEX(字典1_34!D:D,MATCH(MID(F1447,5,2),字典1_34!B:B,0)),H1447="B20",INDEX(字典1_34!E:E,MATCH(MID(F1447,5,2),字典1_34!B:B,0)),H1447="B48",INDEX(字典1_34!G:G,MATCH(MID(F1447,5,2),字典1_34!B:B,0)),LEFT(H1447,1)="B",INDEX(字典1_34!F:F,MATCH(MID(F1447,5,2),字典1_34!B:B,0))),"-")</f>
        <v>Vol:018</v>
      </c>
      <c r="N1447" s="4" t="str">
        <f>IFERROR(_xlfn.IFS(H1447="9",INDEX(字典1_56!C:C,MATCH(MID(F1447,7,2),字典1_56!B:B,0)),LEFT(H1447,1)="B",INDEX(字典1_56!D:D,MATCH(MID(F1447,7,2),字典1_56!B:B,0)),H1447="C_B",INDEX(字典1_56!F:F,MATCH(MID(F1447,7,2),字典1_56!B:B,0)),H1447="C",INDEX(字典1_56!E:E,MATCH(MID(F1447,7,2),字典1_56!B:B,0))),"-")</f>
        <v>混响深度_a</v>
      </c>
      <c r="O1447" s="4" t="str">
        <f>IFERROR(INDEX(字典1_78!C:C,MATCH(RIGHT(F1447,2),字典1_78!B:B,0)),"Error")</f>
        <v>控制变更(#01)</v>
      </c>
      <c r="P1447" s="5">
        <f t="shared" si="88"/>
        <v>21.620999999999999</v>
      </c>
      <c r="Q1447" s="5">
        <f t="shared" si="89"/>
        <v>2.0999999999997243E-2</v>
      </c>
      <c r="R1447" s="5" t="str">
        <f>IF(H1449="C_B",INDEX(音色一览表!A:A,MATCH(MID(F1447,5,2)&amp;MID(F1448,5,2)&amp;MID(F1449,7,2),音色一览表!H:H,0))&amp;" "&amp;INDEX(音色一览表!G:G,MATCH(MID(F1447,5,2)&amp;MID(F1448,5,2)&amp;MID(F1449,7,2),音色一览表!H:H,0)),"")</f>
        <v/>
      </c>
      <c r="S1447" s="17"/>
      <c r="T1447" s="17"/>
    </row>
    <row r="1448" spans="1:20" ht="18" hidden="1" customHeight="1" x14ac:dyDescent="0.2">
      <c r="A1448" s="16">
        <v>1446</v>
      </c>
      <c r="B1448" s="16">
        <v>8</v>
      </c>
      <c r="C1448" s="10">
        <v>43089.903604872685</v>
      </c>
      <c r="D1448" s="16" t="s">
        <v>49</v>
      </c>
      <c r="E1448" s="16" t="s">
        <v>50</v>
      </c>
      <c r="F1448" s="16" t="s">
        <v>1265</v>
      </c>
      <c r="G1448" s="16" t="s">
        <v>1723</v>
      </c>
      <c r="H1448" s="34" t="str">
        <f t="shared" si="91"/>
        <v>B07</v>
      </c>
      <c r="I1448" s="34" t="str">
        <f>IFERROR(INDEX(数据分类!B:B,MATCH(数据!H1448,数据分类!A:A,0)),"Error")</f>
        <v>主音量_a</v>
      </c>
      <c r="J1448" s="34" t="str">
        <f>IFERROR(_xlfn.IFS(INDEX(数据分类!E:E,MATCH(数据!H1448,数据分类!A:A,0))=3456,N1448&amp;M1448,INDEX(数据分类!E:E,MATCH(数据!H1448,数据分类!A:A,0))=34,M1448,INDEX(数据分类!E:E,MATCH(数据!H1448,数据分类!A:A,0))=56,N1448,INDEX(数据分类!E:E,MATCH(数据!H1448,数据分类!A:A,0))="-","-"),"Error")</f>
        <v>Vol:048</v>
      </c>
      <c r="K1448" s="34">
        <f t="shared" si="90"/>
        <v>2</v>
      </c>
      <c r="L1448" s="4" t="str">
        <f>IFERROR(INDEX(字典msg!B:B,MATCH(D1448,字典msg!A:A,0)),"Error")</f>
        <v>正常</v>
      </c>
      <c r="M1448" s="4" t="str">
        <f>IFERROR(_xlfn.IFS(H1448="9",INDEX(字典1_34!C:C,MATCH(MID(F1448,5,2),字典1_34!B:B,0)),H1448="B00",INDEX(字典1_34!D:D,MATCH(MID(F1448,5,2),字典1_34!B:B,0)),H1448="B20",INDEX(字典1_34!E:E,MATCH(MID(F1448,5,2),字典1_34!B:B,0)),H1448="B48",INDEX(字典1_34!G:G,MATCH(MID(F1448,5,2),字典1_34!B:B,0)),LEFT(H1448,1)="B",INDEX(字典1_34!F:F,MATCH(MID(F1448,5,2),字典1_34!B:B,0))),"-")</f>
        <v>Vol:048</v>
      </c>
      <c r="N1448" s="4" t="str">
        <f>IFERROR(_xlfn.IFS(H1448="9",INDEX(字典1_56!C:C,MATCH(MID(F1448,7,2),字典1_56!B:B,0)),LEFT(H1448,1)="B",INDEX(字典1_56!D:D,MATCH(MID(F1448,7,2),字典1_56!B:B,0)),H1448="C_B",INDEX(字典1_56!F:F,MATCH(MID(F1448,7,2),字典1_56!B:B,0)),H1448="C",INDEX(字典1_56!E:E,MATCH(MID(F1448,7,2),字典1_56!B:B,0))),"-")</f>
        <v>主音量_a</v>
      </c>
      <c r="O1448" s="4" t="str">
        <f>IFERROR(INDEX(字典1_78!C:C,MATCH(RIGHT(F1448,2),字典1_78!B:B,0)),"Error")</f>
        <v>控制变更(#02)</v>
      </c>
      <c r="P1448" s="5">
        <f t="shared" si="88"/>
        <v>21.645</v>
      </c>
      <c r="Q1448" s="5">
        <f t="shared" si="89"/>
        <v>2.4000000000000909E-2</v>
      </c>
      <c r="R1448" s="5" t="str">
        <f>IF(H1450="C_B",INDEX(音色一览表!A:A,MATCH(MID(F1448,5,2)&amp;MID(F1449,5,2)&amp;MID(F1450,7,2),音色一览表!H:H,0))&amp;" "&amp;INDEX(音色一览表!G:G,MATCH(MID(F1448,5,2)&amp;MID(F1449,5,2)&amp;MID(F1450,7,2),音色一览表!H:H,0)),"")</f>
        <v/>
      </c>
      <c r="S1448" s="17"/>
      <c r="T1448" s="17"/>
    </row>
    <row r="1449" spans="1:20" ht="18" hidden="1" customHeight="1" x14ac:dyDescent="0.2">
      <c r="A1449" s="16">
        <v>1447</v>
      </c>
      <c r="B1449" s="16">
        <v>8</v>
      </c>
      <c r="C1449" s="10">
        <v>43089.903605127314</v>
      </c>
      <c r="D1449" s="16" t="s">
        <v>49</v>
      </c>
      <c r="E1449" s="16" t="s">
        <v>50</v>
      </c>
      <c r="F1449" s="16" t="s">
        <v>1267</v>
      </c>
      <c r="G1449" s="16" t="s">
        <v>1724</v>
      </c>
      <c r="H1449" s="34" t="str">
        <f t="shared" si="91"/>
        <v>B5B</v>
      </c>
      <c r="I1449" s="34" t="str">
        <f>IFERROR(INDEX(数据分类!B:B,MATCH(数据!H1449,数据分类!A:A,0)),"Error")</f>
        <v>混响深度_a</v>
      </c>
      <c r="J1449" s="34" t="str">
        <f>IFERROR(_xlfn.IFS(INDEX(数据分类!E:E,MATCH(数据!H1449,数据分类!A:A,0))=3456,N1449&amp;M1449,INDEX(数据分类!E:E,MATCH(数据!H1449,数据分类!A:A,0))=34,M1449,INDEX(数据分类!E:E,MATCH(数据!H1449,数据分类!A:A,0))=56,N1449,INDEX(数据分类!E:E,MATCH(数据!H1449,数据分类!A:A,0))="-","-"),"Error")</f>
        <v>Vol:035</v>
      </c>
      <c r="K1449" s="34">
        <f t="shared" si="90"/>
        <v>2</v>
      </c>
      <c r="L1449" s="4" t="str">
        <f>IFERROR(INDEX(字典msg!B:B,MATCH(D1449,字典msg!A:A,0)),"Error")</f>
        <v>正常</v>
      </c>
      <c r="M1449" s="4" t="str">
        <f>IFERROR(_xlfn.IFS(H1449="9",INDEX(字典1_34!C:C,MATCH(MID(F1449,5,2),字典1_34!B:B,0)),H1449="B00",INDEX(字典1_34!D:D,MATCH(MID(F1449,5,2),字典1_34!B:B,0)),H1449="B20",INDEX(字典1_34!E:E,MATCH(MID(F1449,5,2),字典1_34!B:B,0)),H1449="B48",INDEX(字典1_34!G:G,MATCH(MID(F1449,5,2),字典1_34!B:B,0)),LEFT(H1449,1)="B",INDEX(字典1_34!F:F,MATCH(MID(F1449,5,2),字典1_34!B:B,0))),"-")</f>
        <v>Vol:035</v>
      </c>
      <c r="N1449" s="4" t="str">
        <f>IFERROR(_xlfn.IFS(H1449="9",INDEX(字典1_56!C:C,MATCH(MID(F1449,7,2),字典1_56!B:B,0)),LEFT(H1449,1)="B",INDEX(字典1_56!D:D,MATCH(MID(F1449,7,2),字典1_56!B:B,0)),H1449="C_B",INDEX(字典1_56!F:F,MATCH(MID(F1449,7,2),字典1_56!B:B,0)),H1449="C",INDEX(字典1_56!E:E,MATCH(MID(F1449,7,2),字典1_56!B:B,0))),"-")</f>
        <v>混响深度_a</v>
      </c>
      <c r="O1449" s="4" t="str">
        <f>IFERROR(INDEX(字典1_78!C:C,MATCH(RIGHT(F1449,2),字典1_78!B:B,0)),"Error")</f>
        <v>控制变更(#02)</v>
      </c>
      <c r="P1449" s="5">
        <f t="shared" si="88"/>
        <v>21.667000000000002</v>
      </c>
      <c r="Q1449" s="5">
        <f t="shared" si="89"/>
        <v>2.2000000000002018E-2</v>
      </c>
      <c r="R1449" s="5" t="str">
        <f>IF(H1451="C_B",INDEX(音色一览表!A:A,MATCH(MID(F1449,5,2)&amp;MID(F1450,5,2)&amp;MID(F1451,7,2),音色一览表!H:H,0))&amp;" "&amp;INDEX(音色一览表!G:G,MATCH(MID(F1449,5,2)&amp;MID(F1450,5,2)&amp;MID(F1451,7,2),音色一览表!H:H,0)),"")</f>
        <v/>
      </c>
      <c r="S1449" s="17"/>
      <c r="T1449" s="17"/>
    </row>
    <row r="1450" spans="1:20" ht="18" hidden="1" customHeight="1" x14ac:dyDescent="0.2">
      <c r="A1450" s="16">
        <v>1448</v>
      </c>
      <c r="B1450" s="16">
        <v>8</v>
      </c>
      <c r="C1450" s="10">
        <v>43089.903607337961</v>
      </c>
      <c r="D1450" s="16" t="s">
        <v>49</v>
      </c>
      <c r="E1450" s="16" t="s">
        <v>50</v>
      </c>
      <c r="F1450" s="16" t="s">
        <v>1021</v>
      </c>
      <c r="G1450" s="16" t="s">
        <v>1725</v>
      </c>
      <c r="H1450" s="34" t="str">
        <f t="shared" si="91"/>
        <v>B00</v>
      </c>
      <c r="I1450" s="34" t="str">
        <f>IFERROR(INDEX(数据分类!B:B,MATCH(数据!H1450,数据分类!A:A,0)),"Error")</f>
        <v>设定音色_MSB</v>
      </c>
      <c r="J1450" s="34" t="str">
        <f>IFERROR(_xlfn.IFS(INDEX(数据分类!E:E,MATCH(数据!H1450,数据分类!A:A,0))=3456,N1450&amp;M1450,INDEX(数据分类!E:E,MATCH(数据!H1450,数据分类!A:A,0))=34,M1450,INDEX(数据分类!E:E,MATCH(数据!H1450,数据分类!A:A,0))=56,N1450,INDEX(数据分类!E:E,MATCH(数据!H1450,数据分类!A:A,0))="-","-"),"Error")</f>
        <v>MSB:000</v>
      </c>
      <c r="K1450" s="34">
        <f t="shared" si="90"/>
        <v>1</v>
      </c>
      <c r="L1450" s="4" t="str">
        <f>IFERROR(INDEX(字典msg!B:B,MATCH(D1450,字典msg!A:A,0)),"Error")</f>
        <v>正常</v>
      </c>
      <c r="M1450" s="4" t="str">
        <f>IFERROR(_xlfn.IFS(H1450="9",INDEX(字典1_34!C:C,MATCH(MID(F1450,5,2),字典1_34!B:B,0)),H1450="B00",INDEX(字典1_34!D:D,MATCH(MID(F1450,5,2),字典1_34!B:B,0)),H1450="B20",INDEX(字典1_34!E:E,MATCH(MID(F1450,5,2),字典1_34!B:B,0)),H1450="B48",INDEX(字典1_34!G:G,MATCH(MID(F1450,5,2),字典1_34!B:B,0)),LEFT(H1450,1)="B",INDEX(字典1_34!F:F,MATCH(MID(F1450,5,2),字典1_34!B:B,0))),"-")</f>
        <v>MSB:000</v>
      </c>
      <c r="N1450" s="4" t="str">
        <f>IFERROR(_xlfn.IFS(H1450="9",INDEX(字典1_56!C:C,MATCH(MID(F1450,7,2),字典1_56!B:B,0)),LEFT(H1450,1)="B",INDEX(字典1_56!D:D,MATCH(MID(F1450,7,2),字典1_56!B:B,0)),H1450="C_B",INDEX(字典1_56!F:F,MATCH(MID(F1450,7,2),字典1_56!B:B,0)),H1450="C",INDEX(字典1_56!E:E,MATCH(MID(F1450,7,2),字典1_56!B:B,0))),"-")</f>
        <v>设定音色_MSB</v>
      </c>
      <c r="O1450" s="4" t="str">
        <f>IFERROR(INDEX(字典1_78!C:C,MATCH(RIGHT(F1450,2),字典1_78!B:B,0)),"Error")</f>
        <v>控制变更(#01)</v>
      </c>
      <c r="P1450" s="5">
        <f t="shared" si="88"/>
        <v>21.858000000000001</v>
      </c>
      <c r="Q1450" s="5">
        <f t="shared" si="89"/>
        <v>0.19099999999999895</v>
      </c>
      <c r="R1450" s="5" t="str">
        <f>IF(H1452="C_B",INDEX(音色一览表!A:A,MATCH(MID(F1450,5,2)&amp;MID(F1451,5,2)&amp;MID(F1452,7,2),音色一览表!H:H,0))&amp;" "&amp;INDEX(音色一览表!G:G,MATCH(MID(F1450,5,2)&amp;MID(F1451,5,2)&amp;MID(F1452,7,2),音色一览表!H:H,0)),"")</f>
        <v>32 三角钢琴</v>
      </c>
      <c r="S1450" s="17" t="s">
        <v>3545</v>
      </c>
      <c r="T1450" s="17"/>
    </row>
    <row r="1451" spans="1:20" ht="18" hidden="1" customHeight="1" x14ac:dyDescent="0.2">
      <c r="A1451" s="16">
        <v>1449</v>
      </c>
      <c r="B1451" s="16">
        <v>8</v>
      </c>
      <c r="C1451" s="10">
        <v>43089.903607476852</v>
      </c>
      <c r="D1451" s="16" t="s">
        <v>49</v>
      </c>
      <c r="E1451" s="16" t="s">
        <v>50</v>
      </c>
      <c r="F1451" s="16" t="s">
        <v>1023</v>
      </c>
      <c r="G1451" s="16" t="s">
        <v>1726</v>
      </c>
      <c r="H1451" s="34" t="str">
        <f t="shared" si="91"/>
        <v>B20</v>
      </c>
      <c r="I1451" s="34" t="str">
        <f>IFERROR(INDEX(数据分类!B:B,MATCH(数据!H1451,数据分类!A:A,0)),"Error")</f>
        <v>设定音色_LSB</v>
      </c>
      <c r="J1451" s="34" t="str">
        <f>IFERROR(_xlfn.IFS(INDEX(数据分类!E:E,MATCH(数据!H1451,数据分类!A:A,0))=3456,N1451&amp;M1451,INDEX(数据分类!E:E,MATCH(数据!H1451,数据分类!A:A,0))=34,M1451,INDEX(数据分类!E:E,MATCH(数据!H1451,数据分类!A:A,0))=56,N1451,INDEX(数据分类!E:E,MATCH(数据!H1451,数据分类!A:A,0))="-","-"),"Error")</f>
        <v>LSB:112</v>
      </c>
      <c r="K1451" s="34">
        <f t="shared" si="90"/>
        <v>1</v>
      </c>
      <c r="L1451" s="4" t="str">
        <f>IFERROR(INDEX(字典msg!B:B,MATCH(D1451,字典msg!A:A,0)),"Error")</f>
        <v>正常</v>
      </c>
      <c r="M1451" s="4" t="str">
        <f>IFERROR(_xlfn.IFS(H1451="9",INDEX(字典1_34!C:C,MATCH(MID(F1451,5,2),字典1_34!B:B,0)),H1451="B00",INDEX(字典1_34!D:D,MATCH(MID(F1451,5,2),字典1_34!B:B,0)),H1451="B20",INDEX(字典1_34!E:E,MATCH(MID(F1451,5,2),字典1_34!B:B,0)),H1451="B48",INDEX(字典1_34!G:G,MATCH(MID(F1451,5,2),字典1_34!B:B,0)),LEFT(H1451,1)="B",INDEX(字典1_34!F:F,MATCH(MID(F1451,5,2),字典1_34!B:B,0))),"-")</f>
        <v>LSB:112</v>
      </c>
      <c r="N1451" s="4" t="str">
        <f>IFERROR(_xlfn.IFS(H1451="9",INDEX(字典1_56!C:C,MATCH(MID(F1451,7,2),字典1_56!B:B,0)),LEFT(H1451,1)="B",INDEX(字典1_56!D:D,MATCH(MID(F1451,7,2),字典1_56!B:B,0)),H1451="C_B",INDEX(字典1_56!F:F,MATCH(MID(F1451,7,2),字典1_56!B:B,0)),H1451="C",INDEX(字典1_56!E:E,MATCH(MID(F1451,7,2),字典1_56!B:B,0))),"-")</f>
        <v>设定音色_LSB</v>
      </c>
      <c r="O1451" s="4" t="str">
        <f>IFERROR(INDEX(字典1_78!C:C,MATCH(RIGHT(F1451,2),字典1_78!B:B,0)),"Error")</f>
        <v>控制变更(#01)</v>
      </c>
      <c r="P1451" s="5">
        <f t="shared" si="88"/>
        <v>21.87</v>
      </c>
      <c r="Q1451" s="5">
        <f t="shared" si="89"/>
        <v>1.2000000000000455E-2</v>
      </c>
      <c r="R1451" s="5" t="str">
        <f>IF(H1453="C_B",INDEX(音色一览表!A:A,MATCH(MID(F1451,5,2)&amp;MID(F1452,5,2)&amp;MID(F1453,7,2),音色一览表!H:H,0))&amp;" "&amp;INDEX(音色一览表!G:G,MATCH(MID(F1451,5,2)&amp;MID(F1452,5,2)&amp;MID(F1453,7,2),音色一览表!H:H,0)),"")</f>
        <v/>
      </c>
      <c r="S1451" s="17"/>
      <c r="T1451" s="17"/>
    </row>
    <row r="1452" spans="1:20" ht="18" hidden="1" customHeight="1" x14ac:dyDescent="0.2">
      <c r="A1452" s="16">
        <v>1450</v>
      </c>
      <c r="B1452" s="16">
        <v>8</v>
      </c>
      <c r="C1452" s="10">
        <v>43089.903607731481</v>
      </c>
      <c r="D1452" s="16" t="s">
        <v>49</v>
      </c>
      <c r="E1452" s="16" t="s">
        <v>50</v>
      </c>
      <c r="F1452" s="16" t="s">
        <v>1024</v>
      </c>
      <c r="G1452" s="16" t="s">
        <v>1727</v>
      </c>
      <c r="H1452" s="34" t="str">
        <f t="shared" si="91"/>
        <v>C_B</v>
      </c>
      <c r="I1452" s="34" t="str">
        <f>IFERROR(INDEX(数据分类!B:B,MATCH(数据!H1452,数据分类!A:A,0)),"Error")</f>
        <v>设定音色_NO</v>
      </c>
      <c r="J1452" s="34" t="str">
        <f>IFERROR(_xlfn.IFS(INDEX(数据分类!E:E,MATCH(数据!H1452,数据分类!A:A,0))=3456,N1452&amp;M1452,INDEX(数据分类!E:E,MATCH(数据!H1452,数据分类!A:A,0))=34,M1452,INDEX(数据分类!E:E,MATCH(数据!H1452,数据分类!A:A,0))=56,N1452,INDEX(数据分类!E:E,MATCH(数据!H1452,数据分类!A:A,0))="-","-"),"Error")</f>
        <v>NO:001</v>
      </c>
      <c r="K1452" s="34">
        <f t="shared" si="90"/>
        <v>1</v>
      </c>
      <c r="L1452" s="4" t="str">
        <f>IFERROR(INDEX(字典msg!B:B,MATCH(D1452,字典msg!A:A,0)),"Error")</f>
        <v>正常</v>
      </c>
      <c r="M1452" s="4" t="str">
        <f>IFERROR(_xlfn.IFS(H1452="9",INDEX(字典1_34!C:C,MATCH(MID(F1452,5,2),字典1_34!B:B,0)),H1452="B00",INDEX(字典1_34!D:D,MATCH(MID(F1452,5,2),字典1_34!B:B,0)),H1452="B20",INDEX(字典1_34!E:E,MATCH(MID(F1452,5,2),字典1_34!B:B,0)),H1452="B48",INDEX(字典1_34!G:G,MATCH(MID(F1452,5,2),字典1_34!B:B,0)),LEFT(H1452,1)="B",INDEX(字典1_34!F:F,MATCH(MID(F1452,5,2),字典1_34!B:B,0))),"-")</f>
        <v>-</v>
      </c>
      <c r="N1452" s="4" t="str">
        <f>IFERROR(_xlfn.IFS(H1452="9",INDEX(字典1_56!C:C,MATCH(MID(F1452,7,2),字典1_56!B:B,0)),LEFT(H1452,1)="B",INDEX(字典1_56!D:D,MATCH(MID(F1452,7,2),字典1_56!B:B,0)),H1452="C_B",INDEX(字典1_56!F:F,MATCH(MID(F1452,7,2),字典1_56!B:B,0)),H1452="C",INDEX(字典1_56!E:E,MATCH(MID(F1452,7,2),字典1_56!B:B,0))),"-")</f>
        <v>NO:001</v>
      </c>
      <c r="O1452" s="4" t="str">
        <f>IFERROR(INDEX(字典1_78!C:C,MATCH(RIGHT(F1452,2),字典1_78!B:B,0)),"Error")</f>
        <v>程序更改(#01)</v>
      </c>
      <c r="P1452" s="5">
        <f t="shared" si="88"/>
        <v>21.891999999999999</v>
      </c>
      <c r="Q1452" s="5">
        <f t="shared" si="89"/>
        <v>2.1999999999998465E-2</v>
      </c>
      <c r="R1452" s="5" t="str">
        <f>IF(H1454="C_B",INDEX(音色一览表!A:A,MATCH(MID(F1452,5,2)&amp;MID(F1453,5,2)&amp;MID(F1454,7,2),音色一览表!H:H,0))&amp;" "&amp;INDEX(音色一览表!G:G,MATCH(MID(F1452,5,2)&amp;MID(F1453,5,2)&amp;MID(F1454,7,2),音色一览表!H:H,0)),"")</f>
        <v/>
      </c>
      <c r="S1452" s="17"/>
      <c r="T1452" s="17"/>
    </row>
    <row r="1453" spans="1:20" ht="18" hidden="1" customHeight="1" x14ac:dyDescent="0.2">
      <c r="A1453" s="16">
        <v>1451</v>
      </c>
      <c r="B1453" s="16">
        <v>8</v>
      </c>
      <c r="C1453" s="10">
        <v>43089.903607997687</v>
      </c>
      <c r="D1453" s="16" t="s">
        <v>49</v>
      </c>
      <c r="E1453" s="16" t="s">
        <v>50</v>
      </c>
      <c r="F1453" s="16" t="s">
        <v>1026</v>
      </c>
      <c r="G1453" s="16" t="s">
        <v>1728</v>
      </c>
      <c r="H1453" s="34" t="str">
        <f t="shared" si="91"/>
        <v>B00</v>
      </c>
      <c r="I1453" s="34" t="str">
        <f>IFERROR(INDEX(数据分类!B:B,MATCH(数据!H1453,数据分类!A:A,0)),"Error")</f>
        <v>设定音色_MSB</v>
      </c>
      <c r="J1453" s="34" t="str">
        <f>IFERROR(_xlfn.IFS(INDEX(数据分类!E:E,MATCH(数据!H1453,数据分类!A:A,0))=3456,N1453&amp;M1453,INDEX(数据分类!E:E,MATCH(数据!H1453,数据分类!A:A,0))=34,M1453,INDEX(数据分类!E:E,MATCH(数据!H1453,数据分类!A:A,0))=56,N1453,INDEX(数据分类!E:E,MATCH(数据!H1453,数据分类!A:A,0))="-","-"),"Error")</f>
        <v>MSB:000</v>
      </c>
      <c r="K1453" s="34">
        <f t="shared" si="90"/>
        <v>2</v>
      </c>
      <c r="L1453" s="4" t="str">
        <f>IFERROR(INDEX(字典msg!B:B,MATCH(D1453,字典msg!A:A,0)),"Error")</f>
        <v>正常</v>
      </c>
      <c r="M1453" s="4" t="str">
        <f>IFERROR(_xlfn.IFS(H1453="9",INDEX(字典1_34!C:C,MATCH(MID(F1453,5,2),字典1_34!B:B,0)),H1453="B00",INDEX(字典1_34!D:D,MATCH(MID(F1453,5,2),字典1_34!B:B,0)),H1453="B20",INDEX(字典1_34!E:E,MATCH(MID(F1453,5,2),字典1_34!B:B,0)),H1453="B48",INDEX(字典1_34!G:G,MATCH(MID(F1453,5,2),字典1_34!B:B,0)),LEFT(H1453,1)="B",INDEX(字典1_34!F:F,MATCH(MID(F1453,5,2),字典1_34!B:B,0))),"-")</f>
        <v>MSB:000</v>
      </c>
      <c r="N1453" s="4" t="str">
        <f>IFERROR(_xlfn.IFS(H1453="9",INDEX(字典1_56!C:C,MATCH(MID(F1453,7,2),字典1_56!B:B,0)),LEFT(H1453,1)="B",INDEX(字典1_56!D:D,MATCH(MID(F1453,7,2),字典1_56!B:B,0)),H1453="C_B",INDEX(字典1_56!F:F,MATCH(MID(F1453,7,2),字典1_56!B:B,0)),H1453="C",INDEX(字典1_56!E:E,MATCH(MID(F1453,7,2),字典1_56!B:B,0))),"-")</f>
        <v>设定音色_MSB</v>
      </c>
      <c r="O1453" s="4" t="str">
        <f>IFERROR(INDEX(字典1_78!C:C,MATCH(RIGHT(F1453,2),字典1_78!B:B,0)),"Error")</f>
        <v>控制变更(#02)</v>
      </c>
      <c r="P1453" s="5">
        <f t="shared" si="88"/>
        <v>21.914999999999999</v>
      </c>
      <c r="Q1453" s="5">
        <f t="shared" si="89"/>
        <v>2.2999999999999687E-2</v>
      </c>
      <c r="R1453" s="5" t="str">
        <f>IF(H1455="C_B",INDEX(音色一览表!A:A,MATCH(MID(F1453,5,2)&amp;MID(F1454,5,2)&amp;MID(F1455,7,2),音色一览表!H:H,0))&amp;" "&amp;INDEX(音色一览表!G:G,MATCH(MID(F1453,5,2)&amp;MID(F1454,5,2)&amp;MID(F1455,7,2),音色一览表!H:H,0)),"")</f>
        <v>32 三角钢琴</v>
      </c>
      <c r="S1453" s="17"/>
      <c r="T1453" s="17"/>
    </row>
    <row r="1454" spans="1:20" ht="18" hidden="1" customHeight="1" x14ac:dyDescent="0.2">
      <c r="A1454" s="16">
        <v>1452</v>
      </c>
      <c r="B1454" s="16">
        <v>8</v>
      </c>
      <c r="C1454" s="10">
        <v>43089.903608252316</v>
      </c>
      <c r="D1454" s="16" t="s">
        <v>49</v>
      </c>
      <c r="E1454" s="16" t="s">
        <v>50</v>
      </c>
      <c r="F1454" s="16" t="s">
        <v>1027</v>
      </c>
      <c r="G1454" s="16" t="s">
        <v>1729</v>
      </c>
      <c r="H1454" s="34" t="str">
        <f t="shared" si="91"/>
        <v>B20</v>
      </c>
      <c r="I1454" s="34" t="str">
        <f>IFERROR(INDEX(数据分类!B:B,MATCH(数据!H1454,数据分类!A:A,0)),"Error")</f>
        <v>设定音色_LSB</v>
      </c>
      <c r="J1454" s="34" t="str">
        <f>IFERROR(_xlfn.IFS(INDEX(数据分类!E:E,MATCH(数据!H1454,数据分类!A:A,0))=3456,N1454&amp;M1454,INDEX(数据分类!E:E,MATCH(数据!H1454,数据分类!A:A,0))=34,M1454,INDEX(数据分类!E:E,MATCH(数据!H1454,数据分类!A:A,0))=56,N1454,INDEX(数据分类!E:E,MATCH(数据!H1454,数据分类!A:A,0))="-","-"),"Error")</f>
        <v>LSB:112</v>
      </c>
      <c r="K1454" s="34">
        <f t="shared" si="90"/>
        <v>2</v>
      </c>
      <c r="L1454" s="4" t="str">
        <f>IFERROR(INDEX(字典msg!B:B,MATCH(D1454,字典msg!A:A,0)),"Error")</f>
        <v>正常</v>
      </c>
      <c r="M1454" s="4" t="str">
        <f>IFERROR(_xlfn.IFS(H1454="9",INDEX(字典1_34!C:C,MATCH(MID(F1454,5,2),字典1_34!B:B,0)),H1454="B00",INDEX(字典1_34!D:D,MATCH(MID(F1454,5,2),字典1_34!B:B,0)),H1454="B20",INDEX(字典1_34!E:E,MATCH(MID(F1454,5,2),字典1_34!B:B,0)),H1454="B48",INDEX(字典1_34!G:G,MATCH(MID(F1454,5,2),字典1_34!B:B,0)),LEFT(H1454,1)="B",INDEX(字典1_34!F:F,MATCH(MID(F1454,5,2),字典1_34!B:B,0))),"-")</f>
        <v>LSB:112</v>
      </c>
      <c r="N1454" s="4" t="str">
        <f>IFERROR(_xlfn.IFS(H1454="9",INDEX(字典1_56!C:C,MATCH(MID(F1454,7,2),字典1_56!B:B,0)),LEFT(H1454,1)="B",INDEX(字典1_56!D:D,MATCH(MID(F1454,7,2),字典1_56!B:B,0)),H1454="C_B",INDEX(字典1_56!F:F,MATCH(MID(F1454,7,2),字典1_56!B:B,0)),H1454="C",INDEX(字典1_56!E:E,MATCH(MID(F1454,7,2),字典1_56!B:B,0))),"-")</f>
        <v>设定音色_LSB</v>
      </c>
      <c r="O1454" s="4" t="str">
        <f>IFERROR(INDEX(字典1_78!C:C,MATCH(RIGHT(F1454,2),字典1_78!B:B,0)),"Error")</f>
        <v>控制变更(#02)</v>
      </c>
      <c r="P1454" s="5">
        <f t="shared" si="88"/>
        <v>21.937000000000001</v>
      </c>
      <c r="Q1454" s="5">
        <f t="shared" si="89"/>
        <v>2.2000000000002018E-2</v>
      </c>
      <c r="R1454" s="5" t="str">
        <f>IF(H1456="C_B",INDEX(音色一览表!A:A,MATCH(MID(F1454,5,2)&amp;MID(F1455,5,2)&amp;MID(F1456,7,2),音色一览表!H:H,0))&amp;" "&amp;INDEX(音色一览表!G:G,MATCH(MID(F1454,5,2)&amp;MID(F1455,5,2)&amp;MID(F1456,7,2),音色一览表!H:H,0)),"")</f>
        <v/>
      </c>
      <c r="S1454" s="17"/>
      <c r="T1454" s="17"/>
    </row>
    <row r="1455" spans="1:20" ht="18" hidden="1" customHeight="1" x14ac:dyDescent="0.2">
      <c r="A1455" s="16">
        <v>1453</v>
      </c>
      <c r="B1455" s="16">
        <v>8</v>
      </c>
      <c r="C1455" s="10">
        <v>43089.903608518522</v>
      </c>
      <c r="D1455" s="16" t="s">
        <v>49</v>
      </c>
      <c r="E1455" s="16" t="s">
        <v>50</v>
      </c>
      <c r="F1455" s="16" t="s">
        <v>901</v>
      </c>
      <c r="G1455" s="16" t="s">
        <v>1730</v>
      </c>
      <c r="H1455" s="34" t="str">
        <f t="shared" si="91"/>
        <v>C_B</v>
      </c>
      <c r="I1455" s="34" t="str">
        <f>IFERROR(INDEX(数据分类!B:B,MATCH(数据!H1455,数据分类!A:A,0)),"Error")</f>
        <v>设定音色_NO</v>
      </c>
      <c r="J1455" s="34" t="str">
        <f>IFERROR(_xlfn.IFS(INDEX(数据分类!E:E,MATCH(数据!H1455,数据分类!A:A,0))=3456,N1455&amp;M1455,INDEX(数据分类!E:E,MATCH(数据!H1455,数据分类!A:A,0))=34,M1455,INDEX(数据分类!E:E,MATCH(数据!H1455,数据分类!A:A,0))=56,N1455,INDEX(数据分类!E:E,MATCH(数据!H1455,数据分类!A:A,0))="-","-"),"Error")</f>
        <v>NO:001</v>
      </c>
      <c r="K1455" s="34">
        <f t="shared" si="90"/>
        <v>2</v>
      </c>
      <c r="L1455" s="4" t="str">
        <f>IFERROR(INDEX(字典msg!B:B,MATCH(D1455,字典msg!A:A,0)),"Error")</f>
        <v>正常</v>
      </c>
      <c r="M1455" s="4" t="str">
        <f>IFERROR(_xlfn.IFS(H1455="9",INDEX(字典1_34!C:C,MATCH(MID(F1455,5,2),字典1_34!B:B,0)),H1455="B00",INDEX(字典1_34!D:D,MATCH(MID(F1455,5,2),字典1_34!B:B,0)),H1455="B20",INDEX(字典1_34!E:E,MATCH(MID(F1455,5,2),字典1_34!B:B,0)),H1455="B48",INDEX(字典1_34!G:G,MATCH(MID(F1455,5,2),字典1_34!B:B,0)),LEFT(H1455,1)="B",INDEX(字典1_34!F:F,MATCH(MID(F1455,5,2),字典1_34!B:B,0))),"-")</f>
        <v>-</v>
      </c>
      <c r="N1455" s="4" t="str">
        <f>IFERROR(_xlfn.IFS(H1455="9",INDEX(字典1_56!C:C,MATCH(MID(F1455,7,2),字典1_56!B:B,0)),LEFT(H1455,1)="B",INDEX(字典1_56!D:D,MATCH(MID(F1455,7,2),字典1_56!B:B,0)),H1455="C_B",INDEX(字典1_56!F:F,MATCH(MID(F1455,7,2),字典1_56!B:B,0)),H1455="C",INDEX(字典1_56!E:E,MATCH(MID(F1455,7,2),字典1_56!B:B,0))),"-")</f>
        <v>NO:001</v>
      </c>
      <c r="O1455" s="4" t="str">
        <f>IFERROR(INDEX(字典1_78!C:C,MATCH(RIGHT(F1455,2),字典1_78!B:B,0)),"Error")</f>
        <v>程序更改(#02)</v>
      </c>
      <c r="P1455" s="5">
        <f t="shared" si="88"/>
        <v>21.96</v>
      </c>
      <c r="Q1455" s="5">
        <f t="shared" si="89"/>
        <v>2.2999999999999687E-2</v>
      </c>
      <c r="R1455" s="5" t="str">
        <f>IF(H1457="C_B",INDEX(音色一览表!A:A,MATCH(MID(F1455,5,2)&amp;MID(F1456,5,2)&amp;MID(F1457,7,2),音色一览表!H:H,0))&amp;" "&amp;INDEX(音色一览表!G:G,MATCH(MID(F1455,5,2)&amp;MID(F1456,5,2)&amp;MID(F1457,7,2),音色一览表!H:H,0)),"")</f>
        <v/>
      </c>
      <c r="S1455" s="17"/>
      <c r="T1455" s="17"/>
    </row>
    <row r="1456" spans="1:20" ht="18" hidden="1" customHeight="1" x14ac:dyDescent="0.2">
      <c r="A1456" s="16">
        <v>1454</v>
      </c>
      <c r="B1456" s="16">
        <v>8</v>
      </c>
      <c r="C1456" s="10">
        <v>43089.90360878472</v>
      </c>
      <c r="D1456" s="16" t="s">
        <v>49</v>
      </c>
      <c r="E1456" s="16" t="s">
        <v>50</v>
      </c>
      <c r="F1456" s="16" t="s">
        <v>1030</v>
      </c>
      <c r="G1456" s="16" t="s">
        <v>1731</v>
      </c>
      <c r="H1456" s="34" t="str">
        <f t="shared" si="91"/>
        <v>B07</v>
      </c>
      <c r="I1456" s="34" t="str">
        <f>IFERROR(INDEX(数据分类!B:B,MATCH(数据!H1456,数据分类!A:A,0)),"Error")</f>
        <v>主音量_a</v>
      </c>
      <c r="J1456" s="34" t="str">
        <f>IFERROR(_xlfn.IFS(INDEX(数据分类!E:E,MATCH(数据!H1456,数据分类!A:A,0))=3456,N1456&amp;M1456,INDEX(数据分类!E:E,MATCH(数据!H1456,数据分类!A:A,0))=34,M1456,INDEX(数据分类!E:E,MATCH(数据!H1456,数据分类!A:A,0))=56,N1456,INDEX(数据分类!E:E,MATCH(数据!H1456,数据分类!A:A,0))="-","-"),"Error")</f>
        <v>Vol:114</v>
      </c>
      <c r="K1456" s="34">
        <f t="shared" si="90"/>
        <v>1</v>
      </c>
      <c r="L1456" s="4" t="str">
        <f>IFERROR(INDEX(字典msg!B:B,MATCH(D1456,字典msg!A:A,0)),"Error")</f>
        <v>正常</v>
      </c>
      <c r="M1456" s="4" t="str">
        <f>IFERROR(_xlfn.IFS(H1456="9",INDEX(字典1_34!C:C,MATCH(MID(F1456,5,2),字典1_34!B:B,0)),H1456="B00",INDEX(字典1_34!D:D,MATCH(MID(F1456,5,2),字典1_34!B:B,0)),H1456="B20",INDEX(字典1_34!E:E,MATCH(MID(F1456,5,2),字典1_34!B:B,0)),H1456="B48",INDEX(字典1_34!G:G,MATCH(MID(F1456,5,2),字典1_34!B:B,0)),LEFT(H1456,1)="B",INDEX(字典1_34!F:F,MATCH(MID(F1456,5,2),字典1_34!B:B,0))),"-")</f>
        <v>Vol:114</v>
      </c>
      <c r="N1456" s="4" t="str">
        <f>IFERROR(_xlfn.IFS(H1456="9",INDEX(字典1_56!C:C,MATCH(MID(F1456,7,2),字典1_56!B:B,0)),LEFT(H1456,1)="B",INDEX(字典1_56!D:D,MATCH(MID(F1456,7,2),字典1_56!B:B,0)),H1456="C_B",INDEX(字典1_56!F:F,MATCH(MID(F1456,7,2),字典1_56!B:B,0)),H1456="C",INDEX(字典1_56!E:E,MATCH(MID(F1456,7,2),字典1_56!B:B,0))),"-")</f>
        <v>主音量_a</v>
      </c>
      <c r="O1456" s="4" t="str">
        <f>IFERROR(INDEX(字典1_78!C:C,MATCH(RIGHT(F1456,2),字典1_78!B:B,0)),"Error")</f>
        <v>控制变更(#01)</v>
      </c>
      <c r="P1456" s="5">
        <f t="shared" si="88"/>
        <v>21.983000000000001</v>
      </c>
      <c r="Q1456" s="5">
        <f t="shared" si="89"/>
        <v>2.2999999999999687E-2</v>
      </c>
      <c r="R1456" s="5" t="str">
        <f>IF(H1458="C_B",INDEX(音色一览表!A:A,MATCH(MID(F1456,5,2)&amp;MID(F1457,5,2)&amp;MID(F1458,7,2),音色一览表!H:H,0))&amp;" "&amp;INDEX(音色一览表!G:G,MATCH(MID(F1456,5,2)&amp;MID(F1457,5,2)&amp;MID(F1458,7,2),音色一览表!H:H,0)),"")</f>
        <v/>
      </c>
      <c r="S1456" s="17"/>
      <c r="T1456" s="17"/>
    </row>
    <row r="1457" spans="1:20" ht="18" hidden="1" customHeight="1" x14ac:dyDescent="0.2">
      <c r="A1457" s="16">
        <v>1455</v>
      </c>
      <c r="B1457" s="16">
        <v>8</v>
      </c>
      <c r="C1457" s="10">
        <v>43089.903609050925</v>
      </c>
      <c r="D1457" s="16" t="s">
        <v>49</v>
      </c>
      <c r="E1457" s="16" t="s">
        <v>50</v>
      </c>
      <c r="F1457" s="16" t="s">
        <v>1276</v>
      </c>
      <c r="G1457" s="16" t="s">
        <v>1732</v>
      </c>
      <c r="H1457" s="34" t="str">
        <f t="shared" si="91"/>
        <v>B5B</v>
      </c>
      <c r="I1457" s="34" t="str">
        <f>IFERROR(INDEX(数据分类!B:B,MATCH(数据!H1457,数据分类!A:A,0)),"Error")</f>
        <v>混响深度_a</v>
      </c>
      <c r="J1457" s="34" t="str">
        <f>IFERROR(_xlfn.IFS(INDEX(数据分类!E:E,MATCH(数据!H1457,数据分类!A:A,0))=3456,N1457&amp;M1457,INDEX(数据分类!E:E,MATCH(数据!H1457,数据分类!A:A,0))=34,M1457,INDEX(数据分类!E:E,MATCH(数据!H1457,数据分类!A:A,0))=56,N1457,INDEX(数据分类!E:E,MATCH(数据!H1457,数据分类!A:A,0))="-","-"),"Error")</f>
        <v>Vol:024</v>
      </c>
      <c r="K1457" s="34">
        <f t="shared" si="90"/>
        <v>1</v>
      </c>
      <c r="L1457" s="4" t="str">
        <f>IFERROR(INDEX(字典msg!B:B,MATCH(D1457,字典msg!A:A,0)),"Error")</f>
        <v>正常</v>
      </c>
      <c r="M1457" s="4" t="str">
        <f>IFERROR(_xlfn.IFS(H1457="9",INDEX(字典1_34!C:C,MATCH(MID(F1457,5,2),字典1_34!B:B,0)),H1457="B00",INDEX(字典1_34!D:D,MATCH(MID(F1457,5,2),字典1_34!B:B,0)),H1457="B20",INDEX(字典1_34!E:E,MATCH(MID(F1457,5,2),字典1_34!B:B,0)),H1457="B48",INDEX(字典1_34!G:G,MATCH(MID(F1457,5,2),字典1_34!B:B,0)),LEFT(H1457,1)="B",INDEX(字典1_34!F:F,MATCH(MID(F1457,5,2),字典1_34!B:B,0))),"-")</f>
        <v>Vol:024</v>
      </c>
      <c r="N1457" s="4" t="str">
        <f>IFERROR(_xlfn.IFS(H1457="9",INDEX(字典1_56!C:C,MATCH(MID(F1457,7,2),字典1_56!B:B,0)),LEFT(H1457,1)="B",INDEX(字典1_56!D:D,MATCH(MID(F1457,7,2),字典1_56!B:B,0)),H1457="C_B",INDEX(字典1_56!F:F,MATCH(MID(F1457,7,2),字典1_56!B:B,0)),H1457="C",INDEX(字典1_56!E:E,MATCH(MID(F1457,7,2),字典1_56!B:B,0))),"-")</f>
        <v>混响深度_a</v>
      </c>
      <c r="O1457" s="4" t="str">
        <f>IFERROR(INDEX(字典1_78!C:C,MATCH(RIGHT(F1457,2),字典1_78!B:B,0)),"Error")</f>
        <v>控制变更(#01)</v>
      </c>
      <c r="P1457" s="5">
        <f t="shared" si="88"/>
        <v>22.006</v>
      </c>
      <c r="Q1457" s="5">
        <f t="shared" si="89"/>
        <v>2.2999999999999687E-2</v>
      </c>
      <c r="R1457" s="5" t="str">
        <f>IF(H1459="C_B",INDEX(音色一览表!A:A,MATCH(MID(F1457,5,2)&amp;MID(F1458,5,2)&amp;MID(F1459,7,2),音色一览表!H:H,0))&amp;" "&amp;INDEX(音色一览表!G:G,MATCH(MID(F1457,5,2)&amp;MID(F1458,5,2)&amp;MID(F1459,7,2),音色一览表!H:H,0)),"")</f>
        <v/>
      </c>
      <c r="S1457" s="17"/>
      <c r="T1457" s="17"/>
    </row>
    <row r="1458" spans="1:20" ht="18" hidden="1" customHeight="1" x14ac:dyDescent="0.2">
      <c r="A1458" s="16">
        <v>1456</v>
      </c>
      <c r="B1458" s="16">
        <v>8</v>
      </c>
      <c r="C1458" s="10">
        <v>43089.903609328707</v>
      </c>
      <c r="D1458" s="16" t="s">
        <v>49</v>
      </c>
      <c r="E1458" s="16" t="s">
        <v>50</v>
      </c>
      <c r="F1458" s="16" t="s">
        <v>1278</v>
      </c>
      <c r="G1458" s="16" t="s">
        <v>1733</v>
      </c>
      <c r="H1458" s="34" t="str">
        <f t="shared" si="91"/>
        <v>B07</v>
      </c>
      <c r="I1458" s="34" t="str">
        <f>IFERROR(INDEX(数据分类!B:B,MATCH(数据!H1458,数据分类!A:A,0)),"Error")</f>
        <v>主音量_a</v>
      </c>
      <c r="J1458" s="34" t="str">
        <f>IFERROR(_xlfn.IFS(INDEX(数据分类!E:E,MATCH(数据!H1458,数据分类!A:A,0))=3456,N1458&amp;M1458,INDEX(数据分类!E:E,MATCH(数据!H1458,数据分类!A:A,0))=34,M1458,INDEX(数据分类!E:E,MATCH(数据!H1458,数据分类!A:A,0))=56,N1458,INDEX(数据分类!E:E,MATCH(数据!H1458,数据分类!A:A,0))="-","-"),"Error")</f>
        <v>Vol:104</v>
      </c>
      <c r="K1458" s="34">
        <f t="shared" si="90"/>
        <v>2</v>
      </c>
      <c r="L1458" s="4" t="str">
        <f>IFERROR(INDEX(字典msg!B:B,MATCH(D1458,字典msg!A:A,0)),"Error")</f>
        <v>正常</v>
      </c>
      <c r="M1458" s="4" t="str">
        <f>IFERROR(_xlfn.IFS(H1458="9",INDEX(字典1_34!C:C,MATCH(MID(F1458,5,2),字典1_34!B:B,0)),H1458="B00",INDEX(字典1_34!D:D,MATCH(MID(F1458,5,2),字典1_34!B:B,0)),H1458="B20",INDEX(字典1_34!E:E,MATCH(MID(F1458,5,2),字典1_34!B:B,0)),H1458="B48",INDEX(字典1_34!G:G,MATCH(MID(F1458,5,2),字典1_34!B:B,0)),LEFT(H1458,1)="B",INDEX(字典1_34!F:F,MATCH(MID(F1458,5,2),字典1_34!B:B,0))),"-")</f>
        <v>Vol:104</v>
      </c>
      <c r="N1458" s="4" t="str">
        <f>IFERROR(_xlfn.IFS(H1458="9",INDEX(字典1_56!C:C,MATCH(MID(F1458,7,2),字典1_56!B:B,0)),LEFT(H1458,1)="B",INDEX(字典1_56!D:D,MATCH(MID(F1458,7,2),字典1_56!B:B,0)),H1458="C_B",INDEX(字典1_56!F:F,MATCH(MID(F1458,7,2),字典1_56!B:B,0)),H1458="C",INDEX(字典1_56!E:E,MATCH(MID(F1458,7,2),字典1_56!B:B,0))),"-")</f>
        <v>主音量_a</v>
      </c>
      <c r="O1458" s="4" t="str">
        <f>IFERROR(INDEX(字典1_78!C:C,MATCH(RIGHT(F1458,2),字典1_78!B:B,0)),"Error")</f>
        <v>控制变更(#02)</v>
      </c>
      <c r="P1458" s="5">
        <f t="shared" si="88"/>
        <v>22.03</v>
      </c>
      <c r="Q1458" s="5">
        <f t="shared" si="89"/>
        <v>2.4000000000000909E-2</v>
      </c>
      <c r="R1458" s="5" t="str">
        <f>IF(H1460="C_B",INDEX(音色一览表!A:A,MATCH(MID(F1458,5,2)&amp;MID(F1459,5,2)&amp;MID(F1460,7,2),音色一览表!H:H,0))&amp;" "&amp;INDEX(音色一览表!G:G,MATCH(MID(F1458,5,2)&amp;MID(F1459,5,2)&amp;MID(F1460,7,2),音色一览表!H:H,0)),"")</f>
        <v/>
      </c>
      <c r="S1458" s="17"/>
      <c r="T1458" s="17"/>
    </row>
    <row r="1459" spans="1:20" ht="18" hidden="1" customHeight="1" x14ac:dyDescent="0.2">
      <c r="A1459" s="16">
        <v>1457</v>
      </c>
      <c r="B1459" s="16">
        <v>8</v>
      </c>
      <c r="C1459" s="10">
        <v>43089.903609618057</v>
      </c>
      <c r="D1459" s="16" t="s">
        <v>49</v>
      </c>
      <c r="E1459" s="16" t="s">
        <v>50</v>
      </c>
      <c r="F1459" s="16" t="s">
        <v>1280</v>
      </c>
      <c r="G1459" s="16" t="s">
        <v>1734</v>
      </c>
      <c r="H1459" s="34" t="str">
        <f t="shared" si="91"/>
        <v>B5B</v>
      </c>
      <c r="I1459" s="34" t="str">
        <f>IFERROR(INDEX(数据分类!B:B,MATCH(数据!H1459,数据分类!A:A,0)),"Error")</f>
        <v>混响深度_a</v>
      </c>
      <c r="J1459" s="34" t="str">
        <f>IFERROR(_xlfn.IFS(INDEX(数据分类!E:E,MATCH(数据!H1459,数据分类!A:A,0))=3456,N1459&amp;M1459,INDEX(数据分类!E:E,MATCH(数据!H1459,数据分类!A:A,0))=34,M1459,INDEX(数据分类!E:E,MATCH(数据!H1459,数据分类!A:A,0))=56,N1459,INDEX(数据分类!E:E,MATCH(数据!H1459,数据分类!A:A,0))="-","-"),"Error")</f>
        <v>Vol:024</v>
      </c>
      <c r="K1459" s="34">
        <f t="shared" si="90"/>
        <v>2</v>
      </c>
      <c r="L1459" s="4" t="str">
        <f>IFERROR(INDEX(字典msg!B:B,MATCH(D1459,字典msg!A:A,0)),"Error")</f>
        <v>正常</v>
      </c>
      <c r="M1459" s="4" t="str">
        <f>IFERROR(_xlfn.IFS(H1459="9",INDEX(字典1_34!C:C,MATCH(MID(F1459,5,2),字典1_34!B:B,0)),H1459="B00",INDEX(字典1_34!D:D,MATCH(MID(F1459,5,2),字典1_34!B:B,0)),H1459="B20",INDEX(字典1_34!E:E,MATCH(MID(F1459,5,2),字典1_34!B:B,0)),H1459="B48",INDEX(字典1_34!G:G,MATCH(MID(F1459,5,2),字典1_34!B:B,0)),LEFT(H1459,1)="B",INDEX(字典1_34!F:F,MATCH(MID(F1459,5,2),字典1_34!B:B,0))),"-")</f>
        <v>Vol:024</v>
      </c>
      <c r="N1459" s="4" t="str">
        <f>IFERROR(_xlfn.IFS(H1459="9",INDEX(字典1_56!C:C,MATCH(MID(F1459,7,2),字典1_56!B:B,0)),LEFT(H1459,1)="B",INDEX(字典1_56!D:D,MATCH(MID(F1459,7,2),字典1_56!B:B,0)),H1459="C_B",INDEX(字典1_56!F:F,MATCH(MID(F1459,7,2),字典1_56!B:B,0)),H1459="C",INDEX(字典1_56!E:E,MATCH(MID(F1459,7,2),字典1_56!B:B,0))),"-")</f>
        <v>混响深度_a</v>
      </c>
      <c r="O1459" s="4" t="str">
        <f>IFERROR(INDEX(字典1_78!C:C,MATCH(RIGHT(F1459,2),字典1_78!B:B,0)),"Error")</f>
        <v>控制变更(#02)</v>
      </c>
      <c r="P1459" s="5">
        <f t="shared" si="88"/>
        <v>22.055</v>
      </c>
      <c r="Q1459" s="5">
        <f t="shared" si="89"/>
        <v>2.4999999999998579E-2</v>
      </c>
      <c r="R1459" s="5" t="str">
        <f>IF(H1461="C_B",INDEX(音色一览表!A:A,MATCH(MID(F1459,5,2)&amp;MID(F1460,5,2)&amp;MID(F1461,7,2),音色一览表!H:H,0))&amp;" "&amp;INDEX(音色一览表!G:G,MATCH(MID(F1459,5,2)&amp;MID(F1460,5,2)&amp;MID(F1461,7,2),音色一览表!H:H,0)),"")</f>
        <v/>
      </c>
      <c r="S1459" s="17"/>
      <c r="T1459" s="17"/>
    </row>
    <row r="1460" spans="1:20" ht="18" hidden="1" customHeight="1" x14ac:dyDescent="0.2">
      <c r="A1460" s="16">
        <v>1458</v>
      </c>
      <c r="B1460" s="16">
        <v>8</v>
      </c>
      <c r="C1460" s="10">
        <v>43089.903611666668</v>
      </c>
      <c r="D1460" s="16" t="s">
        <v>49</v>
      </c>
      <c r="E1460" s="16" t="s">
        <v>50</v>
      </c>
      <c r="F1460" s="16" t="s">
        <v>1021</v>
      </c>
      <c r="G1460" s="16" t="s">
        <v>1735</v>
      </c>
      <c r="H1460" s="34" t="str">
        <f t="shared" si="91"/>
        <v>B00</v>
      </c>
      <c r="I1460" s="34" t="str">
        <f>IFERROR(INDEX(数据分类!B:B,MATCH(数据!H1460,数据分类!A:A,0)),"Error")</f>
        <v>设定音色_MSB</v>
      </c>
      <c r="J1460" s="34" t="str">
        <f>IFERROR(_xlfn.IFS(INDEX(数据分类!E:E,MATCH(数据!H1460,数据分类!A:A,0))=3456,N1460&amp;M1460,INDEX(数据分类!E:E,MATCH(数据!H1460,数据分类!A:A,0))=34,M1460,INDEX(数据分类!E:E,MATCH(数据!H1460,数据分类!A:A,0))=56,N1460,INDEX(数据分类!E:E,MATCH(数据!H1460,数据分类!A:A,0))="-","-"),"Error")</f>
        <v>MSB:000</v>
      </c>
      <c r="K1460" s="34">
        <f t="shared" si="90"/>
        <v>1</v>
      </c>
      <c r="L1460" s="4" t="str">
        <f>IFERROR(INDEX(字典msg!B:B,MATCH(D1460,字典msg!A:A,0)),"Error")</f>
        <v>正常</v>
      </c>
      <c r="M1460" s="4" t="str">
        <f>IFERROR(_xlfn.IFS(H1460="9",INDEX(字典1_34!C:C,MATCH(MID(F1460,5,2),字典1_34!B:B,0)),H1460="B00",INDEX(字典1_34!D:D,MATCH(MID(F1460,5,2),字典1_34!B:B,0)),H1460="B20",INDEX(字典1_34!E:E,MATCH(MID(F1460,5,2),字典1_34!B:B,0)),H1460="B48",INDEX(字典1_34!G:G,MATCH(MID(F1460,5,2),字典1_34!B:B,0)),LEFT(H1460,1)="B",INDEX(字典1_34!F:F,MATCH(MID(F1460,5,2),字典1_34!B:B,0))),"-")</f>
        <v>MSB:000</v>
      </c>
      <c r="N1460" s="4" t="str">
        <f>IFERROR(_xlfn.IFS(H1460="9",INDEX(字典1_56!C:C,MATCH(MID(F1460,7,2),字典1_56!B:B,0)),LEFT(H1460,1)="B",INDEX(字典1_56!D:D,MATCH(MID(F1460,7,2),字典1_56!B:B,0)),H1460="C_B",INDEX(字典1_56!F:F,MATCH(MID(F1460,7,2),字典1_56!B:B,0)),H1460="C",INDEX(字典1_56!E:E,MATCH(MID(F1460,7,2),字典1_56!B:B,0))),"-")</f>
        <v>设定音色_MSB</v>
      </c>
      <c r="O1460" s="4" t="str">
        <f>IFERROR(INDEX(字典1_78!C:C,MATCH(RIGHT(F1460,2),字典1_78!B:B,0)),"Error")</f>
        <v>控制变更(#01)</v>
      </c>
      <c r="P1460" s="5">
        <f t="shared" si="88"/>
        <v>22.231999999999999</v>
      </c>
      <c r="Q1460" s="5">
        <f t="shared" si="89"/>
        <v>0.1769999999999996</v>
      </c>
      <c r="R1460" s="5" t="str">
        <f>IF(H1462="C_B",INDEX(音色一览表!A:A,MATCH(MID(F1460,5,2)&amp;MID(F1461,5,2)&amp;MID(F1462,7,2),音色一览表!H:H,0))&amp;" "&amp;INDEX(音色一览表!G:G,MATCH(MID(F1460,5,2)&amp;MID(F1461,5,2)&amp;MID(F1462,7,2),音色一览表!H:H,0)),"")</f>
        <v>35 MIDI三角钢琴</v>
      </c>
      <c r="S1460" s="17" t="s">
        <v>3546</v>
      </c>
      <c r="T1460" s="17"/>
    </row>
    <row r="1461" spans="1:20" ht="18" hidden="1" customHeight="1" x14ac:dyDescent="0.2">
      <c r="A1461" s="16">
        <v>1459</v>
      </c>
      <c r="B1461" s="16">
        <v>8</v>
      </c>
      <c r="C1461" s="10">
        <v>43089.90361184028</v>
      </c>
      <c r="D1461" s="16" t="s">
        <v>49</v>
      </c>
      <c r="E1461" s="16" t="s">
        <v>50</v>
      </c>
      <c r="F1461" s="16" t="s">
        <v>1023</v>
      </c>
      <c r="G1461" s="16" t="s">
        <v>1736</v>
      </c>
      <c r="H1461" s="34" t="str">
        <f t="shared" si="91"/>
        <v>B20</v>
      </c>
      <c r="I1461" s="34" t="str">
        <f>IFERROR(INDEX(数据分类!B:B,MATCH(数据!H1461,数据分类!A:A,0)),"Error")</f>
        <v>设定音色_LSB</v>
      </c>
      <c r="J1461" s="34" t="str">
        <f>IFERROR(_xlfn.IFS(INDEX(数据分类!E:E,MATCH(数据!H1461,数据分类!A:A,0))=3456,N1461&amp;M1461,INDEX(数据分类!E:E,MATCH(数据!H1461,数据分类!A:A,0))=34,M1461,INDEX(数据分类!E:E,MATCH(数据!H1461,数据分类!A:A,0))=56,N1461,INDEX(数据分类!E:E,MATCH(数据!H1461,数据分类!A:A,0))="-","-"),"Error")</f>
        <v>LSB:112</v>
      </c>
      <c r="K1461" s="34">
        <f t="shared" si="90"/>
        <v>1</v>
      </c>
      <c r="L1461" s="4" t="str">
        <f>IFERROR(INDEX(字典msg!B:B,MATCH(D1461,字典msg!A:A,0)),"Error")</f>
        <v>正常</v>
      </c>
      <c r="M1461" s="4" t="str">
        <f>IFERROR(_xlfn.IFS(H1461="9",INDEX(字典1_34!C:C,MATCH(MID(F1461,5,2),字典1_34!B:B,0)),H1461="B00",INDEX(字典1_34!D:D,MATCH(MID(F1461,5,2),字典1_34!B:B,0)),H1461="B20",INDEX(字典1_34!E:E,MATCH(MID(F1461,5,2),字典1_34!B:B,0)),H1461="B48",INDEX(字典1_34!G:G,MATCH(MID(F1461,5,2),字典1_34!B:B,0)),LEFT(H1461,1)="B",INDEX(字典1_34!F:F,MATCH(MID(F1461,5,2),字典1_34!B:B,0))),"-")</f>
        <v>LSB:112</v>
      </c>
      <c r="N1461" s="4" t="str">
        <f>IFERROR(_xlfn.IFS(H1461="9",INDEX(字典1_56!C:C,MATCH(MID(F1461,7,2),字典1_56!B:B,0)),LEFT(H1461,1)="B",INDEX(字典1_56!D:D,MATCH(MID(F1461,7,2),字典1_56!B:B,0)),H1461="C_B",INDEX(字典1_56!F:F,MATCH(MID(F1461,7,2),字典1_56!B:B,0)),H1461="C",INDEX(字典1_56!E:E,MATCH(MID(F1461,7,2),字典1_56!B:B,0))),"-")</f>
        <v>设定音色_LSB</v>
      </c>
      <c r="O1461" s="4" t="str">
        <f>IFERROR(INDEX(字典1_78!C:C,MATCH(RIGHT(F1461,2),字典1_78!B:B,0)),"Error")</f>
        <v>控制变更(#01)</v>
      </c>
      <c r="P1461" s="5">
        <f t="shared" si="88"/>
        <v>22.247</v>
      </c>
      <c r="Q1461" s="5">
        <f t="shared" si="89"/>
        <v>1.5000000000000568E-2</v>
      </c>
      <c r="R1461" s="5" t="str">
        <f>IF(H1463="C_B",INDEX(音色一览表!A:A,MATCH(MID(F1461,5,2)&amp;MID(F1462,5,2)&amp;MID(F1463,7,2),音色一览表!H:H,0))&amp;" "&amp;INDEX(音色一览表!G:G,MATCH(MID(F1461,5,2)&amp;MID(F1462,5,2)&amp;MID(F1463,7,2),音色一览表!H:H,0)),"")</f>
        <v/>
      </c>
      <c r="S1461" s="17"/>
      <c r="T1461" s="17"/>
    </row>
    <row r="1462" spans="1:20" ht="18" hidden="1" customHeight="1" x14ac:dyDescent="0.2">
      <c r="A1462" s="16">
        <v>1460</v>
      </c>
      <c r="B1462" s="16">
        <v>8</v>
      </c>
      <c r="C1462" s="10">
        <v>43089.90361212963</v>
      </c>
      <c r="D1462" s="16" t="s">
        <v>49</v>
      </c>
      <c r="E1462" s="16" t="s">
        <v>50</v>
      </c>
      <c r="F1462" s="16" t="s">
        <v>1283</v>
      </c>
      <c r="G1462" s="16" t="s">
        <v>1737</v>
      </c>
      <c r="H1462" s="34" t="str">
        <f t="shared" si="91"/>
        <v>C_B</v>
      </c>
      <c r="I1462" s="34" t="str">
        <f>IFERROR(INDEX(数据分类!B:B,MATCH(数据!H1462,数据分类!A:A,0)),"Error")</f>
        <v>设定音色_NO</v>
      </c>
      <c r="J1462" s="34" t="str">
        <f>IFERROR(_xlfn.IFS(INDEX(数据分类!E:E,MATCH(数据!H1462,数据分类!A:A,0))=3456,N1462&amp;M1462,INDEX(数据分类!E:E,MATCH(数据!H1462,数据分类!A:A,0))=34,M1462,INDEX(数据分类!E:E,MATCH(数据!H1462,数据分类!A:A,0))=56,N1462,INDEX(数据分类!E:E,MATCH(数据!H1462,数据分类!A:A,0))="-","-"),"Error")</f>
        <v>NO:003</v>
      </c>
      <c r="K1462" s="34">
        <f t="shared" si="90"/>
        <v>1</v>
      </c>
      <c r="L1462" s="4" t="str">
        <f>IFERROR(INDEX(字典msg!B:B,MATCH(D1462,字典msg!A:A,0)),"Error")</f>
        <v>正常</v>
      </c>
      <c r="M1462" s="4" t="str">
        <f>IFERROR(_xlfn.IFS(H1462="9",INDEX(字典1_34!C:C,MATCH(MID(F1462,5,2),字典1_34!B:B,0)),H1462="B00",INDEX(字典1_34!D:D,MATCH(MID(F1462,5,2),字典1_34!B:B,0)),H1462="B20",INDEX(字典1_34!E:E,MATCH(MID(F1462,5,2),字典1_34!B:B,0)),H1462="B48",INDEX(字典1_34!G:G,MATCH(MID(F1462,5,2),字典1_34!B:B,0)),LEFT(H1462,1)="B",INDEX(字典1_34!F:F,MATCH(MID(F1462,5,2),字典1_34!B:B,0))),"-")</f>
        <v>-</v>
      </c>
      <c r="N1462" s="4" t="str">
        <f>IFERROR(_xlfn.IFS(H1462="9",INDEX(字典1_56!C:C,MATCH(MID(F1462,7,2),字典1_56!B:B,0)),LEFT(H1462,1)="B",INDEX(字典1_56!D:D,MATCH(MID(F1462,7,2),字典1_56!B:B,0)),H1462="C_B",INDEX(字典1_56!F:F,MATCH(MID(F1462,7,2),字典1_56!B:B,0)),H1462="C",INDEX(字典1_56!E:E,MATCH(MID(F1462,7,2),字典1_56!B:B,0))),"-")</f>
        <v>NO:003</v>
      </c>
      <c r="O1462" s="4" t="str">
        <f>IFERROR(INDEX(字典1_78!C:C,MATCH(RIGHT(F1462,2),字典1_78!B:B,0)),"Error")</f>
        <v>程序更改(#01)</v>
      </c>
      <c r="P1462" s="5">
        <f t="shared" si="88"/>
        <v>22.271999999999998</v>
      </c>
      <c r="Q1462" s="5">
        <f t="shared" si="89"/>
        <v>2.4999999999998579E-2</v>
      </c>
      <c r="R1462" s="5" t="str">
        <f>IF(H1464="C_B",INDEX(音色一览表!A:A,MATCH(MID(F1462,5,2)&amp;MID(F1463,5,2)&amp;MID(F1464,7,2),音色一览表!H:H,0))&amp;" "&amp;INDEX(音色一览表!G:G,MATCH(MID(F1462,5,2)&amp;MID(F1463,5,2)&amp;MID(F1464,7,2),音色一览表!H:H,0)),"")</f>
        <v/>
      </c>
      <c r="S1462" s="17"/>
      <c r="T1462" s="17"/>
    </row>
    <row r="1463" spans="1:20" ht="18" hidden="1" customHeight="1" x14ac:dyDescent="0.2">
      <c r="A1463" s="16">
        <v>1461</v>
      </c>
      <c r="B1463" s="16">
        <v>8</v>
      </c>
      <c r="C1463" s="10">
        <v>43089.903612453701</v>
      </c>
      <c r="D1463" s="16" t="s">
        <v>49</v>
      </c>
      <c r="E1463" s="16" t="s">
        <v>50</v>
      </c>
      <c r="F1463" s="16" t="s">
        <v>1026</v>
      </c>
      <c r="G1463" s="16" t="s">
        <v>1738</v>
      </c>
      <c r="H1463" s="34" t="str">
        <f t="shared" si="91"/>
        <v>B00</v>
      </c>
      <c r="I1463" s="34" t="str">
        <f>IFERROR(INDEX(数据分类!B:B,MATCH(数据!H1463,数据分类!A:A,0)),"Error")</f>
        <v>设定音色_MSB</v>
      </c>
      <c r="J1463" s="34" t="str">
        <f>IFERROR(_xlfn.IFS(INDEX(数据分类!E:E,MATCH(数据!H1463,数据分类!A:A,0))=3456,N1463&amp;M1463,INDEX(数据分类!E:E,MATCH(数据!H1463,数据分类!A:A,0))=34,M1463,INDEX(数据分类!E:E,MATCH(数据!H1463,数据分类!A:A,0))=56,N1463,INDEX(数据分类!E:E,MATCH(数据!H1463,数据分类!A:A,0))="-","-"),"Error")</f>
        <v>MSB:000</v>
      </c>
      <c r="K1463" s="34">
        <f t="shared" si="90"/>
        <v>2</v>
      </c>
      <c r="L1463" s="4" t="str">
        <f>IFERROR(INDEX(字典msg!B:B,MATCH(D1463,字典msg!A:A,0)),"Error")</f>
        <v>正常</v>
      </c>
      <c r="M1463" s="4" t="str">
        <f>IFERROR(_xlfn.IFS(H1463="9",INDEX(字典1_34!C:C,MATCH(MID(F1463,5,2),字典1_34!B:B,0)),H1463="B00",INDEX(字典1_34!D:D,MATCH(MID(F1463,5,2),字典1_34!B:B,0)),H1463="B20",INDEX(字典1_34!E:E,MATCH(MID(F1463,5,2),字典1_34!B:B,0)),H1463="B48",INDEX(字典1_34!G:G,MATCH(MID(F1463,5,2),字典1_34!B:B,0)),LEFT(H1463,1)="B",INDEX(字典1_34!F:F,MATCH(MID(F1463,5,2),字典1_34!B:B,0))),"-")</f>
        <v>MSB:000</v>
      </c>
      <c r="N1463" s="4" t="str">
        <f>IFERROR(_xlfn.IFS(H1463="9",INDEX(字典1_56!C:C,MATCH(MID(F1463,7,2),字典1_56!B:B,0)),LEFT(H1463,1)="B",INDEX(字典1_56!D:D,MATCH(MID(F1463,7,2),字典1_56!B:B,0)),H1463="C_B",INDEX(字典1_56!F:F,MATCH(MID(F1463,7,2),字典1_56!B:B,0)),H1463="C",INDEX(字典1_56!E:E,MATCH(MID(F1463,7,2),字典1_56!B:B,0))),"-")</f>
        <v>设定音色_MSB</v>
      </c>
      <c r="O1463" s="4" t="str">
        <f>IFERROR(INDEX(字典1_78!C:C,MATCH(RIGHT(F1463,2),字典1_78!B:B,0)),"Error")</f>
        <v>控制变更(#02)</v>
      </c>
      <c r="P1463" s="5">
        <f t="shared" si="88"/>
        <v>22.3</v>
      </c>
      <c r="Q1463" s="5">
        <f t="shared" si="89"/>
        <v>2.8000000000002245E-2</v>
      </c>
      <c r="R1463" s="5" t="str">
        <f>IF(H1465="C_B",INDEX(音色一览表!A:A,MATCH(MID(F1463,5,2)&amp;MID(F1464,5,2)&amp;MID(F1465,7,2),音色一览表!H:H,0))&amp;" "&amp;INDEX(音色一览表!G:G,MATCH(MID(F1463,5,2)&amp;MID(F1464,5,2)&amp;MID(F1465,7,2),音色一览表!H:H,0)),"")</f>
        <v>42 Cool!银河电钢琴</v>
      </c>
      <c r="S1463" s="17"/>
      <c r="T1463" s="17"/>
    </row>
    <row r="1464" spans="1:20" ht="18" hidden="1" customHeight="1" x14ac:dyDescent="0.2">
      <c r="A1464" s="16">
        <v>1462</v>
      </c>
      <c r="B1464" s="16">
        <v>8</v>
      </c>
      <c r="C1464" s="10">
        <v>43089.903612754628</v>
      </c>
      <c r="D1464" s="16" t="s">
        <v>49</v>
      </c>
      <c r="E1464" s="16" t="s">
        <v>50</v>
      </c>
      <c r="F1464" s="16" t="s">
        <v>1286</v>
      </c>
      <c r="G1464" s="16" t="s">
        <v>1739</v>
      </c>
      <c r="H1464" s="34" t="str">
        <f t="shared" si="91"/>
        <v>B20</v>
      </c>
      <c r="I1464" s="34" t="str">
        <f>IFERROR(INDEX(数据分类!B:B,MATCH(数据!H1464,数据分类!A:A,0)),"Error")</f>
        <v>设定音色_LSB</v>
      </c>
      <c r="J1464" s="34" t="str">
        <f>IFERROR(_xlfn.IFS(INDEX(数据分类!E:E,MATCH(数据!H1464,数据分类!A:A,0))=3456,N1464&amp;M1464,INDEX(数据分类!E:E,MATCH(数据!H1464,数据分类!A:A,0))=34,M1464,INDEX(数据分类!E:E,MATCH(数据!H1464,数据分类!A:A,0))=56,N1464,INDEX(数据分类!E:E,MATCH(数据!H1464,数据分类!A:A,0))="-","-"),"Error")</f>
        <v>LSB:114</v>
      </c>
      <c r="K1464" s="34">
        <f t="shared" si="90"/>
        <v>2</v>
      </c>
      <c r="L1464" s="4" t="str">
        <f>IFERROR(INDEX(字典msg!B:B,MATCH(D1464,字典msg!A:A,0)),"Error")</f>
        <v>正常</v>
      </c>
      <c r="M1464" s="4" t="str">
        <f>IFERROR(_xlfn.IFS(H1464="9",INDEX(字典1_34!C:C,MATCH(MID(F1464,5,2),字典1_34!B:B,0)),H1464="B00",INDEX(字典1_34!D:D,MATCH(MID(F1464,5,2),字典1_34!B:B,0)),H1464="B20",INDEX(字典1_34!E:E,MATCH(MID(F1464,5,2),字典1_34!B:B,0)),H1464="B48",INDEX(字典1_34!G:G,MATCH(MID(F1464,5,2),字典1_34!B:B,0)),LEFT(H1464,1)="B",INDEX(字典1_34!F:F,MATCH(MID(F1464,5,2),字典1_34!B:B,0))),"-")</f>
        <v>LSB:114</v>
      </c>
      <c r="N1464" s="4" t="str">
        <f>IFERROR(_xlfn.IFS(H1464="9",INDEX(字典1_56!C:C,MATCH(MID(F1464,7,2),字典1_56!B:B,0)),LEFT(H1464,1)="B",INDEX(字典1_56!D:D,MATCH(MID(F1464,7,2),字典1_56!B:B,0)),H1464="C_B",INDEX(字典1_56!F:F,MATCH(MID(F1464,7,2),字典1_56!B:B,0)),H1464="C",INDEX(字典1_56!E:E,MATCH(MID(F1464,7,2),字典1_56!B:B,0))),"-")</f>
        <v>设定音色_LSB</v>
      </c>
      <c r="O1464" s="4" t="str">
        <f>IFERROR(INDEX(字典1_78!C:C,MATCH(RIGHT(F1464,2),字典1_78!B:B,0)),"Error")</f>
        <v>控制变更(#02)</v>
      </c>
      <c r="P1464" s="5">
        <f t="shared" si="88"/>
        <v>22.326000000000001</v>
      </c>
      <c r="Q1464" s="5">
        <f t="shared" si="89"/>
        <v>2.5999999999999801E-2</v>
      </c>
      <c r="R1464" s="5" t="str">
        <f>IF(H1466="C_B",INDEX(音色一览表!A:A,MATCH(MID(F1464,5,2)&amp;MID(F1465,5,2)&amp;MID(F1466,7,2),音色一览表!H:H,0))&amp;" "&amp;INDEX(音色一览表!G:G,MATCH(MID(F1464,5,2)&amp;MID(F1465,5,2)&amp;MID(F1466,7,2),音色一览表!H:H,0)),"")</f>
        <v/>
      </c>
      <c r="S1464" s="17"/>
      <c r="T1464" s="17"/>
    </row>
    <row r="1465" spans="1:20" ht="18" hidden="1" customHeight="1" x14ac:dyDescent="0.2">
      <c r="A1465" s="16">
        <v>1463</v>
      </c>
      <c r="B1465" s="16">
        <v>8</v>
      </c>
      <c r="C1465" s="10">
        <v>43089.903613032409</v>
      </c>
      <c r="D1465" s="16" t="s">
        <v>49</v>
      </c>
      <c r="E1465" s="16" t="s">
        <v>50</v>
      </c>
      <c r="F1465" s="16" t="s">
        <v>1288</v>
      </c>
      <c r="G1465" s="16" t="s">
        <v>1740</v>
      </c>
      <c r="H1465" s="34" t="str">
        <f t="shared" si="91"/>
        <v>C_B</v>
      </c>
      <c r="I1465" s="34" t="str">
        <f>IFERROR(INDEX(数据分类!B:B,MATCH(数据!H1465,数据分类!A:A,0)),"Error")</f>
        <v>设定音色_NO</v>
      </c>
      <c r="J1465" s="34" t="str">
        <f>IFERROR(_xlfn.IFS(INDEX(数据分类!E:E,MATCH(数据!H1465,数据分类!A:A,0))=3456,N1465&amp;M1465,INDEX(数据分类!E:E,MATCH(数据!H1465,数据分类!A:A,0))=34,M1465,INDEX(数据分类!E:E,MATCH(数据!H1465,数据分类!A:A,0))=56,N1465,INDEX(数据分类!E:E,MATCH(数据!H1465,数据分类!A:A,0))="-","-"),"Error")</f>
        <v>NO:005</v>
      </c>
      <c r="K1465" s="34">
        <f t="shared" si="90"/>
        <v>2</v>
      </c>
      <c r="L1465" s="4" t="str">
        <f>IFERROR(INDEX(字典msg!B:B,MATCH(D1465,字典msg!A:A,0)),"Error")</f>
        <v>正常</v>
      </c>
      <c r="M1465" s="4" t="str">
        <f>IFERROR(_xlfn.IFS(H1465="9",INDEX(字典1_34!C:C,MATCH(MID(F1465,5,2),字典1_34!B:B,0)),H1465="B00",INDEX(字典1_34!D:D,MATCH(MID(F1465,5,2),字典1_34!B:B,0)),H1465="B20",INDEX(字典1_34!E:E,MATCH(MID(F1465,5,2),字典1_34!B:B,0)),H1465="B48",INDEX(字典1_34!G:G,MATCH(MID(F1465,5,2),字典1_34!B:B,0)),LEFT(H1465,1)="B",INDEX(字典1_34!F:F,MATCH(MID(F1465,5,2),字典1_34!B:B,0))),"-")</f>
        <v>-</v>
      </c>
      <c r="N1465" s="4" t="str">
        <f>IFERROR(_xlfn.IFS(H1465="9",INDEX(字典1_56!C:C,MATCH(MID(F1465,7,2),字典1_56!B:B,0)),LEFT(H1465,1)="B",INDEX(字典1_56!D:D,MATCH(MID(F1465,7,2),字典1_56!B:B,0)),H1465="C_B",INDEX(字典1_56!F:F,MATCH(MID(F1465,7,2),字典1_56!B:B,0)),H1465="C",INDEX(字典1_56!E:E,MATCH(MID(F1465,7,2),字典1_56!B:B,0))),"-")</f>
        <v>NO:005</v>
      </c>
      <c r="O1465" s="4" t="str">
        <f>IFERROR(INDEX(字典1_78!C:C,MATCH(RIGHT(F1465,2),字典1_78!B:B,0)),"Error")</f>
        <v>程序更改(#02)</v>
      </c>
      <c r="P1465" s="5">
        <f t="shared" si="88"/>
        <v>22.35</v>
      </c>
      <c r="Q1465" s="5">
        <f t="shared" si="89"/>
        <v>2.4000000000000909E-2</v>
      </c>
      <c r="R1465" s="5" t="str">
        <f>IF(H1467="C_B",INDEX(音色一览表!A:A,MATCH(MID(F1465,5,2)&amp;MID(F1466,5,2)&amp;MID(F1467,7,2),音色一览表!H:H,0))&amp;" "&amp;INDEX(音色一览表!G:G,MATCH(MID(F1465,5,2)&amp;MID(F1466,5,2)&amp;MID(F1467,7,2),音色一览表!H:H,0)),"")</f>
        <v/>
      </c>
      <c r="S1465" s="17"/>
      <c r="T1465" s="17"/>
    </row>
    <row r="1466" spans="1:20" ht="18" hidden="1" customHeight="1" x14ac:dyDescent="0.2">
      <c r="A1466" s="16">
        <v>1464</v>
      </c>
      <c r="B1466" s="16">
        <v>8</v>
      </c>
      <c r="C1466" s="10">
        <v>43089.903613310184</v>
      </c>
      <c r="D1466" s="16" t="s">
        <v>49</v>
      </c>
      <c r="E1466" s="16" t="s">
        <v>50</v>
      </c>
      <c r="F1466" s="16" t="s">
        <v>1290</v>
      </c>
      <c r="G1466" s="16" t="s">
        <v>1741</v>
      </c>
      <c r="H1466" s="34" t="str">
        <f t="shared" si="91"/>
        <v>B07</v>
      </c>
      <c r="I1466" s="34" t="str">
        <f>IFERROR(INDEX(数据分类!B:B,MATCH(数据!H1466,数据分类!A:A,0)),"Error")</f>
        <v>主音量_a</v>
      </c>
      <c r="J1466" s="34" t="str">
        <f>IFERROR(_xlfn.IFS(INDEX(数据分类!E:E,MATCH(数据!H1466,数据分类!A:A,0))=3456,N1466&amp;M1466,INDEX(数据分类!E:E,MATCH(数据!H1466,数据分类!A:A,0))=34,M1466,INDEX(数据分类!E:E,MATCH(数据!H1466,数据分类!A:A,0))=56,N1466,INDEX(数据分类!E:E,MATCH(数据!H1466,数据分类!A:A,0))="-","-"),"Error")</f>
        <v>Vol:112</v>
      </c>
      <c r="K1466" s="34">
        <f t="shared" si="90"/>
        <v>1</v>
      </c>
      <c r="L1466" s="4" t="str">
        <f>IFERROR(INDEX(字典msg!B:B,MATCH(D1466,字典msg!A:A,0)),"Error")</f>
        <v>正常</v>
      </c>
      <c r="M1466" s="4" t="str">
        <f>IFERROR(_xlfn.IFS(H1466="9",INDEX(字典1_34!C:C,MATCH(MID(F1466,5,2),字典1_34!B:B,0)),H1466="B00",INDEX(字典1_34!D:D,MATCH(MID(F1466,5,2),字典1_34!B:B,0)),H1466="B20",INDEX(字典1_34!E:E,MATCH(MID(F1466,5,2),字典1_34!B:B,0)),H1466="B48",INDEX(字典1_34!G:G,MATCH(MID(F1466,5,2),字典1_34!B:B,0)),LEFT(H1466,1)="B",INDEX(字典1_34!F:F,MATCH(MID(F1466,5,2),字典1_34!B:B,0))),"-")</f>
        <v>Vol:112</v>
      </c>
      <c r="N1466" s="4" t="str">
        <f>IFERROR(_xlfn.IFS(H1466="9",INDEX(字典1_56!C:C,MATCH(MID(F1466,7,2),字典1_56!B:B,0)),LEFT(H1466,1)="B",INDEX(字典1_56!D:D,MATCH(MID(F1466,7,2),字典1_56!B:B,0)),H1466="C_B",INDEX(字典1_56!F:F,MATCH(MID(F1466,7,2),字典1_56!B:B,0)),H1466="C",INDEX(字典1_56!E:E,MATCH(MID(F1466,7,2),字典1_56!B:B,0))),"-")</f>
        <v>主音量_a</v>
      </c>
      <c r="O1466" s="4" t="str">
        <f>IFERROR(INDEX(字典1_78!C:C,MATCH(RIGHT(F1466,2),字典1_78!B:B,0)),"Error")</f>
        <v>控制变更(#01)</v>
      </c>
      <c r="P1466" s="5">
        <f t="shared" si="88"/>
        <v>22.373999999999999</v>
      </c>
      <c r="Q1466" s="5">
        <f t="shared" si="89"/>
        <v>2.3999999999997357E-2</v>
      </c>
      <c r="R1466" s="5" t="str">
        <f>IF(H1468="C_B",INDEX(音色一览表!A:A,MATCH(MID(F1466,5,2)&amp;MID(F1467,5,2)&amp;MID(F1468,7,2),音色一览表!H:H,0))&amp;" "&amp;INDEX(音色一览表!G:G,MATCH(MID(F1466,5,2)&amp;MID(F1467,5,2)&amp;MID(F1468,7,2),音色一览表!H:H,0)),"")</f>
        <v/>
      </c>
      <c r="S1466" s="17"/>
      <c r="T1466" s="17"/>
    </row>
    <row r="1467" spans="1:20" ht="18" hidden="1" customHeight="1" x14ac:dyDescent="0.2">
      <c r="A1467" s="16">
        <v>1465</v>
      </c>
      <c r="B1467" s="16">
        <v>8</v>
      </c>
      <c r="C1467" s="10">
        <v>43089.903613599534</v>
      </c>
      <c r="D1467" s="16" t="s">
        <v>49</v>
      </c>
      <c r="E1467" s="16" t="s">
        <v>50</v>
      </c>
      <c r="F1467" s="16" t="s">
        <v>1032</v>
      </c>
      <c r="G1467" s="16" t="s">
        <v>1742</v>
      </c>
      <c r="H1467" s="34" t="str">
        <f t="shared" si="91"/>
        <v>B5B</v>
      </c>
      <c r="I1467" s="34" t="str">
        <f>IFERROR(INDEX(数据分类!B:B,MATCH(数据!H1467,数据分类!A:A,0)),"Error")</f>
        <v>混响深度_a</v>
      </c>
      <c r="J1467" s="34" t="str">
        <f>IFERROR(_xlfn.IFS(INDEX(数据分类!E:E,MATCH(数据!H1467,数据分类!A:A,0))=3456,N1467&amp;M1467,INDEX(数据分类!E:E,MATCH(数据!H1467,数据分类!A:A,0))=34,M1467,INDEX(数据分类!E:E,MATCH(数据!H1467,数据分类!A:A,0))=56,N1467,INDEX(数据分类!E:E,MATCH(数据!H1467,数据分类!A:A,0))="-","-"),"Error")</f>
        <v>Vol:020</v>
      </c>
      <c r="K1467" s="34">
        <f t="shared" si="90"/>
        <v>1</v>
      </c>
      <c r="L1467" s="4" t="str">
        <f>IFERROR(INDEX(字典msg!B:B,MATCH(D1467,字典msg!A:A,0)),"Error")</f>
        <v>正常</v>
      </c>
      <c r="M1467" s="4" t="str">
        <f>IFERROR(_xlfn.IFS(H1467="9",INDEX(字典1_34!C:C,MATCH(MID(F1467,5,2),字典1_34!B:B,0)),H1467="B00",INDEX(字典1_34!D:D,MATCH(MID(F1467,5,2),字典1_34!B:B,0)),H1467="B20",INDEX(字典1_34!E:E,MATCH(MID(F1467,5,2),字典1_34!B:B,0)),H1467="B48",INDEX(字典1_34!G:G,MATCH(MID(F1467,5,2),字典1_34!B:B,0)),LEFT(H1467,1)="B",INDEX(字典1_34!F:F,MATCH(MID(F1467,5,2),字典1_34!B:B,0))),"-")</f>
        <v>Vol:020</v>
      </c>
      <c r="N1467" s="4" t="str">
        <f>IFERROR(_xlfn.IFS(H1467="9",INDEX(字典1_56!C:C,MATCH(MID(F1467,7,2),字典1_56!B:B,0)),LEFT(H1467,1)="B",INDEX(字典1_56!D:D,MATCH(MID(F1467,7,2),字典1_56!B:B,0)),H1467="C_B",INDEX(字典1_56!F:F,MATCH(MID(F1467,7,2),字典1_56!B:B,0)),H1467="C",INDEX(字典1_56!E:E,MATCH(MID(F1467,7,2),字典1_56!B:B,0))),"-")</f>
        <v>混响深度_a</v>
      </c>
      <c r="O1467" s="4" t="str">
        <f>IFERROR(INDEX(字典1_78!C:C,MATCH(RIGHT(F1467,2),字典1_78!B:B,0)),"Error")</f>
        <v>控制变更(#01)</v>
      </c>
      <c r="P1467" s="5">
        <f t="shared" si="88"/>
        <v>22.399000000000001</v>
      </c>
      <c r="Q1467" s="5">
        <f t="shared" si="89"/>
        <v>2.5000000000002132E-2</v>
      </c>
      <c r="R1467" s="5" t="str">
        <f>IF(H1469="C_B",INDEX(音色一览表!A:A,MATCH(MID(F1467,5,2)&amp;MID(F1468,5,2)&amp;MID(F1469,7,2),音色一览表!H:H,0))&amp;" "&amp;INDEX(音色一览表!G:G,MATCH(MID(F1467,5,2)&amp;MID(F1468,5,2)&amp;MID(F1469,7,2),音色一览表!H:H,0)),"")</f>
        <v/>
      </c>
      <c r="S1467" s="17"/>
      <c r="T1467" s="17"/>
    </row>
    <row r="1468" spans="1:20" ht="18" hidden="1" customHeight="1" x14ac:dyDescent="0.2">
      <c r="A1468" s="16">
        <v>1466</v>
      </c>
      <c r="B1468" s="16">
        <v>8</v>
      </c>
      <c r="C1468" s="10">
        <v>43089.90361390046</v>
      </c>
      <c r="D1468" s="16" t="s">
        <v>49</v>
      </c>
      <c r="E1468" s="16" t="s">
        <v>50</v>
      </c>
      <c r="F1468" s="16" t="s">
        <v>1293</v>
      </c>
      <c r="G1468" s="16" t="s">
        <v>1743</v>
      </c>
      <c r="H1468" s="34" t="str">
        <f t="shared" si="91"/>
        <v>B5D</v>
      </c>
      <c r="I1468" s="34" t="str">
        <f>IFERROR(INDEX(数据分类!B:B,MATCH(数据!H1468,数据分类!A:A,0)),"Error")</f>
        <v>混响深度_b</v>
      </c>
      <c r="J1468" s="34" t="str">
        <f>IFERROR(_xlfn.IFS(INDEX(数据分类!E:E,MATCH(数据!H1468,数据分类!A:A,0))=3456,N1468&amp;M1468,INDEX(数据分类!E:E,MATCH(数据!H1468,数据分类!A:A,0))=34,M1468,INDEX(数据分类!E:E,MATCH(数据!H1468,数据分类!A:A,0))=56,N1468,INDEX(数据分类!E:E,MATCH(数据!H1468,数据分类!A:A,0))="-","-"),"Error")</f>
        <v>Vol:030</v>
      </c>
      <c r="K1468" s="34">
        <f t="shared" si="90"/>
        <v>1</v>
      </c>
      <c r="L1468" s="4" t="str">
        <f>IFERROR(INDEX(字典msg!B:B,MATCH(D1468,字典msg!A:A,0)),"Error")</f>
        <v>正常</v>
      </c>
      <c r="M1468" s="4" t="str">
        <f>IFERROR(_xlfn.IFS(H1468="9",INDEX(字典1_34!C:C,MATCH(MID(F1468,5,2),字典1_34!B:B,0)),H1468="B00",INDEX(字典1_34!D:D,MATCH(MID(F1468,5,2),字典1_34!B:B,0)),H1468="B20",INDEX(字典1_34!E:E,MATCH(MID(F1468,5,2),字典1_34!B:B,0)),H1468="B48",INDEX(字典1_34!G:G,MATCH(MID(F1468,5,2),字典1_34!B:B,0)),LEFT(H1468,1)="B",INDEX(字典1_34!F:F,MATCH(MID(F1468,5,2),字典1_34!B:B,0))),"-")</f>
        <v>Vol:030</v>
      </c>
      <c r="N1468" s="4" t="str">
        <f>IFERROR(_xlfn.IFS(H1468="9",INDEX(字典1_56!C:C,MATCH(MID(F1468,7,2),字典1_56!B:B,0)),LEFT(H1468,1)="B",INDEX(字典1_56!D:D,MATCH(MID(F1468,7,2),字典1_56!B:B,0)),H1468="C_B",INDEX(字典1_56!F:F,MATCH(MID(F1468,7,2),字典1_56!B:B,0)),H1468="C",INDEX(字典1_56!E:E,MATCH(MID(F1468,7,2),字典1_56!B:B,0))),"-")</f>
        <v>混响深度_b</v>
      </c>
      <c r="O1468" s="4" t="str">
        <f>IFERROR(INDEX(字典1_78!C:C,MATCH(RIGHT(F1468,2),字典1_78!B:B,0)),"Error")</f>
        <v>控制变更(#01)</v>
      </c>
      <c r="P1468" s="5">
        <f t="shared" si="88"/>
        <v>22.425000000000001</v>
      </c>
      <c r="Q1468" s="5">
        <f t="shared" si="89"/>
        <v>2.5999999999999801E-2</v>
      </c>
      <c r="R1468" s="5" t="str">
        <f>IF(H1470="C_B",INDEX(音色一览表!A:A,MATCH(MID(F1468,5,2)&amp;MID(F1469,5,2)&amp;MID(F1470,7,2),音色一览表!H:H,0))&amp;" "&amp;INDEX(音色一览表!G:G,MATCH(MID(F1468,5,2)&amp;MID(F1469,5,2)&amp;MID(F1470,7,2),音色一览表!H:H,0)),"")</f>
        <v/>
      </c>
      <c r="S1468" s="17"/>
      <c r="T1468" s="17"/>
    </row>
    <row r="1469" spans="1:20" ht="18" hidden="1" customHeight="1" x14ac:dyDescent="0.2">
      <c r="A1469" s="16">
        <v>1467</v>
      </c>
      <c r="B1469" s="16">
        <v>8</v>
      </c>
      <c r="C1469" s="10">
        <v>43089.903614201387</v>
      </c>
      <c r="D1469" s="16" t="s">
        <v>49</v>
      </c>
      <c r="E1469" s="16" t="s">
        <v>50</v>
      </c>
      <c r="F1469" s="16" t="s">
        <v>1295</v>
      </c>
      <c r="G1469" s="16" t="s">
        <v>1744</v>
      </c>
      <c r="H1469" s="34" t="str">
        <f t="shared" si="91"/>
        <v>B07</v>
      </c>
      <c r="I1469" s="34" t="str">
        <f>IFERROR(INDEX(数据分类!B:B,MATCH(数据!H1469,数据分类!A:A,0)),"Error")</f>
        <v>主音量_a</v>
      </c>
      <c r="J1469" s="34" t="str">
        <f>IFERROR(_xlfn.IFS(INDEX(数据分类!E:E,MATCH(数据!H1469,数据分类!A:A,0))=3456,N1469&amp;M1469,INDEX(数据分类!E:E,MATCH(数据!H1469,数据分类!A:A,0))=34,M1469,INDEX(数据分类!E:E,MATCH(数据!H1469,数据分类!A:A,0))=56,N1469,INDEX(数据分类!E:E,MATCH(数据!H1469,数据分类!A:A,0))="-","-"),"Error")</f>
        <v>Vol:090</v>
      </c>
      <c r="K1469" s="34">
        <f t="shared" si="90"/>
        <v>2</v>
      </c>
      <c r="L1469" s="4" t="str">
        <f>IFERROR(INDEX(字典msg!B:B,MATCH(D1469,字典msg!A:A,0)),"Error")</f>
        <v>正常</v>
      </c>
      <c r="M1469" s="4" t="str">
        <f>IFERROR(_xlfn.IFS(H1469="9",INDEX(字典1_34!C:C,MATCH(MID(F1469,5,2),字典1_34!B:B,0)),H1469="B00",INDEX(字典1_34!D:D,MATCH(MID(F1469,5,2),字典1_34!B:B,0)),H1469="B20",INDEX(字典1_34!E:E,MATCH(MID(F1469,5,2),字典1_34!B:B,0)),H1469="B48",INDEX(字典1_34!G:G,MATCH(MID(F1469,5,2),字典1_34!B:B,0)),LEFT(H1469,1)="B",INDEX(字典1_34!F:F,MATCH(MID(F1469,5,2),字典1_34!B:B,0))),"-")</f>
        <v>Vol:090</v>
      </c>
      <c r="N1469" s="4" t="str">
        <f>IFERROR(_xlfn.IFS(H1469="9",INDEX(字典1_56!C:C,MATCH(MID(F1469,7,2),字典1_56!B:B,0)),LEFT(H1469,1)="B",INDEX(字典1_56!D:D,MATCH(MID(F1469,7,2),字典1_56!B:B,0)),H1469="C_B",INDEX(字典1_56!F:F,MATCH(MID(F1469,7,2),字典1_56!B:B,0)),H1469="C",INDEX(字典1_56!E:E,MATCH(MID(F1469,7,2),字典1_56!B:B,0))),"-")</f>
        <v>主音量_a</v>
      </c>
      <c r="O1469" s="4" t="str">
        <f>IFERROR(INDEX(字典1_78!C:C,MATCH(RIGHT(F1469,2),字典1_78!B:B,0)),"Error")</f>
        <v>控制变更(#02)</v>
      </c>
      <c r="P1469" s="5">
        <f t="shared" si="88"/>
        <v>22.451000000000001</v>
      </c>
      <c r="Q1469" s="5">
        <f t="shared" si="89"/>
        <v>2.5999999999999801E-2</v>
      </c>
      <c r="R1469" s="5" t="str">
        <f>IF(H1471="C_B",INDEX(音色一览表!A:A,MATCH(MID(F1469,5,2)&amp;MID(F1470,5,2)&amp;MID(F1471,7,2),音色一览表!H:H,0))&amp;" "&amp;INDEX(音色一览表!G:G,MATCH(MID(F1469,5,2)&amp;MID(F1470,5,2)&amp;MID(F1471,7,2),音色一览表!H:H,0)),"")</f>
        <v/>
      </c>
      <c r="S1469" s="17"/>
      <c r="T1469" s="17"/>
    </row>
    <row r="1470" spans="1:20" ht="18" hidden="1" customHeight="1" x14ac:dyDescent="0.2">
      <c r="A1470" s="16">
        <v>1468</v>
      </c>
      <c r="B1470" s="16">
        <v>8</v>
      </c>
      <c r="C1470" s="10">
        <v>43089.903614502313</v>
      </c>
      <c r="D1470" s="16" t="s">
        <v>49</v>
      </c>
      <c r="E1470" s="16" t="s">
        <v>50</v>
      </c>
      <c r="F1470" s="16" t="s">
        <v>1297</v>
      </c>
      <c r="G1470" s="16" t="s">
        <v>1745</v>
      </c>
      <c r="H1470" s="34" t="str">
        <f t="shared" si="91"/>
        <v>B5B</v>
      </c>
      <c r="I1470" s="34" t="str">
        <f>IFERROR(INDEX(数据分类!B:B,MATCH(数据!H1470,数据分类!A:A,0)),"Error")</f>
        <v>混响深度_a</v>
      </c>
      <c r="J1470" s="34" t="str">
        <f>IFERROR(_xlfn.IFS(INDEX(数据分类!E:E,MATCH(数据!H1470,数据分类!A:A,0))=3456,N1470&amp;M1470,INDEX(数据分类!E:E,MATCH(数据!H1470,数据分类!A:A,0))=34,M1470,INDEX(数据分类!E:E,MATCH(数据!H1470,数据分类!A:A,0))=56,N1470,INDEX(数据分类!E:E,MATCH(数据!H1470,数据分类!A:A,0))="-","-"),"Error")</f>
        <v>Vol:020</v>
      </c>
      <c r="K1470" s="34">
        <f t="shared" si="90"/>
        <v>2</v>
      </c>
      <c r="L1470" s="4" t="str">
        <f>IFERROR(INDEX(字典msg!B:B,MATCH(D1470,字典msg!A:A,0)),"Error")</f>
        <v>正常</v>
      </c>
      <c r="M1470" s="4" t="str">
        <f>IFERROR(_xlfn.IFS(H1470="9",INDEX(字典1_34!C:C,MATCH(MID(F1470,5,2),字典1_34!B:B,0)),H1470="B00",INDEX(字典1_34!D:D,MATCH(MID(F1470,5,2),字典1_34!B:B,0)),H1470="B20",INDEX(字典1_34!E:E,MATCH(MID(F1470,5,2),字典1_34!B:B,0)),H1470="B48",INDEX(字典1_34!G:G,MATCH(MID(F1470,5,2),字典1_34!B:B,0)),LEFT(H1470,1)="B",INDEX(字典1_34!F:F,MATCH(MID(F1470,5,2),字典1_34!B:B,0))),"-")</f>
        <v>Vol:020</v>
      </c>
      <c r="N1470" s="4" t="str">
        <f>IFERROR(_xlfn.IFS(H1470="9",INDEX(字典1_56!C:C,MATCH(MID(F1470,7,2),字典1_56!B:B,0)),LEFT(H1470,1)="B",INDEX(字典1_56!D:D,MATCH(MID(F1470,7,2),字典1_56!B:B,0)),H1470="C_B",INDEX(字典1_56!F:F,MATCH(MID(F1470,7,2),字典1_56!B:B,0)),H1470="C",INDEX(字典1_56!E:E,MATCH(MID(F1470,7,2),字典1_56!B:B,0))),"-")</f>
        <v>混响深度_a</v>
      </c>
      <c r="O1470" s="4" t="str">
        <f>IFERROR(INDEX(字典1_78!C:C,MATCH(RIGHT(F1470,2),字典1_78!B:B,0)),"Error")</f>
        <v>控制变更(#02)</v>
      </c>
      <c r="P1470" s="5">
        <f t="shared" si="88"/>
        <v>22.477</v>
      </c>
      <c r="Q1470" s="5">
        <f t="shared" si="89"/>
        <v>2.5999999999999801E-2</v>
      </c>
      <c r="R1470" s="5" t="str">
        <f>IF(H1472="C_B",INDEX(音色一览表!A:A,MATCH(MID(F1470,5,2)&amp;MID(F1471,5,2)&amp;MID(F1472,7,2),音色一览表!H:H,0))&amp;" "&amp;INDEX(音色一览表!G:G,MATCH(MID(F1470,5,2)&amp;MID(F1471,5,2)&amp;MID(F1472,7,2),音色一览表!H:H,0)),"")</f>
        <v/>
      </c>
      <c r="S1470" s="17"/>
      <c r="T1470" s="17"/>
    </row>
    <row r="1471" spans="1:20" ht="18" hidden="1" customHeight="1" x14ac:dyDescent="0.2">
      <c r="A1471" s="16">
        <v>1469</v>
      </c>
      <c r="B1471" s="16">
        <v>8</v>
      </c>
      <c r="C1471" s="10">
        <v>43089.903614826391</v>
      </c>
      <c r="D1471" s="16" t="s">
        <v>49</v>
      </c>
      <c r="E1471" s="16" t="s">
        <v>50</v>
      </c>
      <c r="F1471" s="16" t="s">
        <v>1299</v>
      </c>
      <c r="G1471" s="16" t="s">
        <v>1746</v>
      </c>
      <c r="H1471" s="34" t="str">
        <f t="shared" si="91"/>
        <v>B5D</v>
      </c>
      <c r="I1471" s="34" t="str">
        <f>IFERROR(INDEX(数据分类!B:B,MATCH(数据!H1471,数据分类!A:A,0)),"Error")</f>
        <v>混响深度_b</v>
      </c>
      <c r="J1471" s="34" t="str">
        <f>IFERROR(_xlfn.IFS(INDEX(数据分类!E:E,MATCH(数据!H1471,数据分类!A:A,0))=3456,N1471&amp;M1471,INDEX(数据分类!E:E,MATCH(数据!H1471,数据分类!A:A,0))=34,M1471,INDEX(数据分类!E:E,MATCH(数据!H1471,数据分类!A:A,0))=56,N1471,INDEX(数据分类!E:E,MATCH(数据!H1471,数据分类!A:A,0))="-","-"),"Error")</f>
        <v>Vol:050</v>
      </c>
      <c r="K1471" s="34">
        <f t="shared" si="90"/>
        <v>2</v>
      </c>
      <c r="L1471" s="4" t="str">
        <f>IFERROR(INDEX(字典msg!B:B,MATCH(D1471,字典msg!A:A,0)),"Error")</f>
        <v>正常</v>
      </c>
      <c r="M1471" s="4" t="str">
        <f>IFERROR(_xlfn.IFS(H1471="9",INDEX(字典1_34!C:C,MATCH(MID(F1471,5,2),字典1_34!B:B,0)),H1471="B00",INDEX(字典1_34!D:D,MATCH(MID(F1471,5,2),字典1_34!B:B,0)),H1471="B20",INDEX(字典1_34!E:E,MATCH(MID(F1471,5,2),字典1_34!B:B,0)),H1471="B48",INDEX(字典1_34!G:G,MATCH(MID(F1471,5,2),字典1_34!B:B,0)),LEFT(H1471,1)="B",INDEX(字典1_34!F:F,MATCH(MID(F1471,5,2),字典1_34!B:B,0))),"-")</f>
        <v>Vol:050</v>
      </c>
      <c r="N1471" s="4" t="str">
        <f>IFERROR(_xlfn.IFS(H1471="9",INDEX(字典1_56!C:C,MATCH(MID(F1471,7,2),字典1_56!B:B,0)),LEFT(H1471,1)="B",INDEX(字典1_56!D:D,MATCH(MID(F1471,7,2),字典1_56!B:B,0)),H1471="C_B",INDEX(字典1_56!F:F,MATCH(MID(F1471,7,2),字典1_56!B:B,0)),H1471="C",INDEX(字典1_56!E:E,MATCH(MID(F1471,7,2),字典1_56!B:B,0))),"-")</f>
        <v>混响深度_b</v>
      </c>
      <c r="O1471" s="4" t="str">
        <f>IFERROR(INDEX(字典1_78!C:C,MATCH(RIGHT(F1471,2),字典1_78!B:B,0)),"Error")</f>
        <v>控制变更(#02)</v>
      </c>
      <c r="P1471" s="5">
        <f t="shared" si="88"/>
        <v>22.504999999999999</v>
      </c>
      <c r="Q1471" s="5">
        <f t="shared" si="89"/>
        <v>2.7999999999998693E-2</v>
      </c>
      <c r="R1471" s="5" t="str">
        <f>IF(H1473="C_B",INDEX(音色一览表!A:A,MATCH(MID(F1471,5,2)&amp;MID(F1472,5,2)&amp;MID(F1473,7,2),音色一览表!H:H,0))&amp;" "&amp;INDEX(音色一览表!G:G,MATCH(MID(F1471,5,2)&amp;MID(F1472,5,2)&amp;MID(F1473,7,2),音色一览表!H:H,0)),"")</f>
        <v/>
      </c>
      <c r="S1471" s="17"/>
      <c r="T1471" s="17"/>
    </row>
    <row r="1472" spans="1:20" ht="18" hidden="1" customHeight="1" x14ac:dyDescent="0.2">
      <c r="A1472" s="16">
        <v>1470</v>
      </c>
      <c r="B1472" s="16">
        <v>8</v>
      </c>
      <c r="C1472" s="10">
        <v>43089.90361548611</v>
      </c>
      <c r="D1472" s="16" t="s">
        <v>49</v>
      </c>
      <c r="E1472" s="16" t="s">
        <v>50</v>
      </c>
      <c r="F1472" s="16" t="s">
        <v>1021</v>
      </c>
      <c r="G1472" s="16" t="s">
        <v>1747</v>
      </c>
      <c r="H1472" s="34" t="str">
        <f t="shared" si="91"/>
        <v>B00</v>
      </c>
      <c r="I1472" s="34" t="str">
        <f>IFERROR(INDEX(数据分类!B:B,MATCH(数据!H1472,数据分类!A:A,0)),"Error")</f>
        <v>设定音色_MSB</v>
      </c>
      <c r="J1472" s="34" t="str">
        <f>IFERROR(_xlfn.IFS(INDEX(数据分类!E:E,MATCH(数据!H1472,数据分类!A:A,0))=3456,N1472&amp;M1472,INDEX(数据分类!E:E,MATCH(数据!H1472,数据分类!A:A,0))=34,M1472,INDEX(数据分类!E:E,MATCH(数据!H1472,数据分类!A:A,0))=56,N1472,INDEX(数据分类!E:E,MATCH(数据!H1472,数据分类!A:A,0))="-","-"),"Error")</f>
        <v>MSB:000</v>
      </c>
      <c r="K1472" s="34">
        <f t="shared" si="90"/>
        <v>1</v>
      </c>
      <c r="L1472" s="4" t="str">
        <f>IFERROR(INDEX(字典msg!B:B,MATCH(D1472,字典msg!A:A,0)),"Error")</f>
        <v>正常</v>
      </c>
      <c r="M1472" s="4" t="str">
        <f>IFERROR(_xlfn.IFS(H1472="9",INDEX(字典1_34!C:C,MATCH(MID(F1472,5,2),字典1_34!B:B,0)),H1472="B00",INDEX(字典1_34!D:D,MATCH(MID(F1472,5,2),字典1_34!B:B,0)),H1472="B20",INDEX(字典1_34!E:E,MATCH(MID(F1472,5,2),字典1_34!B:B,0)),H1472="B48",INDEX(字典1_34!G:G,MATCH(MID(F1472,5,2),字典1_34!B:B,0)),LEFT(H1472,1)="B",INDEX(字典1_34!F:F,MATCH(MID(F1472,5,2),字典1_34!B:B,0))),"-")</f>
        <v>MSB:000</v>
      </c>
      <c r="N1472" s="4" t="str">
        <f>IFERROR(_xlfn.IFS(H1472="9",INDEX(字典1_56!C:C,MATCH(MID(F1472,7,2),字典1_56!B:B,0)),LEFT(H1472,1)="B",INDEX(字典1_56!D:D,MATCH(MID(F1472,7,2),字典1_56!B:B,0)),H1472="C_B",INDEX(字典1_56!F:F,MATCH(MID(F1472,7,2),字典1_56!B:B,0)),H1472="C",INDEX(字典1_56!E:E,MATCH(MID(F1472,7,2),字典1_56!B:B,0))),"-")</f>
        <v>设定音色_MSB</v>
      </c>
      <c r="O1472" s="4" t="str">
        <f>IFERROR(INDEX(字典1_78!C:C,MATCH(RIGHT(F1472,2),字典1_78!B:B,0)),"Error")</f>
        <v>控制变更(#01)</v>
      </c>
      <c r="P1472" s="5">
        <f t="shared" si="88"/>
        <v>22.562000000000001</v>
      </c>
      <c r="Q1472" s="5">
        <f t="shared" si="89"/>
        <v>5.700000000000216E-2</v>
      </c>
      <c r="R1472" s="5" t="str">
        <f>IF(H1474="C_B",INDEX(音色一览表!A:A,MATCH(MID(F1472,5,2)&amp;MID(F1473,5,2)&amp;MID(F1474,7,2),音色一览表!H:H,0))&amp;" "&amp;INDEX(音色一览表!G:G,MATCH(MID(F1472,5,2)&amp;MID(F1473,5,2)&amp;MID(F1474,7,2),音色一览表!H:H,0)),"")</f>
        <v>36 雅马哈舞台电钢琴CP80</v>
      </c>
      <c r="S1472" s="17" t="s">
        <v>3547</v>
      </c>
      <c r="T1472" s="17"/>
    </row>
    <row r="1473" spans="1:20" ht="18" hidden="1" customHeight="1" x14ac:dyDescent="0.2">
      <c r="A1473" s="16">
        <v>1471</v>
      </c>
      <c r="B1473" s="16">
        <v>8</v>
      </c>
      <c r="C1473" s="10">
        <v>43089.903615682873</v>
      </c>
      <c r="D1473" s="16" t="s">
        <v>49</v>
      </c>
      <c r="E1473" s="16" t="s">
        <v>50</v>
      </c>
      <c r="F1473" s="16" t="s">
        <v>1302</v>
      </c>
      <c r="G1473" s="16" t="s">
        <v>1748</v>
      </c>
      <c r="H1473" s="34" t="str">
        <f t="shared" si="91"/>
        <v>B20</v>
      </c>
      <c r="I1473" s="34" t="str">
        <f>IFERROR(INDEX(数据分类!B:B,MATCH(数据!H1473,数据分类!A:A,0)),"Error")</f>
        <v>设定音色_LSB</v>
      </c>
      <c r="J1473" s="34" t="str">
        <f>IFERROR(_xlfn.IFS(INDEX(数据分类!E:E,MATCH(数据!H1473,数据分类!A:A,0))=3456,N1473&amp;M1473,INDEX(数据分类!E:E,MATCH(数据!H1473,数据分类!A:A,0))=34,M1473,INDEX(数据分类!E:E,MATCH(数据!H1473,数据分类!A:A,0))=56,N1473,INDEX(数据分类!E:E,MATCH(数据!H1473,数据分类!A:A,0))="-","-"),"Error")</f>
        <v>LSB:113</v>
      </c>
      <c r="K1473" s="34">
        <f t="shared" si="90"/>
        <v>1</v>
      </c>
      <c r="L1473" s="4" t="str">
        <f>IFERROR(INDEX(字典msg!B:B,MATCH(D1473,字典msg!A:A,0)),"Error")</f>
        <v>正常</v>
      </c>
      <c r="M1473" s="4" t="str">
        <f>IFERROR(_xlfn.IFS(H1473="9",INDEX(字典1_34!C:C,MATCH(MID(F1473,5,2),字典1_34!B:B,0)),H1473="B00",INDEX(字典1_34!D:D,MATCH(MID(F1473,5,2),字典1_34!B:B,0)),H1473="B20",INDEX(字典1_34!E:E,MATCH(MID(F1473,5,2),字典1_34!B:B,0)),H1473="B48",INDEX(字典1_34!G:G,MATCH(MID(F1473,5,2),字典1_34!B:B,0)),LEFT(H1473,1)="B",INDEX(字典1_34!F:F,MATCH(MID(F1473,5,2),字典1_34!B:B,0))),"-")</f>
        <v>LSB:113</v>
      </c>
      <c r="N1473" s="4" t="str">
        <f>IFERROR(_xlfn.IFS(H1473="9",INDEX(字典1_56!C:C,MATCH(MID(F1473,7,2),字典1_56!B:B,0)),LEFT(H1473,1)="B",INDEX(字典1_56!D:D,MATCH(MID(F1473,7,2),字典1_56!B:B,0)),H1473="C_B",INDEX(字典1_56!F:F,MATCH(MID(F1473,7,2),字典1_56!B:B,0)),H1473="C",INDEX(字典1_56!E:E,MATCH(MID(F1473,7,2),字典1_56!B:B,0))),"-")</f>
        <v>设定音色_LSB</v>
      </c>
      <c r="O1473" s="4" t="str">
        <f>IFERROR(INDEX(字典1_78!C:C,MATCH(RIGHT(F1473,2),字典1_78!B:B,0)),"Error")</f>
        <v>控制变更(#01)</v>
      </c>
      <c r="P1473" s="5">
        <f t="shared" si="88"/>
        <v>22.579000000000001</v>
      </c>
      <c r="Q1473" s="5">
        <f t="shared" si="89"/>
        <v>1.699999999999946E-2</v>
      </c>
      <c r="R1473" s="5" t="str">
        <f>IF(H1475="C_B",INDEX(音色一览表!A:A,MATCH(MID(F1473,5,2)&amp;MID(F1474,5,2)&amp;MID(F1475,7,2),音色一览表!H:H,0))&amp;" "&amp;INDEX(音色一览表!G:G,MATCH(MID(F1473,5,2)&amp;MID(F1474,5,2)&amp;MID(F1475,7,2),音色一览表!H:H,0)),"")</f>
        <v/>
      </c>
      <c r="S1473" s="17"/>
      <c r="T1473" s="17"/>
    </row>
    <row r="1474" spans="1:20" ht="18" hidden="1" customHeight="1" x14ac:dyDescent="0.2">
      <c r="A1474" s="16">
        <v>1472</v>
      </c>
      <c r="B1474" s="16">
        <v>8</v>
      </c>
      <c r="C1474" s="10">
        <v>43089.903615995368</v>
      </c>
      <c r="D1474" s="16" t="s">
        <v>49</v>
      </c>
      <c r="E1474" s="16" t="s">
        <v>50</v>
      </c>
      <c r="F1474" s="16" t="s">
        <v>1283</v>
      </c>
      <c r="G1474" s="16" t="s">
        <v>1749</v>
      </c>
      <c r="H1474" s="34" t="str">
        <f t="shared" si="91"/>
        <v>C_B</v>
      </c>
      <c r="I1474" s="34" t="str">
        <f>IFERROR(INDEX(数据分类!B:B,MATCH(数据!H1474,数据分类!A:A,0)),"Error")</f>
        <v>设定音色_NO</v>
      </c>
      <c r="J1474" s="34" t="str">
        <f>IFERROR(_xlfn.IFS(INDEX(数据分类!E:E,MATCH(数据!H1474,数据分类!A:A,0))=3456,N1474&amp;M1474,INDEX(数据分类!E:E,MATCH(数据!H1474,数据分类!A:A,0))=34,M1474,INDEX(数据分类!E:E,MATCH(数据!H1474,数据分类!A:A,0))=56,N1474,INDEX(数据分类!E:E,MATCH(数据!H1474,数据分类!A:A,0))="-","-"),"Error")</f>
        <v>NO:003</v>
      </c>
      <c r="K1474" s="34">
        <f t="shared" si="90"/>
        <v>1</v>
      </c>
      <c r="L1474" s="4" t="str">
        <f>IFERROR(INDEX(字典msg!B:B,MATCH(D1474,字典msg!A:A,0)),"Error")</f>
        <v>正常</v>
      </c>
      <c r="M1474" s="4" t="str">
        <f>IFERROR(_xlfn.IFS(H1474="9",INDEX(字典1_34!C:C,MATCH(MID(F1474,5,2),字典1_34!B:B,0)),H1474="B00",INDEX(字典1_34!D:D,MATCH(MID(F1474,5,2),字典1_34!B:B,0)),H1474="B20",INDEX(字典1_34!E:E,MATCH(MID(F1474,5,2),字典1_34!B:B,0)),H1474="B48",INDEX(字典1_34!G:G,MATCH(MID(F1474,5,2),字典1_34!B:B,0)),LEFT(H1474,1)="B",INDEX(字典1_34!F:F,MATCH(MID(F1474,5,2),字典1_34!B:B,0))),"-")</f>
        <v>-</v>
      </c>
      <c r="N1474" s="4" t="str">
        <f>IFERROR(_xlfn.IFS(H1474="9",INDEX(字典1_56!C:C,MATCH(MID(F1474,7,2),字典1_56!B:B,0)),LEFT(H1474,1)="B",INDEX(字典1_56!D:D,MATCH(MID(F1474,7,2),字典1_56!B:B,0)),H1474="C_B",INDEX(字典1_56!F:F,MATCH(MID(F1474,7,2),字典1_56!B:B,0)),H1474="C",INDEX(字典1_56!E:E,MATCH(MID(F1474,7,2),字典1_56!B:B,0))),"-")</f>
        <v>NO:003</v>
      </c>
      <c r="O1474" s="4" t="str">
        <f>IFERROR(INDEX(字典1_78!C:C,MATCH(RIGHT(F1474,2),字典1_78!B:B,0)),"Error")</f>
        <v>程序更改(#01)</v>
      </c>
      <c r="P1474" s="5">
        <f t="shared" si="88"/>
        <v>22.606000000000002</v>
      </c>
      <c r="Q1474" s="5">
        <f t="shared" si="89"/>
        <v>2.7000000000001023E-2</v>
      </c>
      <c r="R1474" s="5" t="str">
        <f>IF(H1476="C_B",INDEX(音色一览表!A:A,MATCH(MID(F1474,5,2)&amp;MID(F1475,5,2)&amp;MID(F1476,7,2),音色一览表!H:H,0))&amp;" "&amp;INDEX(音色一览表!G:G,MATCH(MID(F1474,5,2)&amp;MID(F1475,5,2)&amp;MID(F1476,7,2),音色一览表!H:H,0)),"")</f>
        <v/>
      </c>
      <c r="S1474" s="17"/>
      <c r="T1474" s="17"/>
    </row>
    <row r="1475" spans="1:20" ht="18" hidden="1" customHeight="1" x14ac:dyDescent="0.2">
      <c r="A1475" s="16">
        <v>1473</v>
      </c>
      <c r="B1475" s="16">
        <v>8</v>
      </c>
      <c r="C1475" s="10">
        <v>43089.903616307871</v>
      </c>
      <c r="D1475" s="16" t="s">
        <v>49</v>
      </c>
      <c r="E1475" s="16" t="s">
        <v>50</v>
      </c>
      <c r="F1475" s="16" t="s">
        <v>1026</v>
      </c>
      <c r="G1475" s="16" t="s">
        <v>1750</v>
      </c>
      <c r="H1475" s="34" t="str">
        <f t="shared" si="91"/>
        <v>B00</v>
      </c>
      <c r="I1475" s="34" t="str">
        <f>IFERROR(INDEX(数据分类!B:B,MATCH(数据!H1475,数据分类!A:A,0)),"Error")</f>
        <v>设定音色_MSB</v>
      </c>
      <c r="J1475" s="34" t="str">
        <f>IFERROR(_xlfn.IFS(INDEX(数据分类!E:E,MATCH(数据!H1475,数据分类!A:A,0))=3456,N1475&amp;M1475,INDEX(数据分类!E:E,MATCH(数据!H1475,数据分类!A:A,0))=34,M1475,INDEX(数据分类!E:E,MATCH(数据!H1475,数据分类!A:A,0))=56,N1475,INDEX(数据分类!E:E,MATCH(数据!H1475,数据分类!A:A,0))="-","-"),"Error")</f>
        <v>MSB:000</v>
      </c>
      <c r="K1475" s="34">
        <f t="shared" si="90"/>
        <v>2</v>
      </c>
      <c r="L1475" s="4" t="str">
        <f>IFERROR(INDEX(字典msg!B:B,MATCH(D1475,字典msg!A:A,0)),"Error")</f>
        <v>正常</v>
      </c>
      <c r="M1475" s="4" t="str">
        <f>IFERROR(_xlfn.IFS(H1475="9",INDEX(字典1_34!C:C,MATCH(MID(F1475,5,2),字典1_34!B:B,0)),H1475="B00",INDEX(字典1_34!D:D,MATCH(MID(F1475,5,2),字典1_34!B:B,0)),H1475="B20",INDEX(字典1_34!E:E,MATCH(MID(F1475,5,2),字典1_34!B:B,0)),H1475="B48",INDEX(字典1_34!G:G,MATCH(MID(F1475,5,2),字典1_34!B:B,0)),LEFT(H1475,1)="B",INDEX(字典1_34!F:F,MATCH(MID(F1475,5,2),字典1_34!B:B,0))),"-")</f>
        <v>MSB:000</v>
      </c>
      <c r="N1475" s="4" t="str">
        <f>IFERROR(_xlfn.IFS(H1475="9",INDEX(字典1_56!C:C,MATCH(MID(F1475,7,2),字典1_56!B:B,0)),LEFT(H1475,1)="B",INDEX(字典1_56!D:D,MATCH(MID(F1475,7,2),字典1_56!B:B,0)),H1475="C_B",INDEX(字典1_56!F:F,MATCH(MID(F1475,7,2),字典1_56!B:B,0)),H1475="C",INDEX(字典1_56!E:E,MATCH(MID(F1475,7,2),字典1_56!B:B,0))),"-")</f>
        <v>设定音色_MSB</v>
      </c>
      <c r="O1475" s="4" t="str">
        <f>IFERROR(INDEX(字典1_78!C:C,MATCH(RIGHT(F1475,2),字典1_78!B:B,0)),"Error")</f>
        <v>控制变更(#02)</v>
      </c>
      <c r="P1475" s="5">
        <f t="shared" ref="P1475:P1538" si="92">HEX2DEC(RIGHT(G1475,6))/1000</f>
        <v>22.632999999999999</v>
      </c>
      <c r="Q1475" s="5">
        <f t="shared" ref="Q1475:Q1538" si="93">IFERROR(IF(B1475=B1474,P1475-P1474,0),"")</f>
        <v>2.699999999999747E-2</v>
      </c>
      <c r="R1475" s="5" t="str">
        <f>IF(H1477="C_B",INDEX(音色一览表!A:A,MATCH(MID(F1475,5,2)&amp;MID(F1476,5,2)&amp;MID(F1477,7,2),音色一览表!H:H,0))&amp;" "&amp;INDEX(音色一览表!G:G,MATCH(MID(F1475,5,2)&amp;MID(F1476,5,2)&amp;MID(F1477,7,2),音色一览表!H:H,0)),"")</f>
        <v>35 MIDI三角钢琴</v>
      </c>
      <c r="S1475" s="17"/>
      <c r="T1475" s="17"/>
    </row>
    <row r="1476" spans="1:20" ht="18" hidden="1" customHeight="1" x14ac:dyDescent="0.2">
      <c r="A1476" s="16">
        <v>1474</v>
      </c>
      <c r="B1476" s="16">
        <v>8</v>
      </c>
      <c r="C1476" s="10">
        <v>43089.903616631942</v>
      </c>
      <c r="D1476" s="16" t="s">
        <v>49</v>
      </c>
      <c r="E1476" s="16" t="s">
        <v>50</v>
      </c>
      <c r="F1476" s="16" t="s">
        <v>1027</v>
      </c>
      <c r="G1476" s="16" t="s">
        <v>1751</v>
      </c>
      <c r="H1476" s="34" t="str">
        <f t="shared" si="91"/>
        <v>B20</v>
      </c>
      <c r="I1476" s="34" t="str">
        <f>IFERROR(INDEX(数据分类!B:B,MATCH(数据!H1476,数据分类!A:A,0)),"Error")</f>
        <v>设定音色_LSB</v>
      </c>
      <c r="J1476" s="34" t="str">
        <f>IFERROR(_xlfn.IFS(INDEX(数据分类!E:E,MATCH(数据!H1476,数据分类!A:A,0))=3456,N1476&amp;M1476,INDEX(数据分类!E:E,MATCH(数据!H1476,数据分类!A:A,0))=34,M1476,INDEX(数据分类!E:E,MATCH(数据!H1476,数据分类!A:A,0))=56,N1476,INDEX(数据分类!E:E,MATCH(数据!H1476,数据分类!A:A,0))="-","-"),"Error")</f>
        <v>LSB:112</v>
      </c>
      <c r="K1476" s="34">
        <f t="shared" ref="K1476:K1539" si="94">IF(OR(H1476="9",LEFT(H1476,1)="B",LEFT(H1476,1)="C"),RIGHT(F1476,1)+1,"-")</f>
        <v>2</v>
      </c>
      <c r="L1476" s="4" t="str">
        <f>IFERROR(INDEX(字典msg!B:B,MATCH(D1476,字典msg!A:A,0)),"Error")</f>
        <v>正常</v>
      </c>
      <c r="M1476" s="4" t="str">
        <f>IFERROR(_xlfn.IFS(H1476="9",INDEX(字典1_34!C:C,MATCH(MID(F1476,5,2),字典1_34!B:B,0)),H1476="B00",INDEX(字典1_34!D:D,MATCH(MID(F1476,5,2),字典1_34!B:B,0)),H1476="B20",INDEX(字典1_34!E:E,MATCH(MID(F1476,5,2),字典1_34!B:B,0)),H1476="B48",INDEX(字典1_34!G:G,MATCH(MID(F1476,5,2),字典1_34!B:B,0)),LEFT(H1476,1)="B",INDEX(字典1_34!F:F,MATCH(MID(F1476,5,2),字典1_34!B:B,0))),"-")</f>
        <v>LSB:112</v>
      </c>
      <c r="N1476" s="4" t="str">
        <f>IFERROR(_xlfn.IFS(H1476="9",INDEX(字典1_56!C:C,MATCH(MID(F1476,7,2),字典1_56!B:B,0)),LEFT(H1476,1)="B",INDEX(字典1_56!D:D,MATCH(MID(F1476,7,2),字典1_56!B:B,0)),H1476="C_B",INDEX(字典1_56!F:F,MATCH(MID(F1476,7,2),字典1_56!B:B,0)),H1476="C",INDEX(字典1_56!E:E,MATCH(MID(F1476,7,2),字典1_56!B:B,0))),"-")</f>
        <v>设定音色_LSB</v>
      </c>
      <c r="O1476" s="4" t="str">
        <f>IFERROR(INDEX(字典1_78!C:C,MATCH(RIGHT(F1476,2),字典1_78!B:B,0)),"Error")</f>
        <v>控制变更(#02)</v>
      </c>
      <c r="P1476" s="5">
        <f t="shared" si="92"/>
        <v>22.661000000000001</v>
      </c>
      <c r="Q1476" s="5">
        <f t="shared" si="93"/>
        <v>2.8000000000002245E-2</v>
      </c>
      <c r="R1476" s="5" t="str">
        <f>IF(H1478="C_B",INDEX(音色一览表!A:A,MATCH(MID(F1476,5,2)&amp;MID(F1477,5,2)&amp;MID(F1478,7,2),音色一览表!H:H,0))&amp;" "&amp;INDEX(音色一览表!G:G,MATCH(MID(F1476,5,2)&amp;MID(F1477,5,2)&amp;MID(F1478,7,2),音色一览表!H:H,0)),"")</f>
        <v/>
      </c>
      <c r="S1476" s="17"/>
      <c r="T1476" s="17"/>
    </row>
    <row r="1477" spans="1:20" ht="18" hidden="1" customHeight="1" x14ac:dyDescent="0.2">
      <c r="A1477" s="16">
        <v>1475</v>
      </c>
      <c r="B1477" s="16">
        <v>8</v>
      </c>
      <c r="C1477" s="10">
        <v>43089.903616944444</v>
      </c>
      <c r="D1477" s="16" t="s">
        <v>49</v>
      </c>
      <c r="E1477" s="16" t="s">
        <v>50</v>
      </c>
      <c r="F1477" s="16" t="s">
        <v>1307</v>
      </c>
      <c r="G1477" s="16" t="s">
        <v>1752</v>
      </c>
      <c r="H1477" s="34" t="str">
        <f t="shared" ref="H1477:H1540" si="95">IFERROR(_xlfn.IFS(MID(F1477,9,1)="B",MID(F1477,9,1)&amp;MID(F1477,7,2),MID(F1477,9,1)="F",RIGHT(F1477,2),AND(MID(F1477,9,1)="C",H1475="B00",H1476="B20"),"C_B"),MID(F1477,9,1))</f>
        <v>C_B</v>
      </c>
      <c r="I1477" s="34" t="str">
        <f>IFERROR(INDEX(数据分类!B:B,MATCH(数据!H1477,数据分类!A:A,0)),"Error")</f>
        <v>设定音色_NO</v>
      </c>
      <c r="J1477" s="34" t="str">
        <f>IFERROR(_xlfn.IFS(INDEX(数据分类!E:E,MATCH(数据!H1477,数据分类!A:A,0))=3456,N1477&amp;M1477,INDEX(数据分类!E:E,MATCH(数据!H1477,数据分类!A:A,0))=34,M1477,INDEX(数据分类!E:E,MATCH(数据!H1477,数据分类!A:A,0))=56,N1477,INDEX(数据分类!E:E,MATCH(数据!H1477,数据分类!A:A,0))="-","-"),"Error")</f>
        <v>NO:003</v>
      </c>
      <c r="K1477" s="34">
        <f t="shared" si="94"/>
        <v>2</v>
      </c>
      <c r="L1477" s="4" t="str">
        <f>IFERROR(INDEX(字典msg!B:B,MATCH(D1477,字典msg!A:A,0)),"Error")</f>
        <v>正常</v>
      </c>
      <c r="M1477" s="4" t="str">
        <f>IFERROR(_xlfn.IFS(H1477="9",INDEX(字典1_34!C:C,MATCH(MID(F1477,5,2),字典1_34!B:B,0)),H1477="B00",INDEX(字典1_34!D:D,MATCH(MID(F1477,5,2),字典1_34!B:B,0)),H1477="B20",INDEX(字典1_34!E:E,MATCH(MID(F1477,5,2),字典1_34!B:B,0)),H1477="B48",INDEX(字典1_34!G:G,MATCH(MID(F1477,5,2),字典1_34!B:B,0)),LEFT(H1477,1)="B",INDEX(字典1_34!F:F,MATCH(MID(F1477,5,2),字典1_34!B:B,0))),"-")</f>
        <v>-</v>
      </c>
      <c r="N1477" s="4" t="str">
        <f>IFERROR(_xlfn.IFS(H1477="9",INDEX(字典1_56!C:C,MATCH(MID(F1477,7,2),字典1_56!B:B,0)),LEFT(H1477,1)="B",INDEX(字典1_56!D:D,MATCH(MID(F1477,7,2),字典1_56!B:B,0)),H1477="C_B",INDEX(字典1_56!F:F,MATCH(MID(F1477,7,2),字典1_56!B:B,0)),H1477="C",INDEX(字典1_56!E:E,MATCH(MID(F1477,7,2),字典1_56!B:B,0))),"-")</f>
        <v>NO:003</v>
      </c>
      <c r="O1477" s="4" t="str">
        <f>IFERROR(INDEX(字典1_78!C:C,MATCH(RIGHT(F1477,2),字典1_78!B:B,0)),"Error")</f>
        <v>程序更改(#02)</v>
      </c>
      <c r="P1477" s="5">
        <f t="shared" si="92"/>
        <v>22.687999999999999</v>
      </c>
      <c r="Q1477" s="5">
        <f t="shared" si="93"/>
        <v>2.699999999999747E-2</v>
      </c>
      <c r="R1477" s="5" t="str">
        <f>IF(H1479="C_B",INDEX(音色一览表!A:A,MATCH(MID(F1477,5,2)&amp;MID(F1478,5,2)&amp;MID(F1479,7,2),音色一览表!H:H,0))&amp;" "&amp;INDEX(音色一览表!G:G,MATCH(MID(F1477,5,2)&amp;MID(F1478,5,2)&amp;MID(F1479,7,2),音色一览表!H:H,0)),"")</f>
        <v/>
      </c>
      <c r="S1477" s="17"/>
      <c r="T1477" s="17"/>
    </row>
    <row r="1478" spans="1:20" ht="18" hidden="1" customHeight="1" x14ac:dyDescent="0.2">
      <c r="A1478" s="16">
        <v>1476</v>
      </c>
      <c r="B1478" s="16">
        <v>8</v>
      </c>
      <c r="C1478" s="10">
        <v>43089.903617303244</v>
      </c>
      <c r="D1478" s="16" t="s">
        <v>49</v>
      </c>
      <c r="E1478" s="16" t="s">
        <v>50</v>
      </c>
      <c r="F1478" s="16" t="s">
        <v>1309</v>
      </c>
      <c r="G1478" s="16" t="s">
        <v>1753</v>
      </c>
      <c r="H1478" s="34" t="str">
        <f t="shared" si="95"/>
        <v>B07</v>
      </c>
      <c r="I1478" s="34" t="str">
        <f>IFERROR(INDEX(数据分类!B:B,MATCH(数据!H1478,数据分类!A:A,0)),"Error")</f>
        <v>主音量_a</v>
      </c>
      <c r="J1478" s="34" t="str">
        <f>IFERROR(_xlfn.IFS(INDEX(数据分类!E:E,MATCH(数据!H1478,数据分类!A:A,0))=3456,N1478&amp;M1478,INDEX(数据分类!E:E,MATCH(数据!H1478,数据分类!A:A,0))=34,M1478,INDEX(数据分类!E:E,MATCH(数据!H1478,数据分类!A:A,0))=56,N1478,INDEX(数据分类!E:E,MATCH(数据!H1478,数据分类!A:A,0))="-","-"),"Error")</f>
        <v>Vol:103</v>
      </c>
      <c r="K1478" s="34">
        <f t="shared" si="94"/>
        <v>1</v>
      </c>
      <c r="L1478" s="4" t="str">
        <f>IFERROR(INDEX(字典msg!B:B,MATCH(D1478,字典msg!A:A,0)),"Error")</f>
        <v>正常</v>
      </c>
      <c r="M1478" s="4" t="str">
        <f>IFERROR(_xlfn.IFS(H1478="9",INDEX(字典1_34!C:C,MATCH(MID(F1478,5,2),字典1_34!B:B,0)),H1478="B00",INDEX(字典1_34!D:D,MATCH(MID(F1478,5,2),字典1_34!B:B,0)),H1478="B20",INDEX(字典1_34!E:E,MATCH(MID(F1478,5,2),字典1_34!B:B,0)),H1478="B48",INDEX(字典1_34!G:G,MATCH(MID(F1478,5,2),字典1_34!B:B,0)),LEFT(H1478,1)="B",INDEX(字典1_34!F:F,MATCH(MID(F1478,5,2),字典1_34!B:B,0))),"-")</f>
        <v>Vol:103</v>
      </c>
      <c r="N1478" s="4" t="str">
        <f>IFERROR(_xlfn.IFS(H1478="9",INDEX(字典1_56!C:C,MATCH(MID(F1478,7,2),字典1_56!B:B,0)),LEFT(H1478,1)="B",INDEX(字典1_56!D:D,MATCH(MID(F1478,7,2),字典1_56!B:B,0)),H1478="C_B",INDEX(字典1_56!F:F,MATCH(MID(F1478,7,2),字典1_56!B:B,0)),H1478="C",INDEX(字典1_56!E:E,MATCH(MID(F1478,7,2),字典1_56!B:B,0))),"-")</f>
        <v>主音量_a</v>
      </c>
      <c r="O1478" s="4" t="str">
        <f>IFERROR(INDEX(字典1_78!C:C,MATCH(RIGHT(F1478,2),字典1_78!B:B,0)),"Error")</f>
        <v>控制变更(#01)</v>
      </c>
      <c r="P1478" s="5">
        <f t="shared" si="92"/>
        <v>22.719000000000001</v>
      </c>
      <c r="Q1478" s="5">
        <f t="shared" si="93"/>
        <v>3.1000000000002359E-2</v>
      </c>
      <c r="R1478" s="5" t="str">
        <f>IF(H1480="C_B",INDEX(音色一览表!A:A,MATCH(MID(F1478,5,2)&amp;MID(F1479,5,2)&amp;MID(F1480,7,2),音色一览表!H:H,0))&amp;" "&amp;INDEX(音色一览表!G:G,MATCH(MID(F1478,5,2)&amp;MID(F1479,5,2)&amp;MID(F1480,7,2),音色一览表!H:H,0)),"")</f>
        <v/>
      </c>
      <c r="S1478" s="17"/>
      <c r="T1478" s="17"/>
    </row>
    <row r="1479" spans="1:20" ht="18" hidden="1" customHeight="1" x14ac:dyDescent="0.2">
      <c r="A1479" s="16">
        <v>1477</v>
      </c>
      <c r="B1479" s="16">
        <v>8</v>
      </c>
      <c r="C1479" s="10">
        <v>43089.903617627315</v>
      </c>
      <c r="D1479" s="16" t="s">
        <v>49</v>
      </c>
      <c r="E1479" s="16" t="s">
        <v>50</v>
      </c>
      <c r="F1479" s="16" t="s">
        <v>1311</v>
      </c>
      <c r="G1479" s="16" t="s">
        <v>1754</v>
      </c>
      <c r="H1479" s="34" t="str">
        <f t="shared" si="95"/>
        <v>B5D</v>
      </c>
      <c r="I1479" s="34" t="str">
        <f>IFERROR(INDEX(数据分类!B:B,MATCH(数据!H1479,数据分类!A:A,0)),"Error")</f>
        <v>混响深度_b</v>
      </c>
      <c r="J1479" s="34" t="str">
        <f>IFERROR(_xlfn.IFS(INDEX(数据分类!E:E,MATCH(数据!H1479,数据分类!A:A,0))=3456,N1479&amp;M1479,INDEX(数据分类!E:E,MATCH(数据!H1479,数据分类!A:A,0))=34,M1479,INDEX(数据分类!E:E,MATCH(数据!H1479,数据分类!A:A,0))=56,N1479,INDEX(数据分类!E:E,MATCH(数据!H1479,数据分类!A:A,0))="-","-"),"Error")</f>
        <v>Vol:024</v>
      </c>
      <c r="K1479" s="34">
        <f t="shared" si="94"/>
        <v>1</v>
      </c>
      <c r="L1479" s="4" t="str">
        <f>IFERROR(INDEX(字典msg!B:B,MATCH(D1479,字典msg!A:A,0)),"Error")</f>
        <v>正常</v>
      </c>
      <c r="M1479" s="4" t="str">
        <f>IFERROR(_xlfn.IFS(H1479="9",INDEX(字典1_34!C:C,MATCH(MID(F1479,5,2),字典1_34!B:B,0)),H1479="B00",INDEX(字典1_34!D:D,MATCH(MID(F1479,5,2),字典1_34!B:B,0)),H1479="B20",INDEX(字典1_34!E:E,MATCH(MID(F1479,5,2),字典1_34!B:B,0)),H1479="B48",INDEX(字典1_34!G:G,MATCH(MID(F1479,5,2),字典1_34!B:B,0)),LEFT(H1479,1)="B",INDEX(字典1_34!F:F,MATCH(MID(F1479,5,2),字典1_34!B:B,0))),"-")</f>
        <v>Vol:024</v>
      </c>
      <c r="N1479" s="4" t="str">
        <f>IFERROR(_xlfn.IFS(H1479="9",INDEX(字典1_56!C:C,MATCH(MID(F1479,7,2),字典1_56!B:B,0)),LEFT(H1479,1)="B",INDEX(字典1_56!D:D,MATCH(MID(F1479,7,2),字典1_56!B:B,0)),H1479="C_B",INDEX(字典1_56!F:F,MATCH(MID(F1479,7,2),字典1_56!B:B,0)),H1479="C",INDEX(字典1_56!E:E,MATCH(MID(F1479,7,2),字典1_56!B:B,0))),"-")</f>
        <v>混响深度_b</v>
      </c>
      <c r="O1479" s="4" t="str">
        <f>IFERROR(INDEX(字典1_78!C:C,MATCH(RIGHT(F1479,2),字典1_78!B:B,0)),"Error")</f>
        <v>控制变更(#01)</v>
      </c>
      <c r="P1479" s="5">
        <f t="shared" si="92"/>
        <v>22.747</v>
      </c>
      <c r="Q1479" s="5">
        <f t="shared" si="93"/>
        <v>2.7999999999998693E-2</v>
      </c>
      <c r="R1479" s="5" t="str">
        <f>IF(H1481="C_B",INDEX(音色一览表!A:A,MATCH(MID(F1479,5,2)&amp;MID(F1480,5,2)&amp;MID(F1481,7,2),音色一览表!H:H,0))&amp;" "&amp;INDEX(音色一览表!G:G,MATCH(MID(F1479,5,2)&amp;MID(F1480,5,2)&amp;MID(F1481,7,2),音色一览表!H:H,0)),"")</f>
        <v/>
      </c>
      <c r="S1479" s="17"/>
      <c r="T1479" s="17"/>
    </row>
    <row r="1480" spans="1:20" ht="18" hidden="1" customHeight="1" x14ac:dyDescent="0.2">
      <c r="A1480" s="16">
        <v>1478</v>
      </c>
      <c r="B1480" s="16">
        <v>8</v>
      </c>
      <c r="C1480" s="10">
        <v>43089.903617939817</v>
      </c>
      <c r="D1480" s="16" t="s">
        <v>49</v>
      </c>
      <c r="E1480" s="16" t="s">
        <v>50</v>
      </c>
      <c r="F1480" s="16" t="s">
        <v>1313</v>
      </c>
      <c r="G1480" s="16" t="s">
        <v>1755</v>
      </c>
      <c r="H1480" s="34" t="str">
        <f t="shared" si="95"/>
        <v>B07</v>
      </c>
      <c r="I1480" s="34" t="str">
        <f>IFERROR(INDEX(数据分类!B:B,MATCH(数据!H1480,数据分类!A:A,0)),"Error")</f>
        <v>主音量_a</v>
      </c>
      <c r="J1480" s="34" t="str">
        <f>IFERROR(_xlfn.IFS(INDEX(数据分类!E:E,MATCH(数据!H1480,数据分类!A:A,0))=3456,N1480&amp;M1480,INDEX(数据分类!E:E,MATCH(数据!H1480,数据分类!A:A,0))=34,M1480,INDEX(数据分类!E:E,MATCH(数据!H1480,数据分类!A:A,0))=56,N1480,INDEX(数据分类!E:E,MATCH(数据!H1480,数据分类!A:A,0))="-","-"),"Error")</f>
        <v>Vol:076</v>
      </c>
      <c r="K1480" s="34">
        <f t="shared" si="94"/>
        <v>2</v>
      </c>
      <c r="L1480" s="4" t="str">
        <f>IFERROR(INDEX(字典msg!B:B,MATCH(D1480,字典msg!A:A,0)),"Error")</f>
        <v>正常</v>
      </c>
      <c r="M1480" s="4" t="str">
        <f>IFERROR(_xlfn.IFS(H1480="9",INDEX(字典1_34!C:C,MATCH(MID(F1480,5,2),字典1_34!B:B,0)),H1480="B00",INDEX(字典1_34!D:D,MATCH(MID(F1480,5,2),字典1_34!B:B,0)),H1480="B20",INDEX(字典1_34!E:E,MATCH(MID(F1480,5,2),字典1_34!B:B,0)),H1480="B48",INDEX(字典1_34!G:G,MATCH(MID(F1480,5,2),字典1_34!B:B,0)),LEFT(H1480,1)="B",INDEX(字典1_34!F:F,MATCH(MID(F1480,5,2),字典1_34!B:B,0))),"-")</f>
        <v>Vol:076</v>
      </c>
      <c r="N1480" s="4" t="str">
        <f>IFERROR(_xlfn.IFS(H1480="9",INDEX(字典1_56!C:C,MATCH(MID(F1480,7,2),字典1_56!B:B,0)),LEFT(H1480,1)="B",INDEX(字典1_56!D:D,MATCH(MID(F1480,7,2),字典1_56!B:B,0)),H1480="C_B",INDEX(字典1_56!F:F,MATCH(MID(F1480,7,2),字典1_56!B:B,0)),H1480="C",INDEX(字典1_56!E:E,MATCH(MID(F1480,7,2),字典1_56!B:B,0))),"-")</f>
        <v>主音量_a</v>
      </c>
      <c r="O1480" s="4" t="str">
        <f>IFERROR(INDEX(字典1_78!C:C,MATCH(RIGHT(F1480,2),字典1_78!B:B,0)),"Error")</f>
        <v>控制变更(#02)</v>
      </c>
      <c r="P1480" s="5">
        <f t="shared" si="92"/>
        <v>22.774000000000001</v>
      </c>
      <c r="Q1480" s="5">
        <f t="shared" si="93"/>
        <v>2.7000000000001023E-2</v>
      </c>
      <c r="R1480" s="5" t="str">
        <f>IF(H1482="C_B",INDEX(音色一览表!A:A,MATCH(MID(F1480,5,2)&amp;MID(F1481,5,2)&amp;MID(F1482,7,2),音色一览表!H:H,0))&amp;" "&amp;INDEX(音色一览表!G:G,MATCH(MID(F1480,5,2)&amp;MID(F1481,5,2)&amp;MID(F1482,7,2),音色一览表!H:H,0)),"")</f>
        <v/>
      </c>
      <c r="S1480" s="17"/>
      <c r="T1480" s="17"/>
    </row>
    <row r="1481" spans="1:20" ht="18" hidden="1" customHeight="1" x14ac:dyDescent="0.2">
      <c r="A1481" s="16">
        <v>1479</v>
      </c>
      <c r="B1481" s="16">
        <v>8</v>
      </c>
      <c r="C1481" s="10">
        <v>43089.903618263888</v>
      </c>
      <c r="D1481" s="16" t="s">
        <v>49</v>
      </c>
      <c r="E1481" s="16" t="s">
        <v>50</v>
      </c>
      <c r="F1481" s="16" t="s">
        <v>1315</v>
      </c>
      <c r="G1481" s="16" t="s">
        <v>1756</v>
      </c>
      <c r="H1481" s="34" t="str">
        <f t="shared" si="95"/>
        <v>B5D</v>
      </c>
      <c r="I1481" s="34" t="str">
        <f>IFERROR(INDEX(数据分类!B:B,MATCH(数据!H1481,数据分类!A:A,0)),"Error")</f>
        <v>混响深度_b</v>
      </c>
      <c r="J1481" s="34" t="str">
        <f>IFERROR(_xlfn.IFS(INDEX(数据分类!E:E,MATCH(数据!H1481,数据分类!A:A,0))=3456,N1481&amp;M1481,INDEX(数据分类!E:E,MATCH(数据!H1481,数据分类!A:A,0))=34,M1481,INDEX(数据分类!E:E,MATCH(数据!H1481,数据分类!A:A,0))=56,N1481,INDEX(数据分类!E:E,MATCH(数据!H1481,数据分类!A:A,0))="-","-"),"Error")</f>
        <v>Vol:040</v>
      </c>
      <c r="K1481" s="34">
        <f t="shared" si="94"/>
        <v>2</v>
      </c>
      <c r="L1481" s="4" t="str">
        <f>IFERROR(INDEX(字典msg!B:B,MATCH(D1481,字典msg!A:A,0)),"Error")</f>
        <v>正常</v>
      </c>
      <c r="M1481" s="4" t="str">
        <f>IFERROR(_xlfn.IFS(H1481="9",INDEX(字典1_34!C:C,MATCH(MID(F1481,5,2),字典1_34!B:B,0)),H1481="B00",INDEX(字典1_34!D:D,MATCH(MID(F1481,5,2),字典1_34!B:B,0)),H1481="B20",INDEX(字典1_34!E:E,MATCH(MID(F1481,5,2),字典1_34!B:B,0)),H1481="B48",INDEX(字典1_34!G:G,MATCH(MID(F1481,5,2),字典1_34!B:B,0)),LEFT(H1481,1)="B",INDEX(字典1_34!F:F,MATCH(MID(F1481,5,2),字典1_34!B:B,0))),"-")</f>
        <v>Vol:040</v>
      </c>
      <c r="N1481" s="4" t="str">
        <f>IFERROR(_xlfn.IFS(H1481="9",INDEX(字典1_56!C:C,MATCH(MID(F1481,7,2),字典1_56!B:B,0)),LEFT(H1481,1)="B",INDEX(字典1_56!D:D,MATCH(MID(F1481,7,2),字典1_56!B:B,0)),H1481="C_B",INDEX(字典1_56!F:F,MATCH(MID(F1481,7,2),字典1_56!B:B,0)),H1481="C",INDEX(字典1_56!E:E,MATCH(MID(F1481,7,2),字典1_56!B:B,0))),"-")</f>
        <v>混响深度_b</v>
      </c>
      <c r="O1481" s="4" t="str">
        <f>IFERROR(INDEX(字典1_78!C:C,MATCH(RIGHT(F1481,2),字典1_78!B:B,0)),"Error")</f>
        <v>控制变更(#02)</v>
      </c>
      <c r="P1481" s="5">
        <f t="shared" si="92"/>
        <v>22.802</v>
      </c>
      <c r="Q1481" s="5">
        <f t="shared" si="93"/>
        <v>2.7999999999998693E-2</v>
      </c>
      <c r="R1481" s="5" t="str">
        <f>IF(H1483="C_B",INDEX(音色一览表!A:A,MATCH(MID(F1481,5,2)&amp;MID(F1482,5,2)&amp;MID(F1483,7,2),音色一览表!H:H,0))&amp;" "&amp;INDEX(音色一览表!G:G,MATCH(MID(F1481,5,2)&amp;MID(F1482,5,2)&amp;MID(F1483,7,2),音色一览表!H:H,0)),"")</f>
        <v/>
      </c>
      <c r="S1481" s="17"/>
      <c r="T1481" s="17"/>
    </row>
    <row r="1482" spans="1:20" ht="18" hidden="1" customHeight="1" x14ac:dyDescent="0.2">
      <c r="A1482" s="16">
        <v>1480</v>
      </c>
      <c r="B1482" s="16">
        <v>8</v>
      </c>
      <c r="C1482" s="10">
        <v>43089.903620810182</v>
      </c>
      <c r="D1482" s="16" t="s">
        <v>49</v>
      </c>
      <c r="E1482" s="16" t="s">
        <v>50</v>
      </c>
      <c r="F1482" s="16" t="s">
        <v>1021</v>
      </c>
      <c r="G1482" s="16" t="s">
        <v>1757</v>
      </c>
      <c r="H1482" s="34" t="str">
        <f t="shared" si="95"/>
        <v>B00</v>
      </c>
      <c r="I1482" s="34" t="str">
        <f>IFERROR(INDEX(数据分类!B:B,MATCH(数据!H1482,数据分类!A:A,0)),"Error")</f>
        <v>设定音色_MSB</v>
      </c>
      <c r="J1482" s="34" t="str">
        <f>IFERROR(_xlfn.IFS(INDEX(数据分类!E:E,MATCH(数据!H1482,数据分类!A:A,0))=3456,N1482&amp;M1482,INDEX(数据分类!E:E,MATCH(数据!H1482,数据分类!A:A,0))=34,M1482,INDEX(数据分类!E:E,MATCH(数据!H1482,数据分类!A:A,0))=56,N1482,INDEX(数据分类!E:E,MATCH(数据!H1482,数据分类!A:A,0))="-","-"),"Error")</f>
        <v>MSB:000</v>
      </c>
      <c r="K1482" s="34">
        <f t="shared" si="94"/>
        <v>1</v>
      </c>
      <c r="L1482" s="4" t="str">
        <f>IFERROR(INDEX(字典msg!B:B,MATCH(D1482,字典msg!A:A,0)),"Error")</f>
        <v>正常</v>
      </c>
      <c r="M1482" s="4" t="str">
        <f>IFERROR(_xlfn.IFS(H1482="9",INDEX(字典1_34!C:C,MATCH(MID(F1482,5,2),字典1_34!B:B,0)),H1482="B00",INDEX(字典1_34!D:D,MATCH(MID(F1482,5,2),字典1_34!B:B,0)),H1482="B20",INDEX(字典1_34!E:E,MATCH(MID(F1482,5,2),字典1_34!B:B,0)),H1482="B48",INDEX(字典1_34!G:G,MATCH(MID(F1482,5,2),字典1_34!B:B,0)),LEFT(H1482,1)="B",INDEX(字典1_34!F:F,MATCH(MID(F1482,5,2),字典1_34!B:B,0))),"-")</f>
        <v>MSB:000</v>
      </c>
      <c r="N1482" s="4" t="str">
        <f>IFERROR(_xlfn.IFS(H1482="9",INDEX(字典1_56!C:C,MATCH(MID(F1482,7,2),字典1_56!B:B,0)),LEFT(H1482,1)="B",INDEX(字典1_56!D:D,MATCH(MID(F1482,7,2),字典1_56!B:B,0)),H1482="C_B",INDEX(字典1_56!F:F,MATCH(MID(F1482,7,2),字典1_56!B:B,0)),H1482="C",INDEX(字典1_56!E:E,MATCH(MID(F1482,7,2),字典1_56!B:B,0))),"-")</f>
        <v>设定音色_MSB</v>
      </c>
      <c r="O1482" s="4" t="str">
        <f>IFERROR(INDEX(字典1_78!C:C,MATCH(RIGHT(F1482,2),字典1_78!B:B,0)),"Error")</f>
        <v>控制变更(#01)</v>
      </c>
      <c r="P1482" s="5">
        <f t="shared" si="92"/>
        <v>23.021999999999998</v>
      </c>
      <c r="Q1482" s="5">
        <f t="shared" si="93"/>
        <v>0.21999999999999886</v>
      </c>
      <c r="R1482" s="5" t="str">
        <f>IF(H1484="C_B",INDEX(音色一览表!A:A,MATCH(MID(F1482,5,2)&amp;MID(F1483,5,2)&amp;MID(F1484,7,2),音色一览表!H:H,0))&amp;" "&amp;INDEX(音色一览表!G:G,MATCH(MID(F1482,5,2)&amp;MID(F1483,5,2)&amp;MID(F1484,7,2),音色一览表!H:H,0)),"")</f>
        <v>32 三角钢琴</v>
      </c>
      <c r="S1482" s="17" t="s">
        <v>3543</v>
      </c>
      <c r="T1482" s="17"/>
    </row>
    <row r="1483" spans="1:20" ht="18" hidden="1" customHeight="1" x14ac:dyDescent="0.2">
      <c r="A1483" s="16">
        <v>1481</v>
      </c>
      <c r="B1483" s="16">
        <v>8</v>
      </c>
      <c r="C1483" s="10">
        <v>43089.903621018515</v>
      </c>
      <c r="D1483" s="16" t="s">
        <v>49</v>
      </c>
      <c r="E1483" s="16" t="s">
        <v>50</v>
      </c>
      <c r="F1483" s="16" t="s">
        <v>1023</v>
      </c>
      <c r="G1483" s="16" t="s">
        <v>1758</v>
      </c>
      <c r="H1483" s="34" t="str">
        <f t="shared" si="95"/>
        <v>B20</v>
      </c>
      <c r="I1483" s="34" t="str">
        <f>IFERROR(INDEX(数据分类!B:B,MATCH(数据!H1483,数据分类!A:A,0)),"Error")</f>
        <v>设定音色_LSB</v>
      </c>
      <c r="J1483" s="34" t="str">
        <f>IFERROR(_xlfn.IFS(INDEX(数据分类!E:E,MATCH(数据!H1483,数据分类!A:A,0))=3456,N1483&amp;M1483,INDEX(数据分类!E:E,MATCH(数据!H1483,数据分类!A:A,0))=34,M1483,INDEX(数据分类!E:E,MATCH(数据!H1483,数据分类!A:A,0))=56,N1483,INDEX(数据分类!E:E,MATCH(数据!H1483,数据分类!A:A,0))="-","-"),"Error")</f>
        <v>LSB:112</v>
      </c>
      <c r="K1483" s="34">
        <f t="shared" si="94"/>
        <v>1</v>
      </c>
      <c r="L1483" s="4" t="str">
        <f>IFERROR(INDEX(字典msg!B:B,MATCH(D1483,字典msg!A:A,0)),"Error")</f>
        <v>正常</v>
      </c>
      <c r="M1483" s="4" t="str">
        <f>IFERROR(_xlfn.IFS(H1483="9",INDEX(字典1_34!C:C,MATCH(MID(F1483,5,2),字典1_34!B:B,0)),H1483="B00",INDEX(字典1_34!D:D,MATCH(MID(F1483,5,2),字典1_34!B:B,0)),H1483="B20",INDEX(字典1_34!E:E,MATCH(MID(F1483,5,2),字典1_34!B:B,0)),H1483="B48",INDEX(字典1_34!G:G,MATCH(MID(F1483,5,2),字典1_34!B:B,0)),LEFT(H1483,1)="B",INDEX(字典1_34!F:F,MATCH(MID(F1483,5,2),字典1_34!B:B,0))),"-")</f>
        <v>LSB:112</v>
      </c>
      <c r="N1483" s="4" t="str">
        <f>IFERROR(_xlfn.IFS(H1483="9",INDEX(字典1_56!C:C,MATCH(MID(F1483,7,2),字典1_56!B:B,0)),LEFT(H1483,1)="B",INDEX(字典1_56!D:D,MATCH(MID(F1483,7,2),字典1_56!B:B,0)),H1483="C_B",INDEX(字典1_56!F:F,MATCH(MID(F1483,7,2),字典1_56!B:B,0)),H1483="C",INDEX(字典1_56!E:E,MATCH(MID(F1483,7,2),字典1_56!B:B,0))),"-")</f>
        <v>设定音色_LSB</v>
      </c>
      <c r="O1483" s="4" t="str">
        <f>IFERROR(INDEX(字典1_78!C:C,MATCH(RIGHT(F1483,2),字典1_78!B:B,0)),"Error")</f>
        <v>控制变更(#01)</v>
      </c>
      <c r="P1483" s="5">
        <f t="shared" si="92"/>
        <v>23.04</v>
      </c>
      <c r="Q1483" s="5">
        <f t="shared" si="93"/>
        <v>1.8000000000000682E-2</v>
      </c>
      <c r="R1483" s="5" t="str">
        <f>IF(H1485="C_B",INDEX(音色一览表!A:A,MATCH(MID(F1483,5,2)&amp;MID(F1484,5,2)&amp;MID(F1485,7,2),音色一览表!H:H,0))&amp;" "&amp;INDEX(音色一览表!G:G,MATCH(MID(F1483,5,2)&amp;MID(F1484,5,2)&amp;MID(F1485,7,2),音色一览表!H:H,0)),"")</f>
        <v/>
      </c>
      <c r="S1483" s="17"/>
      <c r="T1483" s="17"/>
    </row>
    <row r="1484" spans="1:20" ht="18" hidden="1" customHeight="1" x14ac:dyDescent="0.2">
      <c r="A1484" s="16">
        <v>1482</v>
      </c>
      <c r="B1484" s="16">
        <v>8</v>
      </c>
      <c r="C1484" s="10">
        <v>43089.903621354169</v>
      </c>
      <c r="D1484" s="16" t="s">
        <v>49</v>
      </c>
      <c r="E1484" s="16" t="s">
        <v>50</v>
      </c>
      <c r="F1484" s="16" t="s">
        <v>1024</v>
      </c>
      <c r="G1484" s="16" t="s">
        <v>1759</v>
      </c>
      <c r="H1484" s="34" t="str">
        <f t="shared" si="95"/>
        <v>C_B</v>
      </c>
      <c r="I1484" s="34" t="str">
        <f>IFERROR(INDEX(数据分类!B:B,MATCH(数据!H1484,数据分类!A:A,0)),"Error")</f>
        <v>设定音色_NO</v>
      </c>
      <c r="J1484" s="34" t="str">
        <f>IFERROR(_xlfn.IFS(INDEX(数据分类!E:E,MATCH(数据!H1484,数据分类!A:A,0))=3456,N1484&amp;M1484,INDEX(数据分类!E:E,MATCH(数据!H1484,数据分类!A:A,0))=34,M1484,INDEX(数据分类!E:E,MATCH(数据!H1484,数据分类!A:A,0))=56,N1484,INDEX(数据分类!E:E,MATCH(数据!H1484,数据分类!A:A,0))="-","-"),"Error")</f>
        <v>NO:001</v>
      </c>
      <c r="K1484" s="34">
        <f t="shared" si="94"/>
        <v>1</v>
      </c>
      <c r="L1484" s="4" t="str">
        <f>IFERROR(INDEX(字典msg!B:B,MATCH(D1484,字典msg!A:A,0)),"Error")</f>
        <v>正常</v>
      </c>
      <c r="M1484" s="4" t="str">
        <f>IFERROR(_xlfn.IFS(H1484="9",INDEX(字典1_34!C:C,MATCH(MID(F1484,5,2),字典1_34!B:B,0)),H1484="B00",INDEX(字典1_34!D:D,MATCH(MID(F1484,5,2),字典1_34!B:B,0)),H1484="B20",INDEX(字典1_34!E:E,MATCH(MID(F1484,5,2),字典1_34!B:B,0)),H1484="B48",INDEX(字典1_34!G:G,MATCH(MID(F1484,5,2),字典1_34!B:B,0)),LEFT(H1484,1)="B",INDEX(字典1_34!F:F,MATCH(MID(F1484,5,2),字典1_34!B:B,0))),"-")</f>
        <v>-</v>
      </c>
      <c r="N1484" s="4" t="str">
        <f>IFERROR(_xlfn.IFS(H1484="9",INDEX(字典1_56!C:C,MATCH(MID(F1484,7,2),字典1_56!B:B,0)),LEFT(H1484,1)="B",INDEX(字典1_56!D:D,MATCH(MID(F1484,7,2),字典1_56!B:B,0)),H1484="C_B",INDEX(字典1_56!F:F,MATCH(MID(F1484,7,2),字典1_56!B:B,0)),H1484="C",INDEX(字典1_56!E:E,MATCH(MID(F1484,7,2),字典1_56!B:B,0))),"-")</f>
        <v>NO:001</v>
      </c>
      <c r="O1484" s="4" t="str">
        <f>IFERROR(INDEX(字典1_78!C:C,MATCH(RIGHT(F1484,2),字典1_78!B:B,0)),"Error")</f>
        <v>程序更改(#01)</v>
      </c>
      <c r="P1484" s="5">
        <f t="shared" si="92"/>
        <v>23.068999999999999</v>
      </c>
      <c r="Q1484" s="5">
        <f t="shared" si="93"/>
        <v>2.8999999999999915E-2</v>
      </c>
      <c r="R1484" s="5" t="str">
        <f>IF(H1486="C_B",INDEX(音色一览表!A:A,MATCH(MID(F1484,5,2)&amp;MID(F1485,5,2)&amp;MID(F1486,7,2),音色一览表!H:H,0))&amp;" "&amp;INDEX(音色一览表!G:G,MATCH(MID(F1484,5,2)&amp;MID(F1485,5,2)&amp;MID(F1486,7,2),音色一览表!H:H,0)),"")</f>
        <v/>
      </c>
      <c r="S1484" s="17"/>
      <c r="T1484" s="17"/>
    </row>
    <row r="1485" spans="1:20" ht="18" hidden="1" customHeight="1" x14ac:dyDescent="0.2">
      <c r="A1485" s="16">
        <v>1483</v>
      </c>
      <c r="B1485" s="16">
        <v>8</v>
      </c>
      <c r="C1485" s="10">
        <v>43089.903621666665</v>
      </c>
      <c r="D1485" s="16" t="s">
        <v>49</v>
      </c>
      <c r="E1485" s="16" t="s">
        <v>50</v>
      </c>
      <c r="F1485" s="16" t="s">
        <v>1026</v>
      </c>
      <c r="G1485" s="16" t="s">
        <v>1760</v>
      </c>
      <c r="H1485" s="34" t="str">
        <f t="shared" si="95"/>
        <v>B00</v>
      </c>
      <c r="I1485" s="34" t="str">
        <f>IFERROR(INDEX(数据分类!B:B,MATCH(数据!H1485,数据分类!A:A,0)),"Error")</f>
        <v>设定音色_MSB</v>
      </c>
      <c r="J1485" s="34" t="str">
        <f>IFERROR(_xlfn.IFS(INDEX(数据分类!E:E,MATCH(数据!H1485,数据分类!A:A,0))=3456,N1485&amp;M1485,INDEX(数据分类!E:E,MATCH(数据!H1485,数据分类!A:A,0))=34,M1485,INDEX(数据分类!E:E,MATCH(数据!H1485,数据分类!A:A,0))=56,N1485,INDEX(数据分类!E:E,MATCH(数据!H1485,数据分类!A:A,0))="-","-"),"Error")</f>
        <v>MSB:000</v>
      </c>
      <c r="K1485" s="34">
        <f t="shared" si="94"/>
        <v>2</v>
      </c>
      <c r="L1485" s="4" t="str">
        <f>IFERROR(INDEX(字典msg!B:B,MATCH(D1485,字典msg!A:A,0)),"Error")</f>
        <v>正常</v>
      </c>
      <c r="M1485" s="4" t="str">
        <f>IFERROR(_xlfn.IFS(H1485="9",INDEX(字典1_34!C:C,MATCH(MID(F1485,5,2),字典1_34!B:B,0)),H1485="B00",INDEX(字典1_34!D:D,MATCH(MID(F1485,5,2),字典1_34!B:B,0)),H1485="B20",INDEX(字典1_34!E:E,MATCH(MID(F1485,5,2),字典1_34!B:B,0)),H1485="B48",INDEX(字典1_34!G:G,MATCH(MID(F1485,5,2),字典1_34!B:B,0)),LEFT(H1485,1)="B",INDEX(字典1_34!F:F,MATCH(MID(F1485,5,2),字典1_34!B:B,0))),"-")</f>
        <v>MSB:000</v>
      </c>
      <c r="N1485" s="4" t="str">
        <f>IFERROR(_xlfn.IFS(H1485="9",INDEX(字典1_56!C:C,MATCH(MID(F1485,7,2),字典1_56!B:B,0)),LEFT(H1485,1)="B",INDEX(字典1_56!D:D,MATCH(MID(F1485,7,2),字典1_56!B:B,0)),H1485="C_B",INDEX(字典1_56!F:F,MATCH(MID(F1485,7,2),字典1_56!B:B,0)),H1485="C",INDEX(字典1_56!E:E,MATCH(MID(F1485,7,2),字典1_56!B:B,0))),"-")</f>
        <v>设定音色_MSB</v>
      </c>
      <c r="O1485" s="4" t="str">
        <f>IFERROR(INDEX(字典1_78!C:C,MATCH(RIGHT(F1485,2),字典1_78!B:B,0)),"Error")</f>
        <v>控制变更(#02)</v>
      </c>
      <c r="P1485" s="5">
        <f t="shared" si="92"/>
        <v>23.096</v>
      </c>
      <c r="Q1485" s="5">
        <f t="shared" si="93"/>
        <v>2.7000000000001023E-2</v>
      </c>
      <c r="R1485" s="5" t="str">
        <f>IF(H1487="C_B",INDEX(音色一览表!A:A,MATCH(MID(F1485,5,2)&amp;MID(F1486,5,2)&amp;MID(F1487,7,2),音色一览表!H:H,0))&amp;" "&amp;INDEX(音色一览表!G:G,MATCH(MID(F1485,5,2)&amp;MID(F1486,5,2)&amp;MID(F1487,7,2),音色一览表!H:H,0)),"")</f>
        <v>73 弦乐合奏1</v>
      </c>
      <c r="S1485" s="17"/>
      <c r="T1485" s="17"/>
    </row>
    <row r="1486" spans="1:20" ht="18" hidden="1" customHeight="1" x14ac:dyDescent="0.2">
      <c r="A1486" s="16">
        <v>1484</v>
      </c>
      <c r="B1486" s="16">
        <v>8</v>
      </c>
      <c r="C1486" s="10">
        <v>43089.903622060185</v>
      </c>
      <c r="D1486" s="16" t="s">
        <v>49</v>
      </c>
      <c r="E1486" s="16" t="s">
        <v>50</v>
      </c>
      <c r="F1486" s="16" t="s">
        <v>1761</v>
      </c>
      <c r="G1486" s="16" t="s">
        <v>1762</v>
      </c>
      <c r="H1486" s="34" t="str">
        <f t="shared" si="95"/>
        <v>B20</v>
      </c>
      <c r="I1486" s="34" t="str">
        <f>IFERROR(INDEX(数据分类!B:B,MATCH(数据!H1486,数据分类!A:A,0)),"Error")</f>
        <v>设定音色_LSB</v>
      </c>
      <c r="J1486" s="34" t="str">
        <f>IFERROR(_xlfn.IFS(INDEX(数据分类!E:E,MATCH(数据!H1486,数据分类!A:A,0))=3456,N1486&amp;M1486,INDEX(数据分类!E:E,MATCH(数据!H1486,数据分类!A:A,0))=34,M1486,INDEX(数据分类!E:E,MATCH(数据!H1486,数据分类!A:A,0))=56,N1486,INDEX(数据分类!E:E,MATCH(数据!H1486,数据分类!A:A,0))="-","-"),"Error")</f>
        <v>LSB:116</v>
      </c>
      <c r="K1486" s="34">
        <f t="shared" si="94"/>
        <v>2</v>
      </c>
      <c r="L1486" s="4" t="str">
        <f>IFERROR(INDEX(字典msg!B:B,MATCH(D1486,字典msg!A:A,0)),"Error")</f>
        <v>正常</v>
      </c>
      <c r="M1486" s="4" t="str">
        <f>IFERROR(_xlfn.IFS(H1486="9",INDEX(字典1_34!C:C,MATCH(MID(F1486,5,2),字典1_34!B:B,0)),H1486="B00",INDEX(字典1_34!D:D,MATCH(MID(F1486,5,2),字典1_34!B:B,0)),H1486="B20",INDEX(字典1_34!E:E,MATCH(MID(F1486,5,2),字典1_34!B:B,0)),H1486="B48",INDEX(字典1_34!G:G,MATCH(MID(F1486,5,2),字典1_34!B:B,0)),LEFT(H1486,1)="B",INDEX(字典1_34!F:F,MATCH(MID(F1486,5,2),字典1_34!B:B,0))),"-")</f>
        <v>LSB:116</v>
      </c>
      <c r="N1486" s="4" t="str">
        <f>IFERROR(_xlfn.IFS(H1486="9",INDEX(字典1_56!C:C,MATCH(MID(F1486,7,2),字典1_56!B:B,0)),LEFT(H1486,1)="B",INDEX(字典1_56!D:D,MATCH(MID(F1486,7,2),字典1_56!B:B,0)),H1486="C_B",INDEX(字典1_56!F:F,MATCH(MID(F1486,7,2),字典1_56!B:B,0)),H1486="C",INDEX(字典1_56!E:E,MATCH(MID(F1486,7,2),字典1_56!B:B,0))),"-")</f>
        <v>设定音色_LSB</v>
      </c>
      <c r="O1486" s="4" t="str">
        <f>IFERROR(INDEX(字典1_78!C:C,MATCH(RIGHT(F1486,2),字典1_78!B:B,0)),"Error")</f>
        <v>控制变更(#02)</v>
      </c>
      <c r="P1486" s="5">
        <f t="shared" si="92"/>
        <v>23.13</v>
      </c>
      <c r="Q1486" s="5">
        <f t="shared" si="93"/>
        <v>3.399999999999892E-2</v>
      </c>
      <c r="R1486" s="5" t="str">
        <f>IF(H1488="C_B",INDEX(音色一览表!A:A,MATCH(MID(F1486,5,2)&amp;MID(F1487,5,2)&amp;MID(F1488,7,2),音色一览表!H:H,0))&amp;" "&amp;INDEX(音色一览表!G:G,MATCH(MID(F1486,5,2)&amp;MID(F1487,5,2)&amp;MID(F1488,7,2),音色一览表!H:H,0)),"")</f>
        <v/>
      </c>
      <c r="S1486" s="17"/>
      <c r="T1486" s="17"/>
    </row>
    <row r="1487" spans="1:20" ht="18" hidden="1" customHeight="1" x14ac:dyDescent="0.2">
      <c r="A1487" s="16">
        <v>1485</v>
      </c>
      <c r="B1487" s="16">
        <v>8</v>
      </c>
      <c r="C1487" s="10">
        <v>43089.903622384256</v>
      </c>
      <c r="D1487" s="16" t="s">
        <v>49</v>
      </c>
      <c r="E1487" s="16" t="s">
        <v>50</v>
      </c>
      <c r="F1487" s="16" t="s">
        <v>1074</v>
      </c>
      <c r="G1487" s="16" t="s">
        <v>1763</v>
      </c>
      <c r="H1487" s="34" t="str">
        <f t="shared" si="95"/>
        <v>C_B</v>
      </c>
      <c r="I1487" s="34" t="str">
        <f>IFERROR(INDEX(数据分类!B:B,MATCH(数据!H1487,数据分类!A:A,0)),"Error")</f>
        <v>设定音色_NO</v>
      </c>
      <c r="J1487" s="34" t="str">
        <f>IFERROR(_xlfn.IFS(INDEX(数据分类!E:E,MATCH(数据!H1487,数据分类!A:A,0))=3456,N1487&amp;M1487,INDEX(数据分类!E:E,MATCH(数据!H1487,数据分类!A:A,0))=34,M1487,INDEX(数据分类!E:E,MATCH(数据!H1487,数据分类!A:A,0))=56,N1487,INDEX(数据分类!E:E,MATCH(数据!H1487,数据分类!A:A,0))="-","-"),"Error")</f>
        <v>NO:049</v>
      </c>
      <c r="K1487" s="34">
        <f t="shared" si="94"/>
        <v>2</v>
      </c>
      <c r="L1487" s="4" t="str">
        <f>IFERROR(INDEX(字典msg!B:B,MATCH(D1487,字典msg!A:A,0)),"Error")</f>
        <v>正常</v>
      </c>
      <c r="M1487" s="4" t="str">
        <f>IFERROR(_xlfn.IFS(H1487="9",INDEX(字典1_34!C:C,MATCH(MID(F1487,5,2),字典1_34!B:B,0)),H1487="B00",INDEX(字典1_34!D:D,MATCH(MID(F1487,5,2),字典1_34!B:B,0)),H1487="B20",INDEX(字典1_34!E:E,MATCH(MID(F1487,5,2),字典1_34!B:B,0)),H1487="B48",INDEX(字典1_34!G:G,MATCH(MID(F1487,5,2),字典1_34!B:B,0)),LEFT(H1487,1)="B",INDEX(字典1_34!F:F,MATCH(MID(F1487,5,2),字典1_34!B:B,0))),"-")</f>
        <v>-</v>
      </c>
      <c r="N1487" s="4" t="str">
        <f>IFERROR(_xlfn.IFS(H1487="9",INDEX(字典1_56!C:C,MATCH(MID(F1487,7,2),字典1_56!B:B,0)),LEFT(H1487,1)="B",INDEX(字典1_56!D:D,MATCH(MID(F1487,7,2),字典1_56!B:B,0)),H1487="C_B",INDEX(字典1_56!F:F,MATCH(MID(F1487,7,2),字典1_56!B:B,0)),H1487="C",INDEX(字典1_56!E:E,MATCH(MID(F1487,7,2),字典1_56!B:B,0))),"-")</f>
        <v>NO:049</v>
      </c>
      <c r="O1487" s="4" t="str">
        <f>IFERROR(INDEX(字典1_78!C:C,MATCH(RIGHT(F1487,2),字典1_78!B:B,0)),"Error")</f>
        <v>程序更改(#02)</v>
      </c>
      <c r="P1487" s="5">
        <f t="shared" si="92"/>
        <v>23.158000000000001</v>
      </c>
      <c r="Q1487" s="5">
        <f t="shared" si="93"/>
        <v>2.8000000000002245E-2</v>
      </c>
      <c r="R1487" s="5" t="str">
        <f>IF(H1489="C_B",INDEX(音色一览表!A:A,MATCH(MID(F1487,5,2)&amp;MID(F1488,5,2)&amp;MID(F1489,7,2),音色一览表!H:H,0))&amp;" "&amp;INDEX(音色一览表!G:G,MATCH(MID(F1487,5,2)&amp;MID(F1488,5,2)&amp;MID(F1489,7,2),音色一览表!H:H,0)),"")</f>
        <v/>
      </c>
      <c r="S1487" s="17"/>
      <c r="T1487" s="17"/>
    </row>
    <row r="1488" spans="1:20" ht="18" hidden="1" customHeight="1" x14ac:dyDescent="0.2">
      <c r="A1488" s="16">
        <v>1486</v>
      </c>
      <c r="B1488" s="16">
        <v>8</v>
      </c>
      <c r="C1488" s="10">
        <v>43089.90362271991</v>
      </c>
      <c r="D1488" s="16" t="s">
        <v>49</v>
      </c>
      <c r="E1488" s="16" t="s">
        <v>50</v>
      </c>
      <c r="F1488" s="16" t="s">
        <v>1764</v>
      </c>
      <c r="G1488" s="16" t="s">
        <v>1765</v>
      </c>
      <c r="H1488" s="34" t="str">
        <f t="shared" si="95"/>
        <v>B07</v>
      </c>
      <c r="I1488" s="34" t="str">
        <f>IFERROR(INDEX(数据分类!B:B,MATCH(数据!H1488,数据分类!A:A,0)),"Error")</f>
        <v>主音量_a</v>
      </c>
      <c r="J1488" s="34" t="str">
        <f>IFERROR(_xlfn.IFS(INDEX(数据分类!E:E,MATCH(数据!H1488,数据分类!A:A,0))=3456,N1488&amp;M1488,INDEX(数据分类!E:E,MATCH(数据!H1488,数据分类!A:A,0))=34,M1488,INDEX(数据分类!E:E,MATCH(数据!H1488,数据分类!A:A,0))=56,N1488,INDEX(数据分类!E:E,MATCH(数据!H1488,数据分类!A:A,0))="-","-"),"Error")</f>
        <v>Vol:115</v>
      </c>
      <c r="K1488" s="34">
        <f t="shared" si="94"/>
        <v>1</v>
      </c>
      <c r="L1488" s="4" t="str">
        <f>IFERROR(INDEX(字典msg!B:B,MATCH(D1488,字典msg!A:A,0)),"Error")</f>
        <v>正常</v>
      </c>
      <c r="M1488" s="4" t="str">
        <f>IFERROR(_xlfn.IFS(H1488="9",INDEX(字典1_34!C:C,MATCH(MID(F1488,5,2),字典1_34!B:B,0)),H1488="B00",INDEX(字典1_34!D:D,MATCH(MID(F1488,5,2),字典1_34!B:B,0)),H1488="B20",INDEX(字典1_34!E:E,MATCH(MID(F1488,5,2),字典1_34!B:B,0)),H1488="B48",INDEX(字典1_34!G:G,MATCH(MID(F1488,5,2),字典1_34!B:B,0)),LEFT(H1488,1)="B",INDEX(字典1_34!F:F,MATCH(MID(F1488,5,2),字典1_34!B:B,0))),"-")</f>
        <v>Vol:115</v>
      </c>
      <c r="N1488" s="4" t="str">
        <f>IFERROR(_xlfn.IFS(H1488="9",INDEX(字典1_56!C:C,MATCH(MID(F1488,7,2),字典1_56!B:B,0)),LEFT(H1488,1)="B",INDEX(字典1_56!D:D,MATCH(MID(F1488,7,2),字典1_56!B:B,0)),H1488="C_B",INDEX(字典1_56!F:F,MATCH(MID(F1488,7,2),字典1_56!B:B,0)),H1488="C",INDEX(字典1_56!E:E,MATCH(MID(F1488,7,2),字典1_56!B:B,0))),"-")</f>
        <v>主音量_a</v>
      </c>
      <c r="O1488" s="4" t="str">
        <f>IFERROR(INDEX(字典1_78!C:C,MATCH(RIGHT(F1488,2),字典1_78!B:B,0)),"Error")</f>
        <v>控制变更(#01)</v>
      </c>
      <c r="P1488" s="5">
        <f t="shared" si="92"/>
        <v>23.187000000000001</v>
      </c>
      <c r="Q1488" s="5">
        <f t="shared" si="93"/>
        <v>2.8999999999999915E-2</v>
      </c>
      <c r="R1488" s="5" t="str">
        <f>IF(H1490="C_B",INDEX(音色一览表!A:A,MATCH(MID(F1488,5,2)&amp;MID(F1489,5,2)&amp;MID(F1490,7,2),音色一览表!H:H,0))&amp;" "&amp;INDEX(音色一览表!G:G,MATCH(MID(F1488,5,2)&amp;MID(F1489,5,2)&amp;MID(F1490,7,2),音色一览表!H:H,0)),"")</f>
        <v/>
      </c>
      <c r="S1488" s="17"/>
      <c r="T1488" s="17"/>
    </row>
    <row r="1489" spans="1:20" ht="18" hidden="1" customHeight="1" x14ac:dyDescent="0.2">
      <c r="A1489" s="16">
        <v>1487</v>
      </c>
      <c r="B1489" s="16">
        <v>8</v>
      </c>
      <c r="C1489" s="10">
        <v>43089.903623055558</v>
      </c>
      <c r="D1489" s="16" t="s">
        <v>49</v>
      </c>
      <c r="E1489" s="16" t="s">
        <v>50</v>
      </c>
      <c r="F1489" s="16" t="s">
        <v>1276</v>
      </c>
      <c r="G1489" s="16" t="s">
        <v>1766</v>
      </c>
      <c r="H1489" s="34" t="str">
        <f t="shared" si="95"/>
        <v>B5B</v>
      </c>
      <c r="I1489" s="34" t="str">
        <f>IFERROR(INDEX(数据分类!B:B,MATCH(数据!H1489,数据分类!A:A,0)),"Error")</f>
        <v>混响深度_a</v>
      </c>
      <c r="J1489" s="34" t="str">
        <f>IFERROR(_xlfn.IFS(INDEX(数据分类!E:E,MATCH(数据!H1489,数据分类!A:A,0))=3456,N1489&amp;M1489,INDEX(数据分类!E:E,MATCH(数据!H1489,数据分类!A:A,0))=34,M1489,INDEX(数据分类!E:E,MATCH(数据!H1489,数据分类!A:A,0))=56,N1489,INDEX(数据分类!E:E,MATCH(数据!H1489,数据分类!A:A,0))="-","-"),"Error")</f>
        <v>Vol:024</v>
      </c>
      <c r="K1489" s="34">
        <f t="shared" si="94"/>
        <v>1</v>
      </c>
      <c r="L1489" s="4" t="str">
        <f>IFERROR(INDEX(字典msg!B:B,MATCH(D1489,字典msg!A:A,0)),"Error")</f>
        <v>正常</v>
      </c>
      <c r="M1489" s="4" t="str">
        <f>IFERROR(_xlfn.IFS(H1489="9",INDEX(字典1_34!C:C,MATCH(MID(F1489,5,2),字典1_34!B:B,0)),H1489="B00",INDEX(字典1_34!D:D,MATCH(MID(F1489,5,2),字典1_34!B:B,0)),H1489="B20",INDEX(字典1_34!E:E,MATCH(MID(F1489,5,2),字典1_34!B:B,0)),H1489="B48",INDEX(字典1_34!G:G,MATCH(MID(F1489,5,2),字典1_34!B:B,0)),LEFT(H1489,1)="B",INDEX(字典1_34!F:F,MATCH(MID(F1489,5,2),字典1_34!B:B,0))),"-")</f>
        <v>Vol:024</v>
      </c>
      <c r="N1489" s="4" t="str">
        <f>IFERROR(_xlfn.IFS(H1489="9",INDEX(字典1_56!C:C,MATCH(MID(F1489,7,2),字典1_56!B:B,0)),LEFT(H1489,1)="B",INDEX(字典1_56!D:D,MATCH(MID(F1489,7,2),字典1_56!B:B,0)),H1489="C_B",INDEX(字典1_56!F:F,MATCH(MID(F1489,7,2),字典1_56!B:B,0)),H1489="C",INDEX(字典1_56!E:E,MATCH(MID(F1489,7,2),字典1_56!B:B,0))),"-")</f>
        <v>混响深度_a</v>
      </c>
      <c r="O1489" s="4" t="str">
        <f>IFERROR(INDEX(字典1_78!C:C,MATCH(RIGHT(F1489,2),字典1_78!B:B,0)),"Error")</f>
        <v>控制变更(#01)</v>
      </c>
      <c r="P1489" s="5">
        <f t="shared" si="92"/>
        <v>23.216000000000001</v>
      </c>
      <c r="Q1489" s="5">
        <f t="shared" si="93"/>
        <v>2.8999999999999915E-2</v>
      </c>
      <c r="R1489" s="5" t="str">
        <f>IF(H1491="C_B",INDEX(音色一览表!A:A,MATCH(MID(F1489,5,2)&amp;MID(F1490,5,2)&amp;MID(F1491,7,2),音色一览表!H:H,0))&amp;" "&amp;INDEX(音色一览表!G:G,MATCH(MID(F1489,5,2)&amp;MID(F1490,5,2)&amp;MID(F1491,7,2),音色一览表!H:H,0)),"")</f>
        <v/>
      </c>
      <c r="S1489" s="17"/>
      <c r="T1489" s="17"/>
    </row>
    <row r="1490" spans="1:20" ht="18" hidden="1" customHeight="1" x14ac:dyDescent="0.2">
      <c r="A1490" s="16">
        <v>1488</v>
      </c>
      <c r="B1490" s="16">
        <v>8</v>
      </c>
      <c r="C1490" s="10">
        <v>43089.903623391205</v>
      </c>
      <c r="D1490" s="16" t="s">
        <v>49</v>
      </c>
      <c r="E1490" s="16" t="s">
        <v>50</v>
      </c>
      <c r="F1490" s="16" t="s">
        <v>1033</v>
      </c>
      <c r="G1490" s="16" t="s">
        <v>1767</v>
      </c>
      <c r="H1490" s="34" t="str">
        <f t="shared" si="95"/>
        <v>B5D</v>
      </c>
      <c r="I1490" s="34" t="str">
        <f>IFERROR(INDEX(数据分类!B:B,MATCH(数据!H1490,数据分类!A:A,0)),"Error")</f>
        <v>混响深度_b</v>
      </c>
      <c r="J1490" s="34" t="str">
        <f>IFERROR(_xlfn.IFS(INDEX(数据分类!E:E,MATCH(数据!H1490,数据分类!A:A,0))=3456,N1490&amp;M1490,INDEX(数据分类!E:E,MATCH(数据!H1490,数据分类!A:A,0))=34,M1490,INDEX(数据分类!E:E,MATCH(数据!H1490,数据分类!A:A,0))=56,N1490,INDEX(数据分类!E:E,MATCH(数据!H1490,数据分类!A:A,0))="-","-"),"Error")</f>
        <v>Vol:000</v>
      </c>
      <c r="K1490" s="34">
        <f t="shared" si="94"/>
        <v>1</v>
      </c>
      <c r="L1490" s="4" t="str">
        <f>IFERROR(INDEX(字典msg!B:B,MATCH(D1490,字典msg!A:A,0)),"Error")</f>
        <v>正常</v>
      </c>
      <c r="M1490" s="4" t="str">
        <f>IFERROR(_xlfn.IFS(H1490="9",INDEX(字典1_34!C:C,MATCH(MID(F1490,5,2),字典1_34!B:B,0)),H1490="B00",INDEX(字典1_34!D:D,MATCH(MID(F1490,5,2),字典1_34!B:B,0)),H1490="B20",INDEX(字典1_34!E:E,MATCH(MID(F1490,5,2),字典1_34!B:B,0)),H1490="B48",INDEX(字典1_34!G:G,MATCH(MID(F1490,5,2),字典1_34!B:B,0)),LEFT(H1490,1)="B",INDEX(字典1_34!F:F,MATCH(MID(F1490,5,2),字典1_34!B:B,0))),"-")</f>
        <v>Vol:000</v>
      </c>
      <c r="N1490" s="4" t="str">
        <f>IFERROR(_xlfn.IFS(H1490="9",INDEX(字典1_56!C:C,MATCH(MID(F1490,7,2),字典1_56!B:B,0)),LEFT(H1490,1)="B",INDEX(字典1_56!D:D,MATCH(MID(F1490,7,2),字典1_56!B:B,0)),H1490="C_B",INDEX(字典1_56!F:F,MATCH(MID(F1490,7,2),字典1_56!B:B,0)),H1490="C",INDEX(字典1_56!E:E,MATCH(MID(F1490,7,2),字典1_56!B:B,0))),"-")</f>
        <v>混响深度_b</v>
      </c>
      <c r="O1490" s="4" t="str">
        <f>IFERROR(INDEX(字典1_78!C:C,MATCH(RIGHT(F1490,2),字典1_78!B:B,0)),"Error")</f>
        <v>控制变更(#01)</v>
      </c>
      <c r="P1490" s="5">
        <f t="shared" si="92"/>
        <v>23.245000000000001</v>
      </c>
      <c r="Q1490" s="5">
        <f t="shared" si="93"/>
        <v>2.8999999999999915E-2</v>
      </c>
      <c r="R1490" s="5" t="str">
        <f>IF(H1492="C_B",INDEX(音色一览表!A:A,MATCH(MID(F1490,5,2)&amp;MID(F1491,5,2)&amp;MID(F1492,7,2),音色一览表!H:H,0))&amp;" "&amp;INDEX(音色一览表!G:G,MATCH(MID(F1490,5,2)&amp;MID(F1491,5,2)&amp;MID(F1492,7,2),音色一览表!H:H,0)),"")</f>
        <v/>
      </c>
      <c r="S1490" s="17"/>
      <c r="T1490" s="17"/>
    </row>
    <row r="1491" spans="1:20" ht="18" hidden="1" customHeight="1" x14ac:dyDescent="0.2">
      <c r="A1491" s="16">
        <v>1489</v>
      </c>
      <c r="B1491" s="16">
        <v>8</v>
      </c>
      <c r="C1491" s="10">
        <v>43089.903623726852</v>
      </c>
      <c r="D1491" s="16" t="s">
        <v>49</v>
      </c>
      <c r="E1491" s="16" t="s">
        <v>50</v>
      </c>
      <c r="F1491" s="16" t="s">
        <v>1768</v>
      </c>
      <c r="G1491" s="16" t="s">
        <v>1769</v>
      </c>
      <c r="H1491" s="34" t="str">
        <f t="shared" si="95"/>
        <v>B07</v>
      </c>
      <c r="I1491" s="34" t="str">
        <f>IFERROR(INDEX(数据分类!B:B,MATCH(数据!H1491,数据分类!A:A,0)),"Error")</f>
        <v>主音量_a</v>
      </c>
      <c r="J1491" s="34" t="str">
        <f>IFERROR(_xlfn.IFS(INDEX(数据分类!E:E,MATCH(数据!H1491,数据分类!A:A,0))=3456,N1491&amp;M1491,INDEX(数据分类!E:E,MATCH(数据!H1491,数据分类!A:A,0))=34,M1491,INDEX(数据分类!E:E,MATCH(数据!H1491,数据分类!A:A,0))=56,N1491,INDEX(数据分类!E:E,MATCH(数据!H1491,数据分类!A:A,0))="-","-"),"Error")</f>
        <v>Vol:053</v>
      </c>
      <c r="K1491" s="34">
        <f t="shared" si="94"/>
        <v>2</v>
      </c>
      <c r="L1491" s="4" t="str">
        <f>IFERROR(INDEX(字典msg!B:B,MATCH(D1491,字典msg!A:A,0)),"Error")</f>
        <v>正常</v>
      </c>
      <c r="M1491" s="4" t="str">
        <f>IFERROR(_xlfn.IFS(H1491="9",INDEX(字典1_34!C:C,MATCH(MID(F1491,5,2),字典1_34!B:B,0)),H1491="B00",INDEX(字典1_34!D:D,MATCH(MID(F1491,5,2),字典1_34!B:B,0)),H1491="B20",INDEX(字典1_34!E:E,MATCH(MID(F1491,5,2),字典1_34!B:B,0)),H1491="B48",INDEX(字典1_34!G:G,MATCH(MID(F1491,5,2),字典1_34!B:B,0)),LEFT(H1491,1)="B",INDEX(字典1_34!F:F,MATCH(MID(F1491,5,2),字典1_34!B:B,0))),"-")</f>
        <v>Vol:053</v>
      </c>
      <c r="N1491" s="4" t="str">
        <f>IFERROR(_xlfn.IFS(H1491="9",INDEX(字典1_56!C:C,MATCH(MID(F1491,7,2),字典1_56!B:B,0)),LEFT(H1491,1)="B",INDEX(字典1_56!D:D,MATCH(MID(F1491,7,2),字典1_56!B:B,0)),H1491="C_B",INDEX(字典1_56!F:F,MATCH(MID(F1491,7,2),字典1_56!B:B,0)),H1491="C",INDEX(字典1_56!E:E,MATCH(MID(F1491,7,2),字典1_56!B:B,0))),"-")</f>
        <v>主音量_a</v>
      </c>
      <c r="O1491" s="4" t="str">
        <f>IFERROR(INDEX(字典1_78!C:C,MATCH(RIGHT(F1491,2),字典1_78!B:B,0)),"Error")</f>
        <v>控制变更(#02)</v>
      </c>
      <c r="P1491" s="5">
        <f t="shared" si="92"/>
        <v>23.274000000000001</v>
      </c>
      <c r="Q1491" s="5">
        <f t="shared" si="93"/>
        <v>2.8999999999999915E-2</v>
      </c>
      <c r="R1491" s="5" t="str">
        <f>IF(H1493="C_B",INDEX(音色一览表!A:A,MATCH(MID(F1491,5,2)&amp;MID(F1492,5,2)&amp;MID(F1493,7,2),音色一览表!H:H,0))&amp;" "&amp;INDEX(音色一览表!G:G,MATCH(MID(F1491,5,2)&amp;MID(F1492,5,2)&amp;MID(F1493,7,2),音色一览表!H:H,0)),"")</f>
        <v/>
      </c>
      <c r="S1491" s="17"/>
      <c r="T1491" s="17"/>
    </row>
    <row r="1492" spans="1:20" ht="18" hidden="1" customHeight="1" x14ac:dyDescent="0.2">
      <c r="A1492" s="16">
        <v>1490</v>
      </c>
      <c r="B1492" s="16">
        <v>8</v>
      </c>
      <c r="C1492" s="10">
        <v>43089.903624074075</v>
      </c>
      <c r="D1492" s="16" t="s">
        <v>49</v>
      </c>
      <c r="E1492" s="16" t="s">
        <v>50</v>
      </c>
      <c r="F1492" s="16" t="s">
        <v>1280</v>
      </c>
      <c r="G1492" s="16" t="s">
        <v>1770</v>
      </c>
      <c r="H1492" s="34" t="str">
        <f t="shared" si="95"/>
        <v>B5B</v>
      </c>
      <c r="I1492" s="34" t="str">
        <f>IFERROR(INDEX(数据分类!B:B,MATCH(数据!H1492,数据分类!A:A,0)),"Error")</f>
        <v>混响深度_a</v>
      </c>
      <c r="J1492" s="34" t="str">
        <f>IFERROR(_xlfn.IFS(INDEX(数据分类!E:E,MATCH(数据!H1492,数据分类!A:A,0))=3456,N1492&amp;M1492,INDEX(数据分类!E:E,MATCH(数据!H1492,数据分类!A:A,0))=34,M1492,INDEX(数据分类!E:E,MATCH(数据!H1492,数据分类!A:A,0))=56,N1492,INDEX(数据分类!E:E,MATCH(数据!H1492,数据分类!A:A,0))="-","-"),"Error")</f>
        <v>Vol:024</v>
      </c>
      <c r="K1492" s="34">
        <f t="shared" si="94"/>
        <v>2</v>
      </c>
      <c r="L1492" s="4" t="str">
        <f>IFERROR(INDEX(字典msg!B:B,MATCH(D1492,字典msg!A:A,0)),"Error")</f>
        <v>正常</v>
      </c>
      <c r="M1492" s="4" t="str">
        <f>IFERROR(_xlfn.IFS(H1492="9",INDEX(字典1_34!C:C,MATCH(MID(F1492,5,2),字典1_34!B:B,0)),H1492="B00",INDEX(字典1_34!D:D,MATCH(MID(F1492,5,2),字典1_34!B:B,0)),H1492="B20",INDEX(字典1_34!E:E,MATCH(MID(F1492,5,2),字典1_34!B:B,0)),H1492="B48",INDEX(字典1_34!G:G,MATCH(MID(F1492,5,2),字典1_34!B:B,0)),LEFT(H1492,1)="B",INDEX(字典1_34!F:F,MATCH(MID(F1492,5,2),字典1_34!B:B,0))),"-")</f>
        <v>Vol:024</v>
      </c>
      <c r="N1492" s="4" t="str">
        <f>IFERROR(_xlfn.IFS(H1492="9",INDEX(字典1_56!C:C,MATCH(MID(F1492,7,2),字典1_56!B:B,0)),LEFT(H1492,1)="B",INDEX(字典1_56!D:D,MATCH(MID(F1492,7,2),字典1_56!B:B,0)),H1492="C_B",INDEX(字典1_56!F:F,MATCH(MID(F1492,7,2),字典1_56!B:B,0)),H1492="C",INDEX(字典1_56!E:E,MATCH(MID(F1492,7,2),字典1_56!B:B,0))),"-")</f>
        <v>混响深度_a</v>
      </c>
      <c r="O1492" s="4" t="str">
        <f>IFERROR(INDEX(字典1_78!C:C,MATCH(RIGHT(F1492,2),字典1_78!B:B,0)),"Error")</f>
        <v>控制变更(#02)</v>
      </c>
      <c r="P1492" s="5">
        <f t="shared" si="92"/>
        <v>23.303999999999998</v>
      </c>
      <c r="Q1492" s="5">
        <f t="shared" si="93"/>
        <v>2.9999999999997584E-2</v>
      </c>
      <c r="R1492" s="5" t="str">
        <f>IF(H1494="C_B",INDEX(音色一览表!A:A,MATCH(MID(F1492,5,2)&amp;MID(F1493,5,2)&amp;MID(F1494,7,2),音色一览表!H:H,0))&amp;" "&amp;INDEX(音色一览表!G:G,MATCH(MID(F1492,5,2)&amp;MID(F1493,5,2)&amp;MID(F1494,7,2),音色一览表!H:H,0)),"")</f>
        <v/>
      </c>
      <c r="S1492" s="17"/>
      <c r="T1492" s="17"/>
    </row>
    <row r="1493" spans="1:20" ht="18" hidden="1" customHeight="1" x14ac:dyDescent="0.2">
      <c r="A1493" s="16">
        <v>1491</v>
      </c>
      <c r="B1493" s="16">
        <v>8</v>
      </c>
      <c r="C1493" s="10">
        <v>43089.903624444443</v>
      </c>
      <c r="D1493" s="16" t="s">
        <v>49</v>
      </c>
      <c r="E1493" s="16" t="s">
        <v>50</v>
      </c>
      <c r="F1493" s="16" t="s">
        <v>1338</v>
      </c>
      <c r="G1493" s="16" t="s">
        <v>1771</v>
      </c>
      <c r="H1493" s="34" t="str">
        <f t="shared" si="95"/>
        <v>B5D</v>
      </c>
      <c r="I1493" s="34" t="str">
        <f>IFERROR(INDEX(数据分类!B:B,MATCH(数据!H1493,数据分类!A:A,0)),"Error")</f>
        <v>混响深度_b</v>
      </c>
      <c r="J1493" s="34" t="str">
        <f>IFERROR(_xlfn.IFS(INDEX(数据分类!E:E,MATCH(数据!H1493,数据分类!A:A,0))=3456,N1493&amp;M1493,INDEX(数据分类!E:E,MATCH(数据!H1493,数据分类!A:A,0))=34,M1493,INDEX(数据分类!E:E,MATCH(数据!H1493,数据分类!A:A,0))=56,N1493,INDEX(数据分类!E:E,MATCH(数据!H1493,数据分类!A:A,0))="-","-"),"Error")</f>
        <v>Vol:000</v>
      </c>
      <c r="K1493" s="34">
        <f t="shared" si="94"/>
        <v>2</v>
      </c>
      <c r="L1493" s="4" t="str">
        <f>IFERROR(INDEX(字典msg!B:B,MATCH(D1493,字典msg!A:A,0)),"Error")</f>
        <v>正常</v>
      </c>
      <c r="M1493" s="4" t="str">
        <f>IFERROR(_xlfn.IFS(H1493="9",INDEX(字典1_34!C:C,MATCH(MID(F1493,5,2),字典1_34!B:B,0)),H1493="B00",INDEX(字典1_34!D:D,MATCH(MID(F1493,5,2),字典1_34!B:B,0)),H1493="B20",INDEX(字典1_34!E:E,MATCH(MID(F1493,5,2),字典1_34!B:B,0)),H1493="B48",INDEX(字典1_34!G:G,MATCH(MID(F1493,5,2),字典1_34!B:B,0)),LEFT(H1493,1)="B",INDEX(字典1_34!F:F,MATCH(MID(F1493,5,2),字典1_34!B:B,0))),"-")</f>
        <v>Vol:000</v>
      </c>
      <c r="N1493" s="4" t="str">
        <f>IFERROR(_xlfn.IFS(H1493="9",INDEX(字典1_56!C:C,MATCH(MID(F1493,7,2),字典1_56!B:B,0)),LEFT(H1493,1)="B",INDEX(字典1_56!D:D,MATCH(MID(F1493,7,2),字典1_56!B:B,0)),H1493="C_B",INDEX(字典1_56!F:F,MATCH(MID(F1493,7,2),字典1_56!B:B,0)),H1493="C",INDEX(字典1_56!E:E,MATCH(MID(F1493,7,2),字典1_56!B:B,0))),"-")</f>
        <v>混响深度_b</v>
      </c>
      <c r="O1493" s="4" t="str">
        <f>IFERROR(INDEX(字典1_78!C:C,MATCH(RIGHT(F1493,2),字典1_78!B:B,0)),"Error")</f>
        <v>控制变更(#02)</v>
      </c>
      <c r="P1493" s="5">
        <f t="shared" si="92"/>
        <v>23.335999999999999</v>
      </c>
      <c r="Q1493" s="5">
        <f t="shared" si="93"/>
        <v>3.2000000000000028E-2</v>
      </c>
      <c r="R1493" s="5" t="str">
        <f>IF(H1495="C_B",INDEX(音色一览表!A:A,MATCH(MID(F1493,5,2)&amp;MID(F1494,5,2)&amp;MID(F1495,7,2),音色一览表!H:H,0))&amp;" "&amp;INDEX(音色一览表!G:G,MATCH(MID(F1493,5,2)&amp;MID(F1494,5,2)&amp;MID(F1495,7,2),音色一览表!H:H,0)),"")</f>
        <v/>
      </c>
      <c r="S1493" s="17"/>
      <c r="T1493" s="17"/>
    </row>
    <row r="1494" spans="1:20" ht="18" hidden="1" customHeight="1" x14ac:dyDescent="0.2">
      <c r="A1494" s="16">
        <v>1492</v>
      </c>
      <c r="B1494" s="16">
        <v>8</v>
      </c>
      <c r="C1494" s="10">
        <v>43089.90362824074</v>
      </c>
      <c r="D1494" s="16" t="s">
        <v>49</v>
      </c>
      <c r="E1494" s="16" t="s">
        <v>50</v>
      </c>
      <c r="F1494" s="16" t="s">
        <v>1021</v>
      </c>
      <c r="G1494" s="16" t="s">
        <v>1772</v>
      </c>
      <c r="H1494" s="34" t="str">
        <f t="shared" si="95"/>
        <v>B00</v>
      </c>
      <c r="I1494" s="34" t="str">
        <f>IFERROR(INDEX(数据分类!B:B,MATCH(数据!H1494,数据分类!A:A,0)),"Error")</f>
        <v>设定音色_MSB</v>
      </c>
      <c r="J1494" s="34" t="str">
        <f>IFERROR(_xlfn.IFS(INDEX(数据分类!E:E,MATCH(数据!H1494,数据分类!A:A,0))=3456,N1494&amp;M1494,INDEX(数据分类!E:E,MATCH(数据!H1494,数据分类!A:A,0))=34,M1494,INDEX(数据分类!E:E,MATCH(数据!H1494,数据分类!A:A,0))=56,N1494,INDEX(数据分类!E:E,MATCH(数据!H1494,数据分类!A:A,0))="-","-"),"Error")</f>
        <v>MSB:000</v>
      </c>
      <c r="K1494" s="34">
        <f t="shared" si="94"/>
        <v>1</v>
      </c>
      <c r="L1494" s="4" t="str">
        <f>IFERROR(INDEX(字典msg!B:B,MATCH(D1494,字典msg!A:A,0)),"Error")</f>
        <v>正常</v>
      </c>
      <c r="M1494" s="4" t="str">
        <f>IFERROR(_xlfn.IFS(H1494="9",INDEX(字典1_34!C:C,MATCH(MID(F1494,5,2),字典1_34!B:B,0)),H1494="B00",INDEX(字典1_34!D:D,MATCH(MID(F1494,5,2),字典1_34!B:B,0)),H1494="B20",INDEX(字典1_34!E:E,MATCH(MID(F1494,5,2),字典1_34!B:B,0)),H1494="B48",INDEX(字典1_34!G:G,MATCH(MID(F1494,5,2),字典1_34!B:B,0)),LEFT(H1494,1)="B",INDEX(字典1_34!F:F,MATCH(MID(F1494,5,2),字典1_34!B:B,0))),"-")</f>
        <v>MSB:000</v>
      </c>
      <c r="N1494" s="4" t="str">
        <f>IFERROR(_xlfn.IFS(H1494="9",INDEX(字典1_56!C:C,MATCH(MID(F1494,7,2),字典1_56!B:B,0)),LEFT(H1494,1)="B",INDEX(字典1_56!D:D,MATCH(MID(F1494,7,2),字典1_56!B:B,0)),H1494="C_B",INDEX(字典1_56!F:F,MATCH(MID(F1494,7,2),字典1_56!B:B,0)),H1494="C",INDEX(字典1_56!E:E,MATCH(MID(F1494,7,2),字典1_56!B:B,0))),"-")</f>
        <v>设定音色_MSB</v>
      </c>
      <c r="O1494" s="4" t="str">
        <f>IFERROR(INDEX(字典1_78!C:C,MATCH(RIGHT(F1494,2),字典1_78!B:B,0)),"Error")</f>
        <v>控制变更(#01)</v>
      </c>
      <c r="P1494" s="5">
        <f t="shared" si="92"/>
        <v>23.663</v>
      </c>
      <c r="Q1494" s="5">
        <f t="shared" si="93"/>
        <v>0.32700000000000173</v>
      </c>
      <c r="R1494" s="5" t="str">
        <f>IF(H1496="C_B",INDEX(音色一览表!A:A,MATCH(MID(F1494,5,2)&amp;MID(F1495,5,2)&amp;MID(F1496,7,2),音色一览表!H:H,0))&amp;" "&amp;INDEX(音色一览表!G:G,MATCH(MID(F1494,5,2)&amp;MID(F1495,5,2)&amp;MID(F1496,7,2),音色一览表!H:H,0)),"")</f>
        <v>32 三角钢琴</v>
      </c>
      <c r="S1494" s="17" t="s">
        <v>3548</v>
      </c>
      <c r="T1494" s="17"/>
    </row>
    <row r="1495" spans="1:20" ht="18" hidden="1" customHeight="1" x14ac:dyDescent="0.2">
      <c r="A1495" s="16">
        <v>1493</v>
      </c>
      <c r="B1495" s="16">
        <v>8</v>
      </c>
      <c r="C1495" s="10">
        <v>43089.903628483793</v>
      </c>
      <c r="D1495" s="16" t="s">
        <v>49</v>
      </c>
      <c r="E1495" s="16" t="s">
        <v>50</v>
      </c>
      <c r="F1495" s="16" t="s">
        <v>1023</v>
      </c>
      <c r="G1495" s="16" t="s">
        <v>1773</v>
      </c>
      <c r="H1495" s="34" t="str">
        <f t="shared" si="95"/>
        <v>B20</v>
      </c>
      <c r="I1495" s="34" t="str">
        <f>IFERROR(INDEX(数据分类!B:B,MATCH(数据!H1495,数据分类!A:A,0)),"Error")</f>
        <v>设定音色_LSB</v>
      </c>
      <c r="J1495" s="34" t="str">
        <f>IFERROR(_xlfn.IFS(INDEX(数据分类!E:E,MATCH(数据!H1495,数据分类!A:A,0))=3456,N1495&amp;M1495,INDEX(数据分类!E:E,MATCH(数据!H1495,数据分类!A:A,0))=34,M1495,INDEX(数据分类!E:E,MATCH(数据!H1495,数据分类!A:A,0))=56,N1495,INDEX(数据分类!E:E,MATCH(数据!H1495,数据分类!A:A,0))="-","-"),"Error")</f>
        <v>LSB:112</v>
      </c>
      <c r="K1495" s="34">
        <f t="shared" si="94"/>
        <v>1</v>
      </c>
      <c r="L1495" s="4" t="str">
        <f>IFERROR(INDEX(字典msg!B:B,MATCH(D1495,字典msg!A:A,0)),"Error")</f>
        <v>正常</v>
      </c>
      <c r="M1495" s="4" t="str">
        <f>IFERROR(_xlfn.IFS(H1495="9",INDEX(字典1_34!C:C,MATCH(MID(F1495,5,2),字典1_34!B:B,0)),H1495="B00",INDEX(字典1_34!D:D,MATCH(MID(F1495,5,2),字典1_34!B:B,0)),H1495="B20",INDEX(字典1_34!E:E,MATCH(MID(F1495,5,2),字典1_34!B:B,0)),H1495="B48",INDEX(字典1_34!G:G,MATCH(MID(F1495,5,2),字典1_34!B:B,0)),LEFT(H1495,1)="B",INDEX(字典1_34!F:F,MATCH(MID(F1495,5,2),字典1_34!B:B,0))),"-")</f>
        <v>LSB:112</v>
      </c>
      <c r="N1495" s="4" t="str">
        <f>IFERROR(_xlfn.IFS(H1495="9",INDEX(字典1_56!C:C,MATCH(MID(F1495,7,2),字典1_56!B:B,0)),LEFT(H1495,1)="B",INDEX(字典1_56!D:D,MATCH(MID(F1495,7,2),字典1_56!B:B,0)),H1495="C_B",INDEX(字典1_56!F:F,MATCH(MID(F1495,7,2),字典1_56!B:B,0)),H1495="C",INDEX(字典1_56!E:E,MATCH(MID(F1495,7,2),字典1_56!B:B,0))),"-")</f>
        <v>设定音色_LSB</v>
      </c>
      <c r="O1495" s="4" t="str">
        <f>IFERROR(INDEX(字典1_78!C:C,MATCH(RIGHT(F1495,2),字典1_78!B:B,0)),"Error")</f>
        <v>控制变更(#01)</v>
      </c>
      <c r="P1495" s="5">
        <f t="shared" si="92"/>
        <v>23.684999999999999</v>
      </c>
      <c r="Q1495" s="5">
        <f t="shared" si="93"/>
        <v>2.1999999999998465E-2</v>
      </c>
      <c r="R1495" s="5" t="str">
        <f>IF(H1497="C_B",INDEX(音色一览表!A:A,MATCH(MID(F1495,5,2)&amp;MID(F1496,5,2)&amp;MID(F1497,7,2),音色一览表!H:H,0))&amp;" "&amp;INDEX(音色一览表!G:G,MATCH(MID(F1495,5,2)&amp;MID(F1496,5,2)&amp;MID(F1497,7,2),音色一览表!H:H,0)),"")</f>
        <v/>
      </c>
      <c r="S1495" s="17"/>
      <c r="T1495" s="17"/>
    </row>
    <row r="1496" spans="1:20" ht="18" hidden="1" customHeight="1" x14ac:dyDescent="0.2">
      <c r="A1496" s="16">
        <v>1494</v>
      </c>
      <c r="B1496" s="16">
        <v>8</v>
      </c>
      <c r="C1496" s="10">
        <v>43089.903628842592</v>
      </c>
      <c r="D1496" s="16" t="s">
        <v>49</v>
      </c>
      <c r="E1496" s="16" t="s">
        <v>50</v>
      </c>
      <c r="F1496" s="16" t="s">
        <v>1024</v>
      </c>
      <c r="G1496" s="16" t="s">
        <v>1774</v>
      </c>
      <c r="H1496" s="34" t="str">
        <f t="shared" si="95"/>
        <v>C_B</v>
      </c>
      <c r="I1496" s="34" t="str">
        <f>IFERROR(INDEX(数据分类!B:B,MATCH(数据!H1496,数据分类!A:A,0)),"Error")</f>
        <v>设定音色_NO</v>
      </c>
      <c r="J1496" s="34" t="str">
        <f>IFERROR(_xlfn.IFS(INDEX(数据分类!E:E,MATCH(数据!H1496,数据分类!A:A,0))=3456,N1496&amp;M1496,INDEX(数据分类!E:E,MATCH(数据!H1496,数据分类!A:A,0))=34,M1496,INDEX(数据分类!E:E,MATCH(数据!H1496,数据分类!A:A,0))=56,N1496,INDEX(数据分类!E:E,MATCH(数据!H1496,数据分类!A:A,0))="-","-"),"Error")</f>
        <v>NO:001</v>
      </c>
      <c r="K1496" s="34">
        <f t="shared" si="94"/>
        <v>1</v>
      </c>
      <c r="L1496" s="4" t="str">
        <f>IFERROR(INDEX(字典msg!B:B,MATCH(D1496,字典msg!A:A,0)),"Error")</f>
        <v>正常</v>
      </c>
      <c r="M1496" s="4" t="str">
        <f>IFERROR(_xlfn.IFS(H1496="9",INDEX(字典1_34!C:C,MATCH(MID(F1496,5,2),字典1_34!B:B,0)),H1496="B00",INDEX(字典1_34!D:D,MATCH(MID(F1496,5,2),字典1_34!B:B,0)),H1496="B20",INDEX(字典1_34!E:E,MATCH(MID(F1496,5,2),字典1_34!B:B,0)),H1496="B48",INDEX(字典1_34!G:G,MATCH(MID(F1496,5,2),字典1_34!B:B,0)),LEFT(H1496,1)="B",INDEX(字典1_34!F:F,MATCH(MID(F1496,5,2),字典1_34!B:B,0))),"-")</f>
        <v>-</v>
      </c>
      <c r="N1496" s="4" t="str">
        <f>IFERROR(_xlfn.IFS(H1496="9",INDEX(字典1_56!C:C,MATCH(MID(F1496,7,2),字典1_56!B:B,0)),LEFT(H1496,1)="B",INDEX(字典1_56!D:D,MATCH(MID(F1496,7,2),字典1_56!B:B,0)),H1496="C_B",INDEX(字典1_56!F:F,MATCH(MID(F1496,7,2),字典1_56!B:B,0)),H1496="C",INDEX(字典1_56!E:E,MATCH(MID(F1496,7,2),字典1_56!B:B,0))),"-")</f>
        <v>NO:001</v>
      </c>
      <c r="O1496" s="4" t="str">
        <f>IFERROR(INDEX(字典1_78!C:C,MATCH(RIGHT(F1496,2),字典1_78!B:B,0)),"Error")</f>
        <v>程序更改(#01)</v>
      </c>
      <c r="P1496" s="5">
        <f t="shared" si="92"/>
        <v>23.716000000000001</v>
      </c>
      <c r="Q1496" s="5">
        <f t="shared" si="93"/>
        <v>3.1000000000002359E-2</v>
      </c>
      <c r="R1496" s="5" t="str">
        <f>IF(H1498="C_B",INDEX(音色一览表!A:A,MATCH(MID(F1496,5,2)&amp;MID(F1497,5,2)&amp;MID(F1498,7,2),音色一览表!H:H,0))&amp;" "&amp;INDEX(音色一览表!G:G,MATCH(MID(F1496,5,2)&amp;MID(F1497,5,2)&amp;MID(F1498,7,2),音色一览表!H:H,0)),"")</f>
        <v/>
      </c>
      <c r="S1496" s="17"/>
      <c r="T1496" s="17"/>
    </row>
    <row r="1497" spans="1:20" ht="18" hidden="1" customHeight="1" x14ac:dyDescent="0.2">
      <c r="A1497" s="16">
        <v>1495</v>
      </c>
      <c r="B1497" s="16">
        <v>8</v>
      </c>
      <c r="C1497" s="10">
        <v>43089.90362921296</v>
      </c>
      <c r="D1497" s="16" t="s">
        <v>49</v>
      </c>
      <c r="E1497" s="16" t="s">
        <v>50</v>
      </c>
      <c r="F1497" s="16" t="s">
        <v>1026</v>
      </c>
      <c r="G1497" s="16" t="s">
        <v>1775</v>
      </c>
      <c r="H1497" s="34" t="str">
        <f t="shared" si="95"/>
        <v>B00</v>
      </c>
      <c r="I1497" s="34" t="str">
        <f>IFERROR(INDEX(数据分类!B:B,MATCH(数据!H1497,数据分类!A:A,0)),"Error")</f>
        <v>设定音色_MSB</v>
      </c>
      <c r="J1497" s="34" t="str">
        <f>IFERROR(_xlfn.IFS(INDEX(数据分类!E:E,MATCH(数据!H1497,数据分类!A:A,0))=3456,N1497&amp;M1497,INDEX(数据分类!E:E,MATCH(数据!H1497,数据分类!A:A,0))=34,M1497,INDEX(数据分类!E:E,MATCH(数据!H1497,数据分类!A:A,0))=56,N1497,INDEX(数据分类!E:E,MATCH(数据!H1497,数据分类!A:A,0))="-","-"),"Error")</f>
        <v>MSB:000</v>
      </c>
      <c r="K1497" s="34">
        <f t="shared" si="94"/>
        <v>2</v>
      </c>
      <c r="L1497" s="4" t="str">
        <f>IFERROR(INDEX(字典msg!B:B,MATCH(D1497,字典msg!A:A,0)),"Error")</f>
        <v>正常</v>
      </c>
      <c r="M1497" s="4" t="str">
        <f>IFERROR(_xlfn.IFS(H1497="9",INDEX(字典1_34!C:C,MATCH(MID(F1497,5,2),字典1_34!B:B,0)),H1497="B00",INDEX(字典1_34!D:D,MATCH(MID(F1497,5,2),字典1_34!B:B,0)),H1497="B20",INDEX(字典1_34!E:E,MATCH(MID(F1497,5,2),字典1_34!B:B,0)),H1497="B48",INDEX(字典1_34!G:G,MATCH(MID(F1497,5,2),字典1_34!B:B,0)),LEFT(H1497,1)="B",INDEX(字典1_34!F:F,MATCH(MID(F1497,5,2),字典1_34!B:B,0))),"-")</f>
        <v>MSB:000</v>
      </c>
      <c r="N1497" s="4" t="str">
        <f>IFERROR(_xlfn.IFS(H1497="9",INDEX(字典1_56!C:C,MATCH(MID(F1497,7,2),字典1_56!B:B,0)),LEFT(H1497,1)="B",INDEX(字典1_56!D:D,MATCH(MID(F1497,7,2),字典1_56!B:B,0)),H1497="C_B",INDEX(字典1_56!F:F,MATCH(MID(F1497,7,2),字典1_56!B:B,0)),H1497="C",INDEX(字典1_56!E:E,MATCH(MID(F1497,7,2),字典1_56!B:B,0))),"-")</f>
        <v>设定音色_MSB</v>
      </c>
      <c r="O1497" s="4" t="str">
        <f>IFERROR(INDEX(字典1_78!C:C,MATCH(RIGHT(F1497,2),字典1_78!B:B,0)),"Error")</f>
        <v>控制变更(#02)</v>
      </c>
      <c r="P1497" s="5">
        <f t="shared" si="92"/>
        <v>23.748000000000001</v>
      </c>
      <c r="Q1497" s="5">
        <f t="shared" si="93"/>
        <v>3.2000000000000028E-2</v>
      </c>
      <c r="R1497" s="5" t="str">
        <f>IF(H1499="C_B",INDEX(音色一览表!A:A,MATCH(MID(F1497,5,2)&amp;MID(F1498,5,2)&amp;MID(F1499,7,2),音色一览表!H:H,0))&amp;" "&amp;INDEX(音色一览表!G:G,MATCH(MID(F1497,5,2)&amp;MID(F1498,5,2)&amp;MID(F1499,7,2),音色一览表!H:H,0)),"")</f>
        <v>75 室内弦乐</v>
      </c>
      <c r="S1497" s="17"/>
      <c r="T1497" s="17"/>
    </row>
    <row r="1498" spans="1:20" ht="18" hidden="1" customHeight="1" x14ac:dyDescent="0.2">
      <c r="A1498" s="16">
        <v>1496</v>
      </c>
      <c r="B1498" s="16">
        <v>8</v>
      </c>
      <c r="C1498" s="10">
        <v>43089.903629606481</v>
      </c>
      <c r="D1498" s="16" t="s">
        <v>49</v>
      </c>
      <c r="E1498" s="16" t="s">
        <v>50</v>
      </c>
      <c r="F1498" s="16" t="s">
        <v>1027</v>
      </c>
      <c r="G1498" s="16" t="s">
        <v>1776</v>
      </c>
      <c r="H1498" s="34" t="str">
        <f t="shared" si="95"/>
        <v>B20</v>
      </c>
      <c r="I1498" s="34" t="str">
        <f>IFERROR(INDEX(数据分类!B:B,MATCH(数据!H1498,数据分类!A:A,0)),"Error")</f>
        <v>设定音色_LSB</v>
      </c>
      <c r="J1498" s="34" t="str">
        <f>IFERROR(_xlfn.IFS(INDEX(数据分类!E:E,MATCH(数据!H1498,数据分类!A:A,0))=3456,N1498&amp;M1498,INDEX(数据分类!E:E,MATCH(数据!H1498,数据分类!A:A,0))=34,M1498,INDEX(数据分类!E:E,MATCH(数据!H1498,数据分类!A:A,0))=56,N1498,INDEX(数据分类!E:E,MATCH(数据!H1498,数据分类!A:A,0))="-","-"),"Error")</f>
        <v>LSB:112</v>
      </c>
      <c r="K1498" s="34">
        <f t="shared" si="94"/>
        <v>2</v>
      </c>
      <c r="L1498" s="4" t="str">
        <f>IFERROR(INDEX(字典msg!B:B,MATCH(D1498,字典msg!A:A,0)),"Error")</f>
        <v>正常</v>
      </c>
      <c r="M1498" s="4" t="str">
        <f>IFERROR(_xlfn.IFS(H1498="9",INDEX(字典1_34!C:C,MATCH(MID(F1498,5,2),字典1_34!B:B,0)),H1498="B00",INDEX(字典1_34!D:D,MATCH(MID(F1498,5,2),字典1_34!B:B,0)),H1498="B20",INDEX(字典1_34!E:E,MATCH(MID(F1498,5,2),字典1_34!B:B,0)),H1498="B48",INDEX(字典1_34!G:G,MATCH(MID(F1498,5,2),字典1_34!B:B,0)),LEFT(H1498,1)="B",INDEX(字典1_34!F:F,MATCH(MID(F1498,5,2),字典1_34!B:B,0))),"-")</f>
        <v>LSB:112</v>
      </c>
      <c r="N1498" s="4" t="str">
        <f>IFERROR(_xlfn.IFS(H1498="9",INDEX(字典1_56!C:C,MATCH(MID(F1498,7,2),字典1_56!B:B,0)),LEFT(H1498,1)="B",INDEX(字典1_56!D:D,MATCH(MID(F1498,7,2),字典1_56!B:B,0)),H1498="C_B",INDEX(字典1_56!F:F,MATCH(MID(F1498,7,2),字典1_56!B:B,0)),H1498="C",INDEX(字典1_56!E:E,MATCH(MID(F1498,7,2),字典1_56!B:B,0))),"-")</f>
        <v>设定音色_LSB</v>
      </c>
      <c r="O1498" s="4" t="str">
        <f>IFERROR(INDEX(字典1_78!C:C,MATCH(RIGHT(F1498,2),字典1_78!B:B,0)),"Error")</f>
        <v>控制变更(#02)</v>
      </c>
      <c r="P1498" s="5">
        <f t="shared" si="92"/>
        <v>23.782</v>
      </c>
      <c r="Q1498" s="5">
        <f t="shared" si="93"/>
        <v>3.399999999999892E-2</v>
      </c>
      <c r="R1498" s="5" t="str">
        <f>IF(H1500="C_B",INDEX(音色一览表!A:A,MATCH(MID(F1498,5,2)&amp;MID(F1499,5,2)&amp;MID(F1500,7,2),音色一览表!H:H,0))&amp;" "&amp;INDEX(音色一览表!G:G,MATCH(MID(F1498,5,2)&amp;MID(F1499,5,2)&amp;MID(F1500,7,2),音色一览表!H:H,0)),"")</f>
        <v/>
      </c>
      <c r="S1498" s="17"/>
      <c r="T1498" s="17"/>
    </row>
    <row r="1499" spans="1:20" ht="18" hidden="1" customHeight="1" x14ac:dyDescent="0.2">
      <c r="A1499" s="16">
        <v>1497</v>
      </c>
      <c r="B1499" s="16">
        <v>8</v>
      </c>
      <c r="C1499" s="10">
        <v>43089.903629953704</v>
      </c>
      <c r="D1499" s="16" t="s">
        <v>49</v>
      </c>
      <c r="E1499" s="16" t="s">
        <v>50</v>
      </c>
      <c r="F1499" s="16" t="s">
        <v>1028</v>
      </c>
      <c r="G1499" s="16" t="s">
        <v>1777</v>
      </c>
      <c r="H1499" s="34" t="str">
        <f t="shared" si="95"/>
        <v>C_B</v>
      </c>
      <c r="I1499" s="34" t="str">
        <f>IFERROR(INDEX(数据分类!B:B,MATCH(数据!H1499,数据分类!A:A,0)),"Error")</f>
        <v>设定音色_NO</v>
      </c>
      <c r="J1499" s="34" t="str">
        <f>IFERROR(_xlfn.IFS(INDEX(数据分类!E:E,MATCH(数据!H1499,数据分类!A:A,0))=3456,N1499&amp;M1499,INDEX(数据分类!E:E,MATCH(数据!H1499,数据分类!A:A,0))=34,M1499,INDEX(数据分类!E:E,MATCH(数据!H1499,数据分类!A:A,0))=56,N1499,INDEX(数据分类!E:E,MATCH(数据!H1499,数据分类!A:A,0))="-","-"),"Error")</f>
        <v>NO:050</v>
      </c>
      <c r="K1499" s="34">
        <f t="shared" si="94"/>
        <v>2</v>
      </c>
      <c r="L1499" s="4" t="str">
        <f>IFERROR(INDEX(字典msg!B:B,MATCH(D1499,字典msg!A:A,0)),"Error")</f>
        <v>正常</v>
      </c>
      <c r="M1499" s="4" t="str">
        <f>IFERROR(_xlfn.IFS(H1499="9",INDEX(字典1_34!C:C,MATCH(MID(F1499,5,2),字典1_34!B:B,0)),H1499="B00",INDEX(字典1_34!D:D,MATCH(MID(F1499,5,2),字典1_34!B:B,0)),H1499="B20",INDEX(字典1_34!E:E,MATCH(MID(F1499,5,2),字典1_34!B:B,0)),H1499="B48",INDEX(字典1_34!G:G,MATCH(MID(F1499,5,2),字典1_34!B:B,0)),LEFT(H1499,1)="B",INDEX(字典1_34!F:F,MATCH(MID(F1499,5,2),字典1_34!B:B,0))),"-")</f>
        <v>-</v>
      </c>
      <c r="N1499" s="4" t="str">
        <f>IFERROR(_xlfn.IFS(H1499="9",INDEX(字典1_56!C:C,MATCH(MID(F1499,7,2),字典1_56!B:B,0)),LEFT(H1499,1)="B",INDEX(字典1_56!D:D,MATCH(MID(F1499,7,2),字典1_56!B:B,0)),H1499="C_B",INDEX(字典1_56!F:F,MATCH(MID(F1499,7,2),字典1_56!B:B,0)),H1499="C",INDEX(字典1_56!E:E,MATCH(MID(F1499,7,2),字典1_56!B:B,0))),"-")</f>
        <v>NO:050</v>
      </c>
      <c r="O1499" s="4" t="str">
        <f>IFERROR(INDEX(字典1_78!C:C,MATCH(RIGHT(F1499,2),字典1_78!B:B,0)),"Error")</f>
        <v>程序更改(#02)</v>
      </c>
      <c r="P1499" s="5">
        <f t="shared" si="92"/>
        <v>23.812000000000001</v>
      </c>
      <c r="Q1499" s="5">
        <f t="shared" si="93"/>
        <v>3.0000000000001137E-2</v>
      </c>
      <c r="R1499" s="5" t="str">
        <f>IF(H1501="C_B",INDEX(音色一览表!A:A,MATCH(MID(F1499,5,2)&amp;MID(F1500,5,2)&amp;MID(F1501,7,2),音色一览表!H:H,0))&amp;" "&amp;INDEX(音色一览表!G:G,MATCH(MID(F1499,5,2)&amp;MID(F1500,5,2)&amp;MID(F1501,7,2),音色一览表!H:H,0)),"")</f>
        <v/>
      </c>
      <c r="S1499" s="17"/>
      <c r="T1499" s="17"/>
    </row>
    <row r="1500" spans="1:20" ht="18" hidden="1" customHeight="1" x14ac:dyDescent="0.2">
      <c r="A1500" s="16">
        <v>1498</v>
      </c>
      <c r="B1500" s="16">
        <v>8</v>
      </c>
      <c r="C1500" s="10">
        <v>43089.903630335648</v>
      </c>
      <c r="D1500" s="16" t="s">
        <v>49</v>
      </c>
      <c r="E1500" s="16" t="s">
        <v>50</v>
      </c>
      <c r="F1500" s="16" t="s">
        <v>1030</v>
      </c>
      <c r="G1500" s="16" t="s">
        <v>1778</v>
      </c>
      <c r="H1500" s="34" t="str">
        <f t="shared" si="95"/>
        <v>B07</v>
      </c>
      <c r="I1500" s="34" t="str">
        <f>IFERROR(INDEX(数据分类!B:B,MATCH(数据!H1500,数据分类!A:A,0)),"Error")</f>
        <v>主音量_a</v>
      </c>
      <c r="J1500" s="34" t="str">
        <f>IFERROR(_xlfn.IFS(INDEX(数据分类!E:E,MATCH(数据!H1500,数据分类!A:A,0))=3456,N1500&amp;M1500,INDEX(数据分类!E:E,MATCH(数据!H1500,数据分类!A:A,0))=34,M1500,INDEX(数据分类!E:E,MATCH(数据!H1500,数据分类!A:A,0))=56,N1500,INDEX(数据分类!E:E,MATCH(数据!H1500,数据分类!A:A,0))="-","-"),"Error")</f>
        <v>Vol:114</v>
      </c>
      <c r="K1500" s="34">
        <f t="shared" si="94"/>
        <v>1</v>
      </c>
      <c r="L1500" s="4" t="str">
        <f>IFERROR(INDEX(字典msg!B:B,MATCH(D1500,字典msg!A:A,0)),"Error")</f>
        <v>正常</v>
      </c>
      <c r="M1500" s="4" t="str">
        <f>IFERROR(_xlfn.IFS(H1500="9",INDEX(字典1_34!C:C,MATCH(MID(F1500,5,2),字典1_34!B:B,0)),H1500="B00",INDEX(字典1_34!D:D,MATCH(MID(F1500,5,2),字典1_34!B:B,0)),H1500="B20",INDEX(字典1_34!E:E,MATCH(MID(F1500,5,2),字典1_34!B:B,0)),H1500="B48",INDEX(字典1_34!G:G,MATCH(MID(F1500,5,2),字典1_34!B:B,0)),LEFT(H1500,1)="B",INDEX(字典1_34!F:F,MATCH(MID(F1500,5,2),字典1_34!B:B,0))),"-")</f>
        <v>Vol:114</v>
      </c>
      <c r="N1500" s="4" t="str">
        <f>IFERROR(_xlfn.IFS(H1500="9",INDEX(字典1_56!C:C,MATCH(MID(F1500,7,2),字典1_56!B:B,0)),LEFT(H1500,1)="B",INDEX(字典1_56!D:D,MATCH(MID(F1500,7,2),字典1_56!B:B,0)),H1500="C_B",INDEX(字典1_56!F:F,MATCH(MID(F1500,7,2),字典1_56!B:B,0)),H1500="C",INDEX(字典1_56!E:E,MATCH(MID(F1500,7,2),字典1_56!B:B,0))),"-")</f>
        <v>主音量_a</v>
      </c>
      <c r="O1500" s="4" t="str">
        <f>IFERROR(INDEX(字典1_78!C:C,MATCH(RIGHT(F1500,2),字典1_78!B:B,0)),"Error")</f>
        <v>控制变更(#01)</v>
      </c>
      <c r="P1500" s="5">
        <f t="shared" si="92"/>
        <v>23.844999999999999</v>
      </c>
      <c r="Q1500" s="5">
        <f t="shared" si="93"/>
        <v>3.2999999999997698E-2</v>
      </c>
      <c r="R1500" s="5" t="str">
        <f>IF(H1502="C_B",INDEX(音色一览表!A:A,MATCH(MID(F1500,5,2)&amp;MID(F1501,5,2)&amp;MID(F1502,7,2),音色一览表!H:H,0))&amp;" "&amp;INDEX(音色一览表!G:G,MATCH(MID(F1500,5,2)&amp;MID(F1501,5,2)&amp;MID(F1502,7,2),音色一览表!H:H,0)),"")</f>
        <v/>
      </c>
      <c r="S1500" s="17"/>
      <c r="T1500" s="17"/>
    </row>
    <row r="1501" spans="1:20" ht="18" hidden="1" customHeight="1" x14ac:dyDescent="0.2">
      <c r="A1501" s="16">
        <v>1499</v>
      </c>
      <c r="B1501" s="16">
        <v>8</v>
      </c>
      <c r="C1501" s="10">
        <v>43089.903630694447</v>
      </c>
      <c r="D1501" s="16" t="s">
        <v>49</v>
      </c>
      <c r="E1501" s="16" t="s">
        <v>50</v>
      </c>
      <c r="F1501" s="16" t="s">
        <v>1032</v>
      </c>
      <c r="G1501" s="16" t="s">
        <v>1779</v>
      </c>
      <c r="H1501" s="34" t="str">
        <f t="shared" si="95"/>
        <v>B5B</v>
      </c>
      <c r="I1501" s="34" t="str">
        <f>IFERROR(INDEX(数据分类!B:B,MATCH(数据!H1501,数据分类!A:A,0)),"Error")</f>
        <v>混响深度_a</v>
      </c>
      <c r="J1501" s="34" t="str">
        <f>IFERROR(_xlfn.IFS(INDEX(数据分类!E:E,MATCH(数据!H1501,数据分类!A:A,0))=3456,N1501&amp;M1501,INDEX(数据分类!E:E,MATCH(数据!H1501,数据分类!A:A,0))=34,M1501,INDEX(数据分类!E:E,MATCH(数据!H1501,数据分类!A:A,0))=56,N1501,INDEX(数据分类!E:E,MATCH(数据!H1501,数据分类!A:A,0))="-","-"),"Error")</f>
        <v>Vol:020</v>
      </c>
      <c r="K1501" s="34">
        <f t="shared" si="94"/>
        <v>1</v>
      </c>
      <c r="L1501" s="4" t="str">
        <f>IFERROR(INDEX(字典msg!B:B,MATCH(D1501,字典msg!A:A,0)),"Error")</f>
        <v>正常</v>
      </c>
      <c r="M1501" s="4" t="str">
        <f>IFERROR(_xlfn.IFS(H1501="9",INDEX(字典1_34!C:C,MATCH(MID(F1501,5,2),字典1_34!B:B,0)),H1501="B00",INDEX(字典1_34!D:D,MATCH(MID(F1501,5,2),字典1_34!B:B,0)),H1501="B20",INDEX(字典1_34!E:E,MATCH(MID(F1501,5,2),字典1_34!B:B,0)),H1501="B48",INDEX(字典1_34!G:G,MATCH(MID(F1501,5,2),字典1_34!B:B,0)),LEFT(H1501,1)="B",INDEX(字典1_34!F:F,MATCH(MID(F1501,5,2),字典1_34!B:B,0))),"-")</f>
        <v>Vol:020</v>
      </c>
      <c r="N1501" s="4" t="str">
        <f>IFERROR(_xlfn.IFS(H1501="9",INDEX(字典1_56!C:C,MATCH(MID(F1501,7,2),字典1_56!B:B,0)),LEFT(H1501,1)="B",INDEX(字典1_56!D:D,MATCH(MID(F1501,7,2),字典1_56!B:B,0)),H1501="C_B",INDEX(字典1_56!F:F,MATCH(MID(F1501,7,2),字典1_56!B:B,0)),H1501="C",INDEX(字典1_56!E:E,MATCH(MID(F1501,7,2),字典1_56!B:B,0))),"-")</f>
        <v>混响深度_a</v>
      </c>
      <c r="O1501" s="4" t="str">
        <f>IFERROR(INDEX(字典1_78!C:C,MATCH(RIGHT(F1501,2),字典1_78!B:B,0)),"Error")</f>
        <v>控制变更(#01)</v>
      </c>
      <c r="P1501" s="5">
        <f t="shared" si="92"/>
        <v>23.876000000000001</v>
      </c>
      <c r="Q1501" s="5">
        <f t="shared" si="93"/>
        <v>3.1000000000002359E-2</v>
      </c>
      <c r="R1501" s="5" t="str">
        <f>IF(H1503="C_B",INDEX(音色一览表!A:A,MATCH(MID(F1501,5,2)&amp;MID(F1502,5,2)&amp;MID(F1503,7,2),音色一览表!H:H,0))&amp;" "&amp;INDEX(音色一览表!G:G,MATCH(MID(F1501,5,2)&amp;MID(F1502,5,2)&amp;MID(F1503,7,2),音色一览表!H:H,0)),"")</f>
        <v/>
      </c>
      <c r="S1501" s="17"/>
      <c r="T1501" s="17"/>
    </row>
    <row r="1502" spans="1:20" ht="18" hidden="1" customHeight="1" x14ac:dyDescent="0.2">
      <c r="A1502" s="16">
        <v>1500</v>
      </c>
      <c r="B1502" s="16">
        <v>8</v>
      </c>
      <c r="C1502" s="10">
        <v>43089.903631064815</v>
      </c>
      <c r="D1502" s="16" t="s">
        <v>49</v>
      </c>
      <c r="E1502" s="16" t="s">
        <v>50</v>
      </c>
      <c r="F1502" s="16" t="s">
        <v>1035</v>
      </c>
      <c r="G1502" s="16" t="s">
        <v>1780</v>
      </c>
      <c r="H1502" s="34" t="str">
        <f t="shared" si="95"/>
        <v>B07</v>
      </c>
      <c r="I1502" s="34" t="str">
        <f>IFERROR(INDEX(数据分类!B:B,MATCH(数据!H1502,数据分类!A:A,0)),"Error")</f>
        <v>主音量_a</v>
      </c>
      <c r="J1502" s="34" t="str">
        <f>IFERROR(_xlfn.IFS(INDEX(数据分类!E:E,MATCH(数据!H1502,数据分类!A:A,0))=3456,N1502&amp;M1502,INDEX(数据分类!E:E,MATCH(数据!H1502,数据分类!A:A,0))=34,M1502,INDEX(数据分类!E:E,MATCH(数据!H1502,数据分类!A:A,0))=56,N1502,INDEX(数据分类!E:E,MATCH(数据!H1502,数据分类!A:A,0))="-","-"),"Error")</f>
        <v>Vol:050</v>
      </c>
      <c r="K1502" s="34">
        <f t="shared" si="94"/>
        <v>2</v>
      </c>
      <c r="L1502" s="4" t="str">
        <f>IFERROR(INDEX(字典msg!B:B,MATCH(D1502,字典msg!A:A,0)),"Error")</f>
        <v>正常</v>
      </c>
      <c r="M1502" s="4" t="str">
        <f>IFERROR(_xlfn.IFS(H1502="9",INDEX(字典1_34!C:C,MATCH(MID(F1502,5,2),字典1_34!B:B,0)),H1502="B00",INDEX(字典1_34!D:D,MATCH(MID(F1502,5,2),字典1_34!B:B,0)),H1502="B20",INDEX(字典1_34!E:E,MATCH(MID(F1502,5,2),字典1_34!B:B,0)),H1502="B48",INDEX(字典1_34!G:G,MATCH(MID(F1502,5,2),字典1_34!B:B,0)),LEFT(H1502,1)="B",INDEX(字典1_34!F:F,MATCH(MID(F1502,5,2),字典1_34!B:B,0))),"-")</f>
        <v>Vol:050</v>
      </c>
      <c r="N1502" s="4" t="str">
        <f>IFERROR(_xlfn.IFS(H1502="9",INDEX(字典1_56!C:C,MATCH(MID(F1502,7,2),字典1_56!B:B,0)),LEFT(H1502,1)="B",INDEX(字典1_56!D:D,MATCH(MID(F1502,7,2),字典1_56!B:B,0)),H1502="C_B",INDEX(字典1_56!F:F,MATCH(MID(F1502,7,2),字典1_56!B:B,0)),H1502="C",INDEX(字典1_56!E:E,MATCH(MID(F1502,7,2),字典1_56!B:B,0))),"-")</f>
        <v>主音量_a</v>
      </c>
      <c r="O1502" s="4" t="str">
        <f>IFERROR(INDEX(字典1_78!C:C,MATCH(RIGHT(F1502,2),字典1_78!B:B,0)),"Error")</f>
        <v>控制变更(#02)</v>
      </c>
      <c r="P1502" s="5">
        <f t="shared" si="92"/>
        <v>23.908000000000001</v>
      </c>
      <c r="Q1502" s="5">
        <f t="shared" si="93"/>
        <v>3.2000000000000028E-2</v>
      </c>
      <c r="R1502" s="5" t="str">
        <f>IF(H1504="C_B",INDEX(音色一览表!A:A,MATCH(MID(F1502,5,2)&amp;MID(F1503,5,2)&amp;MID(F1504,7,2),音色一览表!H:H,0))&amp;" "&amp;INDEX(音色一览表!G:G,MATCH(MID(F1502,5,2)&amp;MID(F1503,5,2)&amp;MID(F1504,7,2),音色一览表!H:H,0)),"")</f>
        <v/>
      </c>
      <c r="S1502" s="17"/>
      <c r="T1502" s="17"/>
    </row>
    <row r="1503" spans="1:20" ht="18" hidden="1" customHeight="1" x14ac:dyDescent="0.2">
      <c r="A1503" s="16">
        <v>1501</v>
      </c>
      <c r="B1503" s="16">
        <v>8</v>
      </c>
      <c r="C1503" s="10">
        <v>43089.903631458335</v>
      </c>
      <c r="D1503" s="16" t="s">
        <v>49</v>
      </c>
      <c r="E1503" s="16" t="s">
        <v>50</v>
      </c>
      <c r="F1503" s="16" t="s">
        <v>1357</v>
      </c>
      <c r="G1503" s="16" t="s">
        <v>1781</v>
      </c>
      <c r="H1503" s="34" t="str">
        <f t="shared" si="95"/>
        <v>B5B</v>
      </c>
      <c r="I1503" s="34" t="str">
        <f>IFERROR(INDEX(数据分类!B:B,MATCH(数据!H1503,数据分类!A:A,0)),"Error")</f>
        <v>混响深度_a</v>
      </c>
      <c r="J1503" s="34" t="str">
        <f>IFERROR(_xlfn.IFS(INDEX(数据分类!E:E,MATCH(数据!H1503,数据分类!A:A,0))=3456,N1503&amp;M1503,INDEX(数据分类!E:E,MATCH(数据!H1503,数据分类!A:A,0))=34,M1503,INDEX(数据分类!E:E,MATCH(数据!H1503,数据分类!A:A,0))=56,N1503,INDEX(数据分类!E:E,MATCH(数据!H1503,数据分类!A:A,0))="-","-"),"Error")</f>
        <v>Vol:050</v>
      </c>
      <c r="K1503" s="34">
        <f t="shared" si="94"/>
        <v>2</v>
      </c>
      <c r="L1503" s="4" t="str">
        <f>IFERROR(INDEX(字典msg!B:B,MATCH(D1503,字典msg!A:A,0)),"Error")</f>
        <v>正常</v>
      </c>
      <c r="M1503" s="4" t="str">
        <f>IFERROR(_xlfn.IFS(H1503="9",INDEX(字典1_34!C:C,MATCH(MID(F1503,5,2),字典1_34!B:B,0)),H1503="B00",INDEX(字典1_34!D:D,MATCH(MID(F1503,5,2),字典1_34!B:B,0)),H1503="B20",INDEX(字典1_34!E:E,MATCH(MID(F1503,5,2),字典1_34!B:B,0)),H1503="B48",INDEX(字典1_34!G:G,MATCH(MID(F1503,5,2),字典1_34!B:B,0)),LEFT(H1503,1)="B",INDEX(字典1_34!F:F,MATCH(MID(F1503,5,2),字典1_34!B:B,0))),"-")</f>
        <v>Vol:050</v>
      </c>
      <c r="N1503" s="4" t="str">
        <f>IFERROR(_xlfn.IFS(H1503="9",INDEX(字典1_56!C:C,MATCH(MID(F1503,7,2),字典1_56!B:B,0)),LEFT(H1503,1)="B",INDEX(字典1_56!D:D,MATCH(MID(F1503,7,2),字典1_56!B:B,0)),H1503="C_B",INDEX(字典1_56!F:F,MATCH(MID(F1503,7,2),字典1_56!B:B,0)),H1503="C",INDEX(字典1_56!E:E,MATCH(MID(F1503,7,2),字典1_56!B:B,0))),"-")</f>
        <v>混响深度_a</v>
      </c>
      <c r="O1503" s="4" t="str">
        <f>IFERROR(INDEX(字典1_78!C:C,MATCH(RIGHT(F1503,2),字典1_78!B:B,0)),"Error")</f>
        <v>控制变更(#02)</v>
      </c>
      <c r="P1503" s="5">
        <f t="shared" si="92"/>
        <v>23.942</v>
      </c>
      <c r="Q1503" s="5">
        <f t="shared" si="93"/>
        <v>3.399999999999892E-2</v>
      </c>
      <c r="R1503" s="5" t="str">
        <f>IF(H1505="C_B",INDEX(音色一览表!A:A,MATCH(MID(F1503,5,2)&amp;MID(F1504,5,2)&amp;MID(F1505,7,2),音色一览表!H:H,0))&amp;" "&amp;INDEX(音色一览表!G:G,MATCH(MID(F1503,5,2)&amp;MID(F1504,5,2)&amp;MID(F1505,7,2),音色一览表!H:H,0)),"")</f>
        <v/>
      </c>
      <c r="S1503" s="17"/>
      <c r="T1503" s="17"/>
    </row>
    <row r="1504" spans="1:20" ht="18" hidden="1" customHeight="1" x14ac:dyDescent="0.2">
      <c r="A1504" s="16">
        <v>1502</v>
      </c>
      <c r="B1504" s="16">
        <v>8</v>
      </c>
      <c r="C1504" s="10">
        <v>43089.903635150462</v>
      </c>
      <c r="D1504" s="16" t="s">
        <v>49</v>
      </c>
      <c r="E1504" s="16" t="s">
        <v>50</v>
      </c>
      <c r="F1504" s="16" t="s">
        <v>1021</v>
      </c>
      <c r="G1504" s="16" t="s">
        <v>1782</v>
      </c>
      <c r="H1504" s="34" t="str">
        <f t="shared" si="95"/>
        <v>B00</v>
      </c>
      <c r="I1504" s="34" t="str">
        <f>IFERROR(INDEX(数据分类!B:B,MATCH(数据!H1504,数据分类!A:A,0)),"Error")</f>
        <v>设定音色_MSB</v>
      </c>
      <c r="J1504" s="34" t="str">
        <f>IFERROR(_xlfn.IFS(INDEX(数据分类!E:E,MATCH(数据!H1504,数据分类!A:A,0))=3456,N1504&amp;M1504,INDEX(数据分类!E:E,MATCH(数据!H1504,数据分类!A:A,0))=34,M1504,INDEX(数据分类!E:E,MATCH(数据!H1504,数据分类!A:A,0))=56,N1504,INDEX(数据分类!E:E,MATCH(数据!H1504,数据分类!A:A,0))="-","-"),"Error")</f>
        <v>MSB:000</v>
      </c>
      <c r="K1504" s="34">
        <f t="shared" si="94"/>
        <v>1</v>
      </c>
      <c r="L1504" s="4" t="str">
        <f>IFERROR(INDEX(字典msg!B:B,MATCH(D1504,字典msg!A:A,0)),"Error")</f>
        <v>正常</v>
      </c>
      <c r="M1504" s="4" t="str">
        <f>IFERROR(_xlfn.IFS(H1504="9",INDEX(字典1_34!C:C,MATCH(MID(F1504,5,2),字典1_34!B:B,0)),H1504="B00",INDEX(字典1_34!D:D,MATCH(MID(F1504,5,2),字典1_34!B:B,0)),H1504="B20",INDEX(字典1_34!E:E,MATCH(MID(F1504,5,2),字典1_34!B:B,0)),H1504="B48",INDEX(字典1_34!G:G,MATCH(MID(F1504,5,2),字典1_34!B:B,0)),LEFT(H1504,1)="B",INDEX(字典1_34!F:F,MATCH(MID(F1504,5,2),字典1_34!B:B,0))),"-")</f>
        <v>MSB:000</v>
      </c>
      <c r="N1504" s="4" t="str">
        <f>IFERROR(_xlfn.IFS(H1504="9",INDEX(字典1_56!C:C,MATCH(MID(F1504,7,2),字典1_56!B:B,0)),LEFT(H1504,1)="B",INDEX(字典1_56!D:D,MATCH(MID(F1504,7,2),字典1_56!B:B,0)),H1504="C_B",INDEX(字典1_56!F:F,MATCH(MID(F1504,7,2),字典1_56!B:B,0)),H1504="C",INDEX(字典1_56!E:E,MATCH(MID(F1504,7,2),字典1_56!B:B,0))),"-")</f>
        <v>设定音色_MSB</v>
      </c>
      <c r="O1504" s="4" t="str">
        <f>IFERROR(INDEX(字典1_78!C:C,MATCH(RIGHT(F1504,2),字典1_78!B:B,0)),"Error")</f>
        <v>控制变更(#01)</v>
      </c>
      <c r="P1504" s="5">
        <f t="shared" si="92"/>
        <v>24.260999999999999</v>
      </c>
      <c r="Q1504" s="5">
        <f t="shared" si="93"/>
        <v>0.31899999999999906</v>
      </c>
      <c r="R1504" s="5" t="str">
        <f>IF(H1506="C_B",INDEX(音色一览表!A:A,MATCH(MID(F1504,5,2)&amp;MID(F1505,5,2)&amp;MID(F1506,7,2),音色一览表!H:H,0))&amp;" "&amp;INDEX(音色一览表!G:G,MATCH(MID(F1504,5,2)&amp;MID(F1505,5,2)&amp;MID(F1506,7,2),音色一览表!H:H,0)),"")</f>
        <v>33 亮音钢琴</v>
      </c>
      <c r="S1504" s="17"/>
      <c r="T1504" s="17"/>
    </row>
    <row r="1505" spans="1:20" ht="18" hidden="1" customHeight="1" x14ac:dyDescent="0.2">
      <c r="A1505" s="16">
        <v>1503</v>
      </c>
      <c r="B1505" s="16">
        <v>8</v>
      </c>
      <c r="C1505" s="10">
        <v>43089.903635405091</v>
      </c>
      <c r="D1505" s="16" t="s">
        <v>49</v>
      </c>
      <c r="E1505" s="16" t="s">
        <v>50</v>
      </c>
      <c r="F1505" s="16" t="s">
        <v>1023</v>
      </c>
      <c r="G1505" s="16" t="s">
        <v>1783</v>
      </c>
      <c r="H1505" s="34" t="str">
        <f t="shared" si="95"/>
        <v>B20</v>
      </c>
      <c r="I1505" s="34" t="str">
        <f>IFERROR(INDEX(数据分类!B:B,MATCH(数据!H1505,数据分类!A:A,0)),"Error")</f>
        <v>设定音色_LSB</v>
      </c>
      <c r="J1505" s="34" t="str">
        <f>IFERROR(_xlfn.IFS(INDEX(数据分类!E:E,MATCH(数据!H1505,数据分类!A:A,0))=3456,N1505&amp;M1505,INDEX(数据分类!E:E,MATCH(数据!H1505,数据分类!A:A,0))=34,M1505,INDEX(数据分类!E:E,MATCH(数据!H1505,数据分类!A:A,0))=56,N1505,INDEX(数据分类!E:E,MATCH(数据!H1505,数据分类!A:A,0))="-","-"),"Error")</f>
        <v>LSB:112</v>
      </c>
      <c r="K1505" s="34">
        <f t="shared" si="94"/>
        <v>1</v>
      </c>
      <c r="L1505" s="4" t="str">
        <f>IFERROR(INDEX(字典msg!B:B,MATCH(D1505,字典msg!A:A,0)),"Error")</f>
        <v>正常</v>
      </c>
      <c r="M1505" s="4" t="str">
        <f>IFERROR(_xlfn.IFS(H1505="9",INDEX(字典1_34!C:C,MATCH(MID(F1505,5,2),字典1_34!B:B,0)),H1505="B00",INDEX(字典1_34!D:D,MATCH(MID(F1505,5,2),字典1_34!B:B,0)),H1505="B20",INDEX(字典1_34!E:E,MATCH(MID(F1505,5,2),字典1_34!B:B,0)),H1505="B48",INDEX(字典1_34!G:G,MATCH(MID(F1505,5,2),字典1_34!B:B,0)),LEFT(H1505,1)="B",INDEX(字典1_34!F:F,MATCH(MID(F1505,5,2),字典1_34!B:B,0))),"-")</f>
        <v>LSB:112</v>
      </c>
      <c r="N1505" s="4" t="str">
        <f>IFERROR(_xlfn.IFS(H1505="9",INDEX(字典1_56!C:C,MATCH(MID(F1505,7,2),字典1_56!B:B,0)),LEFT(H1505,1)="B",INDEX(字典1_56!D:D,MATCH(MID(F1505,7,2),字典1_56!B:B,0)),H1505="C_B",INDEX(字典1_56!F:F,MATCH(MID(F1505,7,2),字典1_56!B:B,0)),H1505="C",INDEX(字典1_56!E:E,MATCH(MID(F1505,7,2),字典1_56!B:B,0))),"-")</f>
        <v>设定音色_LSB</v>
      </c>
      <c r="O1505" s="4" t="str">
        <f>IFERROR(INDEX(字典1_78!C:C,MATCH(RIGHT(F1505,2),字典1_78!B:B,0)),"Error")</f>
        <v>控制变更(#01)</v>
      </c>
      <c r="P1505" s="5">
        <f t="shared" si="92"/>
        <v>24.283000000000001</v>
      </c>
      <c r="Q1505" s="5">
        <f t="shared" si="93"/>
        <v>2.2000000000002018E-2</v>
      </c>
      <c r="R1505" s="5" t="str">
        <f>IF(H1507="C_B",INDEX(音色一览表!A:A,MATCH(MID(F1505,5,2)&amp;MID(F1506,5,2)&amp;MID(F1507,7,2),音色一览表!H:H,0))&amp;" "&amp;INDEX(音色一览表!G:G,MATCH(MID(F1505,5,2)&amp;MID(F1506,5,2)&amp;MID(F1507,7,2),音色一览表!H:H,0)),"")</f>
        <v/>
      </c>
      <c r="S1505" s="17"/>
      <c r="T1505" s="17"/>
    </row>
    <row r="1506" spans="1:20" ht="18" hidden="1" customHeight="1" x14ac:dyDescent="0.2">
      <c r="A1506" s="16">
        <v>1504</v>
      </c>
      <c r="B1506" s="16">
        <v>8</v>
      </c>
      <c r="C1506" s="10">
        <v>43089.903635775459</v>
      </c>
      <c r="D1506" s="16" t="s">
        <v>49</v>
      </c>
      <c r="E1506" s="16" t="s">
        <v>50</v>
      </c>
      <c r="F1506" s="16" t="s">
        <v>1256</v>
      </c>
      <c r="G1506" s="16" t="s">
        <v>1784</v>
      </c>
      <c r="H1506" s="34" t="str">
        <f t="shared" si="95"/>
        <v>C_B</v>
      </c>
      <c r="I1506" s="34" t="str">
        <f>IFERROR(INDEX(数据分类!B:B,MATCH(数据!H1506,数据分类!A:A,0)),"Error")</f>
        <v>设定音色_NO</v>
      </c>
      <c r="J1506" s="34" t="str">
        <f>IFERROR(_xlfn.IFS(INDEX(数据分类!E:E,MATCH(数据!H1506,数据分类!A:A,0))=3456,N1506&amp;M1506,INDEX(数据分类!E:E,MATCH(数据!H1506,数据分类!A:A,0))=34,M1506,INDEX(数据分类!E:E,MATCH(数据!H1506,数据分类!A:A,0))=56,N1506,INDEX(数据分类!E:E,MATCH(数据!H1506,数据分类!A:A,0))="-","-"),"Error")</f>
        <v>NO:002</v>
      </c>
      <c r="K1506" s="34">
        <f t="shared" si="94"/>
        <v>1</v>
      </c>
      <c r="L1506" s="4" t="str">
        <f>IFERROR(INDEX(字典msg!B:B,MATCH(D1506,字典msg!A:A,0)),"Error")</f>
        <v>正常</v>
      </c>
      <c r="M1506" s="4" t="str">
        <f>IFERROR(_xlfn.IFS(H1506="9",INDEX(字典1_34!C:C,MATCH(MID(F1506,5,2),字典1_34!B:B,0)),H1506="B00",INDEX(字典1_34!D:D,MATCH(MID(F1506,5,2),字典1_34!B:B,0)),H1506="B20",INDEX(字典1_34!E:E,MATCH(MID(F1506,5,2),字典1_34!B:B,0)),H1506="B48",INDEX(字典1_34!G:G,MATCH(MID(F1506,5,2),字典1_34!B:B,0)),LEFT(H1506,1)="B",INDEX(字典1_34!F:F,MATCH(MID(F1506,5,2),字典1_34!B:B,0))),"-")</f>
        <v>-</v>
      </c>
      <c r="N1506" s="4" t="str">
        <f>IFERROR(_xlfn.IFS(H1506="9",INDEX(字典1_56!C:C,MATCH(MID(F1506,7,2),字典1_56!B:B,0)),LEFT(H1506,1)="B",INDEX(字典1_56!D:D,MATCH(MID(F1506,7,2),字典1_56!B:B,0)),H1506="C_B",INDEX(字典1_56!F:F,MATCH(MID(F1506,7,2),字典1_56!B:B,0)),H1506="C",INDEX(字典1_56!E:E,MATCH(MID(F1506,7,2),字典1_56!B:B,0))),"-")</f>
        <v>NO:002</v>
      </c>
      <c r="O1506" s="4" t="str">
        <f>IFERROR(INDEX(字典1_78!C:C,MATCH(RIGHT(F1506,2),字典1_78!B:B,0)),"Error")</f>
        <v>程序更改(#01)</v>
      </c>
      <c r="P1506" s="5">
        <f t="shared" si="92"/>
        <v>24.315000000000001</v>
      </c>
      <c r="Q1506" s="5">
        <f t="shared" si="93"/>
        <v>3.2000000000000028E-2</v>
      </c>
      <c r="R1506" s="5" t="str">
        <f>IF(H1508="C_B",INDEX(音色一览表!A:A,MATCH(MID(F1506,5,2)&amp;MID(F1507,5,2)&amp;MID(F1508,7,2),音色一览表!H:H,0))&amp;" "&amp;INDEX(音色一览表!G:G,MATCH(MID(F1506,5,2)&amp;MID(F1507,5,2)&amp;MID(F1508,7,2),音色一览表!H:H,0)),"")</f>
        <v/>
      </c>
      <c r="S1506" s="17"/>
      <c r="T1506" s="17"/>
    </row>
    <row r="1507" spans="1:20" ht="18" hidden="1" customHeight="1" x14ac:dyDescent="0.2">
      <c r="A1507" s="16">
        <v>1505</v>
      </c>
      <c r="B1507" s="16">
        <v>8</v>
      </c>
      <c r="C1507" s="10">
        <v>43089.90363616898</v>
      </c>
      <c r="D1507" s="16" t="s">
        <v>49</v>
      </c>
      <c r="E1507" s="16" t="s">
        <v>50</v>
      </c>
      <c r="F1507" s="16" t="s">
        <v>1026</v>
      </c>
      <c r="G1507" s="16" t="s">
        <v>1785</v>
      </c>
      <c r="H1507" s="34" t="str">
        <f t="shared" si="95"/>
        <v>B00</v>
      </c>
      <c r="I1507" s="34" t="str">
        <f>IFERROR(INDEX(数据分类!B:B,MATCH(数据!H1507,数据分类!A:A,0)),"Error")</f>
        <v>设定音色_MSB</v>
      </c>
      <c r="J1507" s="34" t="str">
        <f>IFERROR(_xlfn.IFS(INDEX(数据分类!E:E,MATCH(数据!H1507,数据分类!A:A,0))=3456,N1507&amp;M1507,INDEX(数据分类!E:E,MATCH(数据!H1507,数据分类!A:A,0))=34,M1507,INDEX(数据分类!E:E,MATCH(数据!H1507,数据分类!A:A,0))=56,N1507,INDEX(数据分类!E:E,MATCH(数据!H1507,数据分类!A:A,0))="-","-"),"Error")</f>
        <v>MSB:000</v>
      </c>
      <c r="K1507" s="34">
        <f t="shared" si="94"/>
        <v>2</v>
      </c>
      <c r="L1507" s="4" t="str">
        <f>IFERROR(INDEX(字典msg!B:B,MATCH(D1507,字典msg!A:A,0)),"Error")</f>
        <v>正常</v>
      </c>
      <c r="M1507" s="4" t="str">
        <f>IFERROR(_xlfn.IFS(H1507="9",INDEX(字典1_34!C:C,MATCH(MID(F1507,5,2),字典1_34!B:B,0)),H1507="B00",INDEX(字典1_34!D:D,MATCH(MID(F1507,5,2),字典1_34!B:B,0)),H1507="B20",INDEX(字典1_34!E:E,MATCH(MID(F1507,5,2),字典1_34!B:B,0)),H1507="B48",INDEX(字典1_34!G:G,MATCH(MID(F1507,5,2),字典1_34!B:B,0)),LEFT(H1507,1)="B",INDEX(字典1_34!F:F,MATCH(MID(F1507,5,2),字典1_34!B:B,0))),"-")</f>
        <v>MSB:000</v>
      </c>
      <c r="N1507" s="4" t="str">
        <f>IFERROR(_xlfn.IFS(H1507="9",INDEX(字典1_56!C:C,MATCH(MID(F1507,7,2),字典1_56!B:B,0)),LEFT(H1507,1)="B",INDEX(字典1_56!D:D,MATCH(MID(F1507,7,2),字典1_56!B:B,0)),H1507="C_B",INDEX(字典1_56!F:F,MATCH(MID(F1507,7,2),字典1_56!B:B,0)),H1507="C",INDEX(字典1_56!E:E,MATCH(MID(F1507,7,2),字典1_56!B:B,0))),"-")</f>
        <v>设定音色_MSB</v>
      </c>
      <c r="O1507" s="4" t="str">
        <f>IFERROR(INDEX(字典1_78!C:C,MATCH(RIGHT(F1507,2),字典1_78!B:B,0)),"Error")</f>
        <v>控制变更(#02)</v>
      </c>
      <c r="P1507" s="5">
        <f t="shared" si="92"/>
        <v>24.349</v>
      </c>
      <c r="Q1507" s="5">
        <f t="shared" si="93"/>
        <v>3.399999999999892E-2</v>
      </c>
      <c r="R1507" s="5" t="str">
        <f>IF(H1509="C_B",INDEX(音色一览表!A:A,MATCH(MID(F1507,5,2)&amp;MID(F1508,5,2)&amp;MID(F1509,7,2),音色一览表!H:H,0))&amp;" "&amp;INDEX(音色一览表!G:G,MATCH(MID(F1507,5,2)&amp;MID(F1508,5,2)&amp;MID(F1509,7,2),音色一览表!H:H,0)),"")</f>
        <v>74 弦乐合奏2</v>
      </c>
      <c r="S1507" s="17"/>
      <c r="T1507" s="17"/>
    </row>
    <row r="1508" spans="1:20" ht="18" hidden="1" customHeight="1" x14ac:dyDescent="0.2">
      <c r="A1508" s="16">
        <v>1506</v>
      </c>
      <c r="B1508" s="16">
        <v>8</v>
      </c>
      <c r="C1508" s="10">
        <v>43089.903636550924</v>
      </c>
      <c r="D1508" s="16" t="s">
        <v>49</v>
      </c>
      <c r="E1508" s="16" t="s">
        <v>50</v>
      </c>
      <c r="F1508" s="16" t="s">
        <v>1027</v>
      </c>
      <c r="G1508" s="16" t="s">
        <v>1786</v>
      </c>
      <c r="H1508" s="34" t="str">
        <f t="shared" si="95"/>
        <v>B20</v>
      </c>
      <c r="I1508" s="34" t="str">
        <f>IFERROR(INDEX(数据分类!B:B,MATCH(数据!H1508,数据分类!A:A,0)),"Error")</f>
        <v>设定音色_LSB</v>
      </c>
      <c r="J1508" s="34" t="str">
        <f>IFERROR(_xlfn.IFS(INDEX(数据分类!E:E,MATCH(数据!H1508,数据分类!A:A,0))=3456,N1508&amp;M1508,INDEX(数据分类!E:E,MATCH(数据!H1508,数据分类!A:A,0))=34,M1508,INDEX(数据分类!E:E,MATCH(数据!H1508,数据分类!A:A,0))=56,N1508,INDEX(数据分类!E:E,MATCH(数据!H1508,数据分类!A:A,0))="-","-"),"Error")</f>
        <v>LSB:112</v>
      </c>
      <c r="K1508" s="34">
        <f t="shared" si="94"/>
        <v>2</v>
      </c>
      <c r="L1508" s="4" t="str">
        <f>IFERROR(INDEX(字典msg!B:B,MATCH(D1508,字典msg!A:A,0)),"Error")</f>
        <v>正常</v>
      </c>
      <c r="M1508" s="4" t="str">
        <f>IFERROR(_xlfn.IFS(H1508="9",INDEX(字典1_34!C:C,MATCH(MID(F1508,5,2),字典1_34!B:B,0)),H1508="B00",INDEX(字典1_34!D:D,MATCH(MID(F1508,5,2),字典1_34!B:B,0)),H1508="B20",INDEX(字典1_34!E:E,MATCH(MID(F1508,5,2),字典1_34!B:B,0)),H1508="B48",INDEX(字典1_34!G:G,MATCH(MID(F1508,5,2),字典1_34!B:B,0)),LEFT(H1508,1)="B",INDEX(字典1_34!F:F,MATCH(MID(F1508,5,2),字典1_34!B:B,0))),"-")</f>
        <v>LSB:112</v>
      </c>
      <c r="N1508" s="4" t="str">
        <f>IFERROR(_xlfn.IFS(H1508="9",INDEX(字典1_56!C:C,MATCH(MID(F1508,7,2),字典1_56!B:B,0)),LEFT(H1508,1)="B",INDEX(字典1_56!D:D,MATCH(MID(F1508,7,2),字典1_56!B:B,0)),H1508="C_B",INDEX(字典1_56!F:F,MATCH(MID(F1508,7,2),字典1_56!B:B,0)),H1508="C",INDEX(字典1_56!E:E,MATCH(MID(F1508,7,2),字典1_56!B:B,0))),"-")</f>
        <v>设定音色_LSB</v>
      </c>
      <c r="O1508" s="4" t="str">
        <f>IFERROR(INDEX(字典1_78!C:C,MATCH(RIGHT(F1508,2),字典1_78!B:B,0)),"Error")</f>
        <v>控制变更(#02)</v>
      </c>
      <c r="P1508" s="5">
        <f t="shared" si="92"/>
        <v>24.382000000000001</v>
      </c>
      <c r="Q1508" s="5">
        <f t="shared" si="93"/>
        <v>3.3000000000001251E-2</v>
      </c>
      <c r="R1508" s="5" t="str">
        <f>IF(H1510="C_B",INDEX(音色一览表!A:A,MATCH(MID(F1508,5,2)&amp;MID(F1509,5,2)&amp;MID(F1510,7,2),音色一览表!H:H,0))&amp;" "&amp;INDEX(音色一览表!G:G,MATCH(MID(F1508,5,2)&amp;MID(F1509,5,2)&amp;MID(F1510,7,2),音色一览表!H:H,0)),"")</f>
        <v/>
      </c>
      <c r="S1508" s="17"/>
      <c r="T1508" s="17"/>
    </row>
    <row r="1509" spans="1:20" ht="18" hidden="1" customHeight="1" x14ac:dyDescent="0.2">
      <c r="A1509" s="16">
        <v>1507</v>
      </c>
      <c r="B1509" s="16">
        <v>8</v>
      </c>
      <c r="C1509" s="10">
        <v>43089.903636944444</v>
      </c>
      <c r="D1509" s="16" t="s">
        <v>49</v>
      </c>
      <c r="E1509" s="16" t="s">
        <v>50</v>
      </c>
      <c r="F1509" s="16" t="s">
        <v>1074</v>
      </c>
      <c r="G1509" s="16" t="s">
        <v>1787</v>
      </c>
      <c r="H1509" s="34" t="str">
        <f t="shared" si="95"/>
        <v>C_B</v>
      </c>
      <c r="I1509" s="34" t="str">
        <f>IFERROR(INDEX(数据分类!B:B,MATCH(数据!H1509,数据分类!A:A,0)),"Error")</f>
        <v>设定音色_NO</v>
      </c>
      <c r="J1509" s="34" t="str">
        <f>IFERROR(_xlfn.IFS(INDEX(数据分类!E:E,MATCH(数据!H1509,数据分类!A:A,0))=3456,N1509&amp;M1509,INDEX(数据分类!E:E,MATCH(数据!H1509,数据分类!A:A,0))=34,M1509,INDEX(数据分类!E:E,MATCH(数据!H1509,数据分类!A:A,0))=56,N1509,INDEX(数据分类!E:E,MATCH(数据!H1509,数据分类!A:A,0))="-","-"),"Error")</f>
        <v>NO:049</v>
      </c>
      <c r="K1509" s="34">
        <f t="shared" si="94"/>
        <v>2</v>
      </c>
      <c r="L1509" s="4" t="str">
        <f>IFERROR(INDEX(字典msg!B:B,MATCH(D1509,字典msg!A:A,0)),"Error")</f>
        <v>正常</v>
      </c>
      <c r="M1509" s="4" t="str">
        <f>IFERROR(_xlfn.IFS(H1509="9",INDEX(字典1_34!C:C,MATCH(MID(F1509,5,2),字典1_34!B:B,0)),H1509="B00",INDEX(字典1_34!D:D,MATCH(MID(F1509,5,2),字典1_34!B:B,0)),H1509="B20",INDEX(字典1_34!E:E,MATCH(MID(F1509,5,2),字典1_34!B:B,0)),H1509="B48",INDEX(字典1_34!G:G,MATCH(MID(F1509,5,2),字典1_34!B:B,0)),LEFT(H1509,1)="B",INDEX(字典1_34!F:F,MATCH(MID(F1509,5,2),字典1_34!B:B,0))),"-")</f>
        <v>-</v>
      </c>
      <c r="N1509" s="4" t="str">
        <f>IFERROR(_xlfn.IFS(H1509="9",INDEX(字典1_56!C:C,MATCH(MID(F1509,7,2),字典1_56!B:B,0)),LEFT(H1509,1)="B",INDEX(字典1_56!D:D,MATCH(MID(F1509,7,2),字典1_56!B:B,0)),H1509="C_B",INDEX(字典1_56!F:F,MATCH(MID(F1509,7,2),字典1_56!B:B,0)),H1509="C",INDEX(字典1_56!E:E,MATCH(MID(F1509,7,2),字典1_56!B:B,0))),"-")</f>
        <v>NO:049</v>
      </c>
      <c r="O1509" s="4" t="str">
        <f>IFERROR(INDEX(字典1_78!C:C,MATCH(RIGHT(F1509,2),字典1_78!B:B,0)),"Error")</f>
        <v>程序更改(#02)</v>
      </c>
      <c r="P1509" s="5">
        <f t="shared" si="92"/>
        <v>24.416</v>
      </c>
      <c r="Q1509" s="5">
        <f t="shared" si="93"/>
        <v>3.399999999999892E-2</v>
      </c>
      <c r="R1509" s="5" t="str">
        <f>IF(H1511="C_B",INDEX(音色一览表!A:A,MATCH(MID(F1509,5,2)&amp;MID(F1510,5,2)&amp;MID(F1511,7,2),音色一览表!H:H,0))&amp;" "&amp;INDEX(音色一览表!G:G,MATCH(MID(F1509,5,2)&amp;MID(F1510,5,2)&amp;MID(F1511,7,2),音色一览表!H:H,0)),"")</f>
        <v/>
      </c>
      <c r="S1509" s="17"/>
      <c r="T1509" s="17"/>
    </row>
    <row r="1510" spans="1:20" ht="18" hidden="1" customHeight="1" x14ac:dyDescent="0.2">
      <c r="A1510" s="16">
        <v>1508</v>
      </c>
      <c r="B1510" s="16">
        <v>8</v>
      </c>
      <c r="C1510" s="10">
        <v>43089.903637326388</v>
      </c>
      <c r="D1510" s="16" t="s">
        <v>49</v>
      </c>
      <c r="E1510" s="16" t="s">
        <v>50</v>
      </c>
      <c r="F1510" s="16" t="s">
        <v>1261</v>
      </c>
      <c r="G1510" s="16" t="s">
        <v>1788</v>
      </c>
      <c r="H1510" s="34" t="str">
        <f t="shared" si="95"/>
        <v>B07</v>
      </c>
      <c r="I1510" s="34" t="str">
        <f>IFERROR(INDEX(数据分类!B:B,MATCH(数据!H1510,数据分类!A:A,0)),"Error")</f>
        <v>主音量_a</v>
      </c>
      <c r="J1510" s="34" t="str">
        <f>IFERROR(_xlfn.IFS(INDEX(数据分类!E:E,MATCH(数据!H1510,数据分类!A:A,0))=3456,N1510&amp;M1510,INDEX(数据分类!E:E,MATCH(数据!H1510,数据分类!A:A,0))=34,M1510,INDEX(数据分类!E:E,MATCH(数据!H1510,数据分类!A:A,0))=56,N1510,INDEX(数据分类!E:E,MATCH(数据!H1510,数据分类!A:A,0))="-","-"),"Error")</f>
        <v>Vol:110</v>
      </c>
      <c r="K1510" s="34">
        <f t="shared" si="94"/>
        <v>1</v>
      </c>
      <c r="L1510" s="4" t="str">
        <f>IFERROR(INDEX(字典msg!B:B,MATCH(D1510,字典msg!A:A,0)),"Error")</f>
        <v>正常</v>
      </c>
      <c r="M1510" s="4" t="str">
        <f>IFERROR(_xlfn.IFS(H1510="9",INDEX(字典1_34!C:C,MATCH(MID(F1510,5,2),字典1_34!B:B,0)),H1510="B00",INDEX(字典1_34!D:D,MATCH(MID(F1510,5,2),字典1_34!B:B,0)),H1510="B20",INDEX(字典1_34!E:E,MATCH(MID(F1510,5,2),字典1_34!B:B,0)),H1510="B48",INDEX(字典1_34!G:G,MATCH(MID(F1510,5,2),字典1_34!B:B,0)),LEFT(H1510,1)="B",INDEX(字典1_34!F:F,MATCH(MID(F1510,5,2),字典1_34!B:B,0))),"-")</f>
        <v>Vol:110</v>
      </c>
      <c r="N1510" s="4" t="str">
        <f>IFERROR(_xlfn.IFS(H1510="9",INDEX(字典1_56!C:C,MATCH(MID(F1510,7,2),字典1_56!B:B,0)),LEFT(H1510,1)="B",INDEX(字典1_56!D:D,MATCH(MID(F1510,7,2),字典1_56!B:B,0)),H1510="C_B",INDEX(字典1_56!F:F,MATCH(MID(F1510,7,2),字典1_56!B:B,0)),H1510="C",INDEX(字典1_56!E:E,MATCH(MID(F1510,7,2),字典1_56!B:B,0))),"-")</f>
        <v>主音量_a</v>
      </c>
      <c r="O1510" s="4" t="str">
        <f>IFERROR(INDEX(字典1_78!C:C,MATCH(RIGHT(F1510,2),字典1_78!B:B,0)),"Error")</f>
        <v>控制变更(#01)</v>
      </c>
      <c r="P1510" s="5">
        <f t="shared" si="92"/>
        <v>24.449000000000002</v>
      </c>
      <c r="Q1510" s="5">
        <f t="shared" si="93"/>
        <v>3.3000000000001251E-2</v>
      </c>
      <c r="R1510" s="5" t="str">
        <f>IF(H1512="C_B",INDEX(音色一览表!A:A,MATCH(MID(F1510,5,2)&amp;MID(F1511,5,2)&amp;MID(F1512,7,2),音色一览表!H:H,0))&amp;" "&amp;INDEX(音色一览表!G:G,MATCH(MID(F1510,5,2)&amp;MID(F1511,5,2)&amp;MID(F1512,7,2),音色一览表!H:H,0)),"")</f>
        <v/>
      </c>
      <c r="S1510" s="17"/>
      <c r="T1510" s="17"/>
    </row>
    <row r="1511" spans="1:20" ht="18" hidden="1" customHeight="1" x14ac:dyDescent="0.2">
      <c r="A1511" s="16">
        <v>1509</v>
      </c>
      <c r="B1511" s="16">
        <v>8</v>
      </c>
      <c r="C1511" s="10">
        <v>43089.903637696756</v>
      </c>
      <c r="D1511" s="16" t="s">
        <v>49</v>
      </c>
      <c r="E1511" s="16" t="s">
        <v>50</v>
      </c>
      <c r="F1511" s="16" t="s">
        <v>1263</v>
      </c>
      <c r="G1511" s="16" t="s">
        <v>1789</v>
      </c>
      <c r="H1511" s="34" t="str">
        <f t="shared" si="95"/>
        <v>B5B</v>
      </c>
      <c r="I1511" s="34" t="str">
        <f>IFERROR(INDEX(数据分类!B:B,MATCH(数据!H1511,数据分类!A:A,0)),"Error")</f>
        <v>混响深度_a</v>
      </c>
      <c r="J1511" s="34" t="str">
        <f>IFERROR(_xlfn.IFS(INDEX(数据分类!E:E,MATCH(数据!H1511,数据分类!A:A,0))=3456,N1511&amp;M1511,INDEX(数据分类!E:E,MATCH(数据!H1511,数据分类!A:A,0))=34,M1511,INDEX(数据分类!E:E,MATCH(数据!H1511,数据分类!A:A,0))=56,N1511,INDEX(数据分类!E:E,MATCH(数据!H1511,数据分类!A:A,0))="-","-"),"Error")</f>
        <v>Vol:018</v>
      </c>
      <c r="K1511" s="34">
        <f t="shared" si="94"/>
        <v>1</v>
      </c>
      <c r="L1511" s="4" t="str">
        <f>IFERROR(INDEX(字典msg!B:B,MATCH(D1511,字典msg!A:A,0)),"Error")</f>
        <v>正常</v>
      </c>
      <c r="M1511" s="4" t="str">
        <f>IFERROR(_xlfn.IFS(H1511="9",INDEX(字典1_34!C:C,MATCH(MID(F1511,5,2),字典1_34!B:B,0)),H1511="B00",INDEX(字典1_34!D:D,MATCH(MID(F1511,5,2),字典1_34!B:B,0)),H1511="B20",INDEX(字典1_34!E:E,MATCH(MID(F1511,5,2),字典1_34!B:B,0)),H1511="B48",INDEX(字典1_34!G:G,MATCH(MID(F1511,5,2),字典1_34!B:B,0)),LEFT(H1511,1)="B",INDEX(字典1_34!F:F,MATCH(MID(F1511,5,2),字典1_34!B:B,0))),"-")</f>
        <v>Vol:018</v>
      </c>
      <c r="N1511" s="4" t="str">
        <f>IFERROR(_xlfn.IFS(H1511="9",INDEX(字典1_56!C:C,MATCH(MID(F1511,7,2),字典1_56!B:B,0)),LEFT(H1511,1)="B",INDEX(字典1_56!D:D,MATCH(MID(F1511,7,2),字典1_56!B:B,0)),H1511="C_B",INDEX(字典1_56!F:F,MATCH(MID(F1511,7,2),字典1_56!B:B,0)),H1511="C",INDEX(字典1_56!E:E,MATCH(MID(F1511,7,2),字典1_56!B:B,0))),"-")</f>
        <v>混响深度_a</v>
      </c>
      <c r="O1511" s="4" t="str">
        <f>IFERROR(INDEX(字典1_78!C:C,MATCH(RIGHT(F1511,2),字典1_78!B:B,0)),"Error")</f>
        <v>控制变更(#01)</v>
      </c>
      <c r="P1511" s="5">
        <f t="shared" si="92"/>
        <v>24.481000000000002</v>
      </c>
      <c r="Q1511" s="5">
        <f t="shared" si="93"/>
        <v>3.2000000000000028E-2</v>
      </c>
      <c r="R1511" s="5" t="str">
        <f>IF(H1513="C_B",INDEX(音色一览表!A:A,MATCH(MID(F1511,5,2)&amp;MID(F1512,5,2)&amp;MID(F1513,7,2),音色一览表!H:H,0))&amp;" "&amp;INDEX(音色一览表!G:G,MATCH(MID(F1511,5,2)&amp;MID(F1512,5,2)&amp;MID(F1513,7,2),音色一览表!H:H,0)),"")</f>
        <v/>
      </c>
      <c r="S1511" s="17"/>
      <c r="T1511" s="17"/>
    </row>
    <row r="1512" spans="1:20" ht="18" hidden="1" customHeight="1" x14ac:dyDescent="0.2">
      <c r="A1512" s="16">
        <v>1510</v>
      </c>
      <c r="B1512" s="16">
        <v>8</v>
      </c>
      <c r="C1512" s="10">
        <v>43089.903638067131</v>
      </c>
      <c r="D1512" s="16" t="s">
        <v>49</v>
      </c>
      <c r="E1512" s="16" t="s">
        <v>50</v>
      </c>
      <c r="F1512" s="16" t="s">
        <v>1265</v>
      </c>
      <c r="G1512" s="16" t="s">
        <v>1790</v>
      </c>
      <c r="H1512" s="34" t="str">
        <f t="shared" si="95"/>
        <v>B07</v>
      </c>
      <c r="I1512" s="34" t="str">
        <f>IFERROR(INDEX(数据分类!B:B,MATCH(数据!H1512,数据分类!A:A,0)),"Error")</f>
        <v>主音量_a</v>
      </c>
      <c r="J1512" s="34" t="str">
        <f>IFERROR(_xlfn.IFS(INDEX(数据分类!E:E,MATCH(数据!H1512,数据分类!A:A,0))=3456,N1512&amp;M1512,INDEX(数据分类!E:E,MATCH(数据!H1512,数据分类!A:A,0))=34,M1512,INDEX(数据分类!E:E,MATCH(数据!H1512,数据分类!A:A,0))=56,N1512,INDEX(数据分类!E:E,MATCH(数据!H1512,数据分类!A:A,0))="-","-"),"Error")</f>
        <v>Vol:048</v>
      </c>
      <c r="K1512" s="34">
        <f t="shared" si="94"/>
        <v>2</v>
      </c>
      <c r="L1512" s="4" t="str">
        <f>IFERROR(INDEX(字典msg!B:B,MATCH(D1512,字典msg!A:A,0)),"Error")</f>
        <v>正常</v>
      </c>
      <c r="M1512" s="4" t="str">
        <f>IFERROR(_xlfn.IFS(H1512="9",INDEX(字典1_34!C:C,MATCH(MID(F1512,5,2),字典1_34!B:B,0)),H1512="B00",INDEX(字典1_34!D:D,MATCH(MID(F1512,5,2),字典1_34!B:B,0)),H1512="B20",INDEX(字典1_34!E:E,MATCH(MID(F1512,5,2),字典1_34!B:B,0)),H1512="B48",INDEX(字典1_34!G:G,MATCH(MID(F1512,5,2),字典1_34!B:B,0)),LEFT(H1512,1)="B",INDEX(字典1_34!F:F,MATCH(MID(F1512,5,2),字典1_34!B:B,0))),"-")</f>
        <v>Vol:048</v>
      </c>
      <c r="N1512" s="4" t="str">
        <f>IFERROR(_xlfn.IFS(H1512="9",INDEX(字典1_56!C:C,MATCH(MID(F1512,7,2),字典1_56!B:B,0)),LEFT(H1512,1)="B",INDEX(字典1_56!D:D,MATCH(MID(F1512,7,2),字典1_56!B:B,0)),H1512="C_B",INDEX(字典1_56!F:F,MATCH(MID(F1512,7,2),字典1_56!B:B,0)),H1512="C",INDEX(字典1_56!E:E,MATCH(MID(F1512,7,2),字典1_56!B:B,0))),"-")</f>
        <v>主音量_a</v>
      </c>
      <c r="O1512" s="4" t="str">
        <f>IFERROR(INDEX(字典1_78!C:C,MATCH(RIGHT(F1512,2),字典1_78!B:B,0)),"Error")</f>
        <v>控制变更(#02)</v>
      </c>
      <c r="P1512" s="5">
        <f t="shared" si="92"/>
        <v>24.513000000000002</v>
      </c>
      <c r="Q1512" s="5">
        <f t="shared" si="93"/>
        <v>3.2000000000000028E-2</v>
      </c>
      <c r="R1512" s="5" t="str">
        <f>IF(H1514="C_B",INDEX(音色一览表!A:A,MATCH(MID(F1512,5,2)&amp;MID(F1513,5,2)&amp;MID(F1514,7,2),音色一览表!H:H,0))&amp;" "&amp;INDEX(音色一览表!G:G,MATCH(MID(F1512,5,2)&amp;MID(F1513,5,2)&amp;MID(F1514,7,2),音色一览表!H:H,0)),"")</f>
        <v/>
      </c>
      <c r="S1512" s="17"/>
      <c r="T1512" s="17"/>
    </row>
    <row r="1513" spans="1:20" ht="18" hidden="1" customHeight="1" x14ac:dyDescent="0.2">
      <c r="A1513" s="16">
        <v>1511</v>
      </c>
      <c r="B1513" s="16">
        <v>8</v>
      </c>
      <c r="C1513" s="10">
        <v>43089.903638449076</v>
      </c>
      <c r="D1513" s="16" t="s">
        <v>49</v>
      </c>
      <c r="E1513" s="16" t="s">
        <v>50</v>
      </c>
      <c r="F1513" s="16" t="s">
        <v>1267</v>
      </c>
      <c r="G1513" s="16" t="s">
        <v>1791</v>
      </c>
      <c r="H1513" s="34" t="str">
        <f t="shared" si="95"/>
        <v>B5B</v>
      </c>
      <c r="I1513" s="34" t="str">
        <f>IFERROR(INDEX(数据分类!B:B,MATCH(数据!H1513,数据分类!A:A,0)),"Error")</f>
        <v>混响深度_a</v>
      </c>
      <c r="J1513" s="34" t="str">
        <f>IFERROR(_xlfn.IFS(INDEX(数据分类!E:E,MATCH(数据!H1513,数据分类!A:A,0))=3456,N1513&amp;M1513,INDEX(数据分类!E:E,MATCH(数据!H1513,数据分类!A:A,0))=34,M1513,INDEX(数据分类!E:E,MATCH(数据!H1513,数据分类!A:A,0))=56,N1513,INDEX(数据分类!E:E,MATCH(数据!H1513,数据分类!A:A,0))="-","-"),"Error")</f>
        <v>Vol:035</v>
      </c>
      <c r="K1513" s="34">
        <f t="shared" si="94"/>
        <v>2</v>
      </c>
      <c r="L1513" s="4" t="str">
        <f>IFERROR(INDEX(字典msg!B:B,MATCH(D1513,字典msg!A:A,0)),"Error")</f>
        <v>正常</v>
      </c>
      <c r="M1513" s="4" t="str">
        <f>IFERROR(_xlfn.IFS(H1513="9",INDEX(字典1_34!C:C,MATCH(MID(F1513,5,2),字典1_34!B:B,0)),H1513="B00",INDEX(字典1_34!D:D,MATCH(MID(F1513,5,2),字典1_34!B:B,0)),H1513="B20",INDEX(字典1_34!E:E,MATCH(MID(F1513,5,2),字典1_34!B:B,0)),H1513="B48",INDEX(字典1_34!G:G,MATCH(MID(F1513,5,2),字典1_34!B:B,0)),LEFT(H1513,1)="B",INDEX(字典1_34!F:F,MATCH(MID(F1513,5,2),字典1_34!B:B,0))),"-")</f>
        <v>Vol:035</v>
      </c>
      <c r="N1513" s="4" t="str">
        <f>IFERROR(_xlfn.IFS(H1513="9",INDEX(字典1_56!C:C,MATCH(MID(F1513,7,2),字典1_56!B:B,0)),LEFT(H1513,1)="B",INDEX(字典1_56!D:D,MATCH(MID(F1513,7,2),字典1_56!B:B,0)),H1513="C_B",INDEX(字典1_56!F:F,MATCH(MID(F1513,7,2),字典1_56!B:B,0)),H1513="C",INDEX(字典1_56!E:E,MATCH(MID(F1513,7,2),字典1_56!B:B,0))),"-")</f>
        <v>混响深度_a</v>
      </c>
      <c r="O1513" s="4" t="str">
        <f>IFERROR(INDEX(字典1_78!C:C,MATCH(RIGHT(F1513,2),字典1_78!B:B,0)),"Error")</f>
        <v>控制变更(#02)</v>
      </c>
      <c r="P1513" s="5">
        <f t="shared" si="92"/>
        <v>24.545999999999999</v>
      </c>
      <c r="Q1513" s="5">
        <f t="shared" si="93"/>
        <v>3.2999999999997698E-2</v>
      </c>
      <c r="R1513" s="5" t="str">
        <f>IF(H1515="C_B",INDEX(音色一览表!A:A,MATCH(MID(F1513,5,2)&amp;MID(F1514,5,2)&amp;MID(F1515,7,2),音色一览表!H:H,0))&amp;" "&amp;INDEX(音色一览表!G:G,MATCH(MID(F1513,5,2)&amp;MID(F1514,5,2)&amp;MID(F1515,7,2),音色一览表!H:H,0)),"")</f>
        <v/>
      </c>
      <c r="S1513" s="17"/>
      <c r="T1513" s="17"/>
    </row>
    <row r="1514" spans="1:20" ht="18" hidden="1" customHeight="1" x14ac:dyDescent="0.2">
      <c r="A1514" s="16">
        <v>1512</v>
      </c>
      <c r="B1514" s="16">
        <v>8</v>
      </c>
      <c r="C1514" s="10">
        <v>43089.903643356483</v>
      </c>
      <c r="D1514" s="16" t="s">
        <v>49</v>
      </c>
      <c r="E1514" s="16" t="s">
        <v>50</v>
      </c>
      <c r="F1514" s="16" t="s">
        <v>1021</v>
      </c>
      <c r="G1514" s="16" t="s">
        <v>1792</v>
      </c>
      <c r="H1514" s="34" t="str">
        <f t="shared" si="95"/>
        <v>B00</v>
      </c>
      <c r="I1514" s="34" t="str">
        <f>IFERROR(INDEX(数据分类!B:B,MATCH(数据!H1514,数据分类!A:A,0)),"Error")</f>
        <v>设定音色_MSB</v>
      </c>
      <c r="J1514" s="34" t="str">
        <f>IFERROR(_xlfn.IFS(INDEX(数据分类!E:E,MATCH(数据!H1514,数据分类!A:A,0))=3456,N1514&amp;M1514,INDEX(数据分类!E:E,MATCH(数据!H1514,数据分类!A:A,0))=34,M1514,INDEX(数据分类!E:E,MATCH(数据!H1514,数据分类!A:A,0))=56,N1514,INDEX(数据分类!E:E,MATCH(数据!H1514,数据分类!A:A,0))="-","-"),"Error")</f>
        <v>MSB:000</v>
      </c>
      <c r="K1514" s="34">
        <f t="shared" si="94"/>
        <v>1</v>
      </c>
      <c r="L1514" s="4" t="str">
        <f>IFERROR(INDEX(字典msg!B:B,MATCH(D1514,字典msg!A:A,0)),"Error")</f>
        <v>正常</v>
      </c>
      <c r="M1514" s="4" t="str">
        <f>IFERROR(_xlfn.IFS(H1514="9",INDEX(字典1_34!C:C,MATCH(MID(F1514,5,2),字典1_34!B:B,0)),H1514="B00",INDEX(字典1_34!D:D,MATCH(MID(F1514,5,2),字典1_34!B:B,0)),H1514="B20",INDEX(字典1_34!E:E,MATCH(MID(F1514,5,2),字典1_34!B:B,0)),H1514="B48",INDEX(字典1_34!G:G,MATCH(MID(F1514,5,2),字典1_34!B:B,0)),LEFT(H1514,1)="B",INDEX(字典1_34!F:F,MATCH(MID(F1514,5,2),字典1_34!B:B,0))),"-")</f>
        <v>MSB:000</v>
      </c>
      <c r="N1514" s="4" t="str">
        <f>IFERROR(_xlfn.IFS(H1514="9",INDEX(字典1_56!C:C,MATCH(MID(F1514,7,2),字典1_56!B:B,0)),LEFT(H1514,1)="B",INDEX(字典1_56!D:D,MATCH(MID(F1514,7,2),字典1_56!B:B,0)),H1514="C_B",INDEX(字典1_56!F:F,MATCH(MID(F1514,7,2),字典1_56!B:B,0)),H1514="C",INDEX(字典1_56!E:E,MATCH(MID(F1514,7,2),字典1_56!B:B,0))),"-")</f>
        <v>设定音色_MSB</v>
      </c>
      <c r="O1514" s="4" t="str">
        <f>IFERROR(INDEX(字典1_78!C:C,MATCH(RIGHT(F1514,2),字典1_78!B:B,0)),"Error")</f>
        <v>控制变更(#01)</v>
      </c>
      <c r="P1514" s="5">
        <f t="shared" si="92"/>
        <v>24.97</v>
      </c>
      <c r="Q1514" s="5">
        <f t="shared" si="93"/>
        <v>0.42399999999999949</v>
      </c>
      <c r="R1514" s="5" t="str">
        <f>IF(H1516="C_B",INDEX(音色一览表!A:A,MATCH(MID(F1514,5,2)&amp;MID(F1515,5,2)&amp;MID(F1516,7,2),音色一览表!H:H,0))&amp;" "&amp;INDEX(音色一览表!G:G,MATCH(MID(F1514,5,2)&amp;MID(F1515,5,2)&amp;MID(F1516,7,2),音色一览表!H:H,0)),"")</f>
        <v>32 三角钢琴</v>
      </c>
      <c r="S1514" s="17"/>
      <c r="T1514" s="17"/>
    </row>
    <row r="1515" spans="1:20" ht="18" hidden="1" customHeight="1" x14ac:dyDescent="0.2">
      <c r="A1515" s="16">
        <v>1513</v>
      </c>
      <c r="B1515" s="16">
        <v>8</v>
      </c>
      <c r="C1515" s="10">
        <v>43089.90364365741</v>
      </c>
      <c r="D1515" s="16" t="s">
        <v>49</v>
      </c>
      <c r="E1515" s="16" t="s">
        <v>50</v>
      </c>
      <c r="F1515" s="16" t="s">
        <v>1023</v>
      </c>
      <c r="G1515" s="16" t="s">
        <v>1793</v>
      </c>
      <c r="H1515" s="34" t="str">
        <f t="shared" si="95"/>
        <v>B20</v>
      </c>
      <c r="I1515" s="34" t="str">
        <f>IFERROR(INDEX(数据分类!B:B,MATCH(数据!H1515,数据分类!A:A,0)),"Error")</f>
        <v>设定音色_LSB</v>
      </c>
      <c r="J1515" s="34" t="str">
        <f>IFERROR(_xlfn.IFS(INDEX(数据分类!E:E,MATCH(数据!H1515,数据分类!A:A,0))=3456,N1515&amp;M1515,INDEX(数据分类!E:E,MATCH(数据!H1515,数据分类!A:A,0))=34,M1515,INDEX(数据分类!E:E,MATCH(数据!H1515,数据分类!A:A,0))=56,N1515,INDEX(数据分类!E:E,MATCH(数据!H1515,数据分类!A:A,0))="-","-"),"Error")</f>
        <v>LSB:112</v>
      </c>
      <c r="K1515" s="34">
        <f t="shared" si="94"/>
        <v>1</v>
      </c>
      <c r="L1515" s="4" t="str">
        <f>IFERROR(INDEX(字典msg!B:B,MATCH(D1515,字典msg!A:A,0)),"Error")</f>
        <v>正常</v>
      </c>
      <c r="M1515" s="4" t="str">
        <f>IFERROR(_xlfn.IFS(H1515="9",INDEX(字典1_34!C:C,MATCH(MID(F1515,5,2),字典1_34!B:B,0)),H1515="B00",INDEX(字典1_34!D:D,MATCH(MID(F1515,5,2),字典1_34!B:B,0)),H1515="B20",INDEX(字典1_34!E:E,MATCH(MID(F1515,5,2),字典1_34!B:B,0)),H1515="B48",INDEX(字典1_34!G:G,MATCH(MID(F1515,5,2),字典1_34!B:B,0)),LEFT(H1515,1)="B",INDEX(字典1_34!F:F,MATCH(MID(F1515,5,2),字典1_34!B:B,0))),"-")</f>
        <v>LSB:112</v>
      </c>
      <c r="N1515" s="4" t="str">
        <f>IFERROR(_xlfn.IFS(H1515="9",INDEX(字典1_56!C:C,MATCH(MID(F1515,7,2),字典1_56!B:B,0)),LEFT(H1515,1)="B",INDEX(字典1_56!D:D,MATCH(MID(F1515,7,2),字典1_56!B:B,0)),H1515="C_B",INDEX(字典1_56!F:F,MATCH(MID(F1515,7,2),字典1_56!B:B,0)),H1515="C",INDEX(字典1_56!E:E,MATCH(MID(F1515,7,2),字典1_56!B:B,0))),"-")</f>
        <v>设定音色_LSB</v>
      </c>
      <c r="O1515" s="4" t="str">
        <f>IFERROR(INDEX(字典1_78!C:C,MATCH(RIGHT(F1515,2),字典1_78!B:B,0)),"Error")</f>
        <v>控制变更(#01)</v>
      </c>
      <c r="P1515" s="5">
        <f t="shared" si="92"/>
        <v>24.995999999999999</v>
      </c>
      <c r="Q1515" s="5">
        <f t="shared" si="93"/>
        <v>2.5999999999999801E-2</v>
      </c>
      <c r="R1515" s="5" t="str">
        <f>IF(H1517="C_B",INDEX(音色一览表!A:A,MATCH(MID(F1515,5,2)&amp;MID(F1516,5,2)&amp;MID(F1517,7,2),音色一览表!H:H,0))&amp;" "&amp;INDEX(音色一览表!G:G,MATCH(MID(F1515,5,2)&amp;MID(F1516,5,2)&amp;MID(F1517,7,2),音色一览表!H:H,0)),"")</f>
        <v/>
      </c>
      <c r="S1515" s="17"/>
      <c r="T1515" s="17"/>
    </row>
    <row r="1516" spans="1:20" ht="18" hidden="1" customHeight="1" x14ac:dyDescent="0.2">
      <c r="A1516" s="16">
        <v>1514</v>
      </c>
      <c r="B1516" s="16">
        <v>8</v>
      </c>
      <c r="C1516" s="10">
        <v>43089.903644120372</v>
      </c>
      <c r="D1516" s="16" t="s">
        <v>49</v>
      </c>
      <c r="E1516" s="16" t="s">
        <v>50</v>
      </c>
      <c r="F1516" s="16" t="s">
        <v>1024</v>
      </c>
      <c r="G1516" s="16" t="s">
        <v>1794</v>
      </c>
      <c r="H1516" s="34" t="str">
        <f t="shared" si="95"/>
        <v>C_B</v>
      </c>
      <c r="I1516" s="34" t="str">
        <f>IFERROR(INDEX(数据分类!B:B,MATCH(数据!H1516,数据分类!A:A,0)),"Error")</f>
        <v>设定音色_NO</v>
      </c>
      <c r="J1516" s="34" t="str">
        <f>IFERROR(_xlfn.IFS(INDEX(数据分类!E:E,MATCH(数据!H1516,数据分类!A:A,0))=3456,N1516&amp;M1516,INDEX(数据分类!E:E,MATCH(数据!H1516,数据分类!A:A,0))=34,M1516,INDEX(数据分类!E:E,MATCH(数据!H1516,数据分类!A:A,0))=56,N1516,INDEX(数据分类!E:E,MATCH(数据!H1516,数据分类!A:A,0))="-","-"),"Error")</f>
        <v>NO:001</v>
      </c>
      <c r="K1516" s="34">
        <f t="shared" si="94"/>
        <v>1</v>
      </c>
      <c r="L1516" s="4" t="str">
        <f>IFERROR(INDEX(字典msg!B:B,MATCH(D1516,字典msg!A:A,0)),"Error")</f>
        <v>正常</v>
      </c>
      <c r="M1516" s="4" t="str">
        <f>IFERROR(_xlfn.IFS(H1516="9",INDEX(字典1_34!C:C,MATCH(MID(F1516,5,2),字典1_34!B:B,0)),H1516="B00",INDEX(字典1_34!D:D,MATCH(MID(F1516,5,2),字典1_34!B:B,0)),H1516="B20",INDEX(字典1_34!E:E,MATCH(MID(F1516,5,2),字典1_34!B:B,0)),H1516="B48",INDEX(字典1_34!G:G,MATCH(MID(F1516,5,2),字典1_34!B:B,0)),LEFT(H1516,1)="B",INDEX(字典1_34!F:F,MATCH(MID(F1516,5,2),字典1_34!B:B,0))),"-")</f>
        <v>-</v>
      </c>
      <c r="N1516" s="4" t="str">
        <f>IFERROR(_xlfn.IFS(H1516="9",INDEX(字典1_56!C:C,MATCH(MID(F1516,7,2),字典1_56!B:B,0)),LEFT(H1516,1)="B",INDEX(字典1_56!D:D,MATCH(MID(F1516,7,2),字典1_56!B:B,0)),H1516="C_B",INDEX(字典1_56!F:F,MATCH(MID(F1516,7,2),字典1_56!B:B,0)),H1516="C",INDEX(字典1_56!E:E,MATCH(MID(F1516,7,2),字典1_56!B:B,0))),"-")</f>
        <v>NO:001</v>
      </c>
      <c r="O1516" s="4" t="str">
        <f>IFERROR(INDEX(字典1_78!C:C,MATCH(RIGHT(F1516,2),字典1_78!B:B,0)),"Error")</f>
        <v>程序更改(#01)</v>
      </c>
      <c r="P1516" s="5">
        <f t="shared" si="92"/>
        <v>25.036000000000001</v>
      </c>
      <c r="Q1516" s="5">
        <f t="shared" si="93"/>
        <v>4.00000000000027E-2</v>
      </c>
      <c r="R1516" s="5" t="str">
        <f>IF(H1518="C_B",INDEX(音色一览表!A:A,MATCH(MID(F1516,5,2)&amp;MID(F1517,5,2)&amp;MID(F1518,7,2),音色一览表!H:H,0))&amp;" "&amp;INDEX(音色一览表!G:G,MATCH(MID(F1516,5,2)&amp;MID(F1517,5,2)&amp;MID(F1518,7,2),音色一览表!H:H,0)),"")</f>
        <v/>
      </c>
      <c r="S1516" s="17"/>
      <c r="T1516" s="17"/>
    </row>
    <row r="1517" spans="1:20" ht="18" hidden="1" customHeight="1" x14ac:dyDescent="0.2">
      <c r="A1517" s="16">
        <v>1515</v>
      </c>
      <c r="B1517" s="16">
        <v>8</v>
      </c>
      <c r="C1517" s="10">
        <v>43089.903644537037</v>
      </c>
      <c r="D1517" s="16" t="s">
        <v>49</v>
      </c>
      <c r="E1517" s="16" t="s">
        <v>50</v>
      </c>
      <c r="F1517" s="16" t="s">
        <v>1026</v>
      </c>
      <c r="G1517" s="16" t="s">
        <v>1795</v>
      </c>
      <c r="H1517" s="34" t="str">
        <f t="shared" si="95"/>
        <v>B00</v>
      </c>
      <c r="I1517" s="34" t="str">
        <f>IFERROR(INDEX(数据分类!B:B,MATCH(数据!H1517,数据分类!A:A,0)),"Error")</f>
        <v>设定音色_MSB</v>
      </c>
      <c r="J1517" s="34" t="str">
        <f>IFERROR(_xlfn.IFS(INDEX(数据分类!E:E,MATCH(数据!H1517,数据分类!A:A,0))=3456,N1517&amp;M1517,INDEX(数据分类!E:E,MATCH(数据!H1517,数据分类!A:A,0))=34,M1517,INDEX(数据分类!E:E,MATCH(数据!H1517,数据分类!A:A,0))=56,N1517,INDEX(数据分类!E:E,MATCH(数据!H1517,数据分类!A:A,0))="-","-"),"Error")</f>
        <v>MSB:000</v>
      </c>
      <c r="K1517" s="34">
        <f t="shared" si="94"/>
        <v>2</v>
      </c>
      <c r="L1517" s="4" t="str">
        <f>IFERROR(INDEX(字典msg!B:B,MATCH(D1517,字典msg!A:A,0)),"Error")</f>
        <v>正常</v>
      </c>
      <c r="M1517" s="4" t="str">
        <f>IFERROR(_xlfn.IFS(H1517="9",INDEX(字典1_34!C:C,MATCH(MID(F1517,5,2),字典1_34!B:B,0)),H1517="B00",INDEX(字典1_34!D:D,MATCH(MID(F1517,5,2),字典1_34!B:B,0)),H1517="B20",INDEX(字典1_34!E:E,MATCH(MID(F1517,5,2),字典1_34!B:B,0)),H1517="B48",INDEX(字典1_34!G:G,MATCH(MID(F1517,5,2),字典1_34!B:B,0)),LEFT(H1517,1)="B",INDEX(字典1_34!F:F,MATCH(MID(F1517,5,2),字典1_34!B:B,0))),"-")</f>
        <v>MSB:000</v>
      </c>
      <c r="N1517" s="4" t="str">
        <f>IFERROR(_xlfn.IFS(H1517="9",INDEX(字典1_56!C:C,MATCH(MID(F1517,7,2),字典1_56!B:B,0)),LEFT(H1517,1)="B",INDEX(字典1_56!D:D,MATCH(MID(F1517,7,2),字典1_56!B:B,0)),H1517="C_B",INDEX(字典1_56!F:F,MATCH(MID(F1517,7,2),字典1_56!B:B,0)),H1517="C",INDEX(字典1_56!E:E,MATCH(MID(F1517,7,2),字典1_56!B:B,0))),"-")</f>
        <v>设定音色_MSB</v>
      </c>
      <c r="O1517" s="4" t="str">
        <f>IFERROR(INDEX(字典1_78!C:C,MATCH(RIGHT(F1517,2),字典1_78!B:B,0)),"Error")</f>
        <v>控制变更(#02)</v>
      </c>
      <c r="P1517" s="5">
        <f t="shared" si="92"/>
        <v>25.071999999999999</v>
      </c>
      <c r="Q1517" s="5">
        <f t="shared" si="93"/>
        <v>3.5999999999997812E-2</v>
      </c>
      <c r="R1517" s="5" t="str">
        <f>IF(H1519="C_B",INDEX(音色一览表!A:A,MATCH(MID(F1517,5,2)&amp;MID(F1518,5,2)&amp;MID(F1519,7,2),音色一览表!H:H,0))&amp;" "&amp;INDEX(音色一览表!G:G,MATCH(MID(F1517,5,2)&amp;MID(F1518,5,2)&amp;MID(F1519,7,2),音色一览表!H:H,0)),"")</f>
        <v>32 三角钢琴</v>
      </c>
      <c r="S1517" s="17"/>
      <c r="T1517" s="17"/>
    </row>
    <row r="1518" spans="1:20" ht="18" hidden="1" customHeight="1" x14ac:dyDescent="0.2">
      <c r="A1518" s="16">
        <v>1516</v>
      </c>
      <c r="B1518" s="16">
        <v>8</v>
      </c>
      <c r="C1518" s="10">
        <v>43089.903644965278</v>
      </c>
      <c r="D1518" s="16" t="s">
        <v>49</v>
      </c>
      <c r="E1518" s="16" t="s">
        <v>50</v>
      </c>
      <c r="F1518" s="16" t="s">
        <v>1027</v>
      </c>
      <c r="G1518" s="16" t="s">
        <v>1796</v>
      </c>
      <c r="H1518" s="34" t="str">
        <f t="shared" si="95"/>
        <v>B20</v>
      </c>
      <c r="I1518" s="34" t="str">
        <f>IFERROR(INDEX(数据分类!B:B,MATCH(数据!H1518,数据分类!A:A,0)),"Error")</f>
        <v>设定音色_LSB</v>
      </c>
      <c r="J1518" s="34" t="str">
        <f>IFERROR(_xlfn.IFS(INDEX(数据分类!E:E,MATCH(数据!H1518,数据分类!A:A,0))=3456,N1518&amp;M1518,INDEX(数据分类!E:E,MATCH(数据!H1518,数据分类!A:A,0))=34,M1518,INDEX(数据分类!E:E,MATCH(数据!H1518,数据分类!A:A,0))=56,N1518,INDEX(数据分类!E:E,MATCH(数据!H1518,数据分类!A:A,0))="-","-"),"Error")</f>
        <v>LSB:112</v>
      </c>
      <c r="K1518" s="34">
        <f t="shared" si="94"/>
        <v>2</v>
      </c>
      <c r="L1518" s="4" t="str">
        <f>IFERROR(INDEX(字典msg!B:B,MATCH(D1518,字典msg!A:A,0)),"Error")</f>
        <v>正常</v>
      </c>
      <c r="M1518" s="4" t="str">
        <f>IFERROR(_xlfn.IFS(H1518="9",INDEX(字典1_34!C:C,MATCH(MID(F1518,5,2),字典1_34!B:B,0)),H1518="B00",INDEX(字典1_34!D:D,MATCH(MID(F1518,5,2),字典1_34!B:B,0)),H1518="B20",INDEX(字典1_34!E:E,MATCH(MID(F1518,5,2),字典1_34!B:B,0)),H1518="B48",INDEX(字典1_34!G:G,MATCH(MID(F1518,5,2),字典1_34!B:B,0)),LEFT(H1518,1)="B",INDEX(字典1_34!F:F,MATCH(MID(F1518,5,2),字典1_34!B:B,0))),"-")</f>
        <v>LSB:112</v>
      </c>
      <c r="N1518" s="4" t="str">
        <f>IFERROR(_xlfn.IFS(H1518="9",INDEX(字典1_56!C:C,MATCH(MID(F1518,7,2),字典1_56!B:B,0)),LEFT(H1518,1)="B",INDEX(字典1_56!D:D,MATCH(MID(F1518,7,2),字典1_56!B:B,0)),H1518="C_B",INDEX(字典1_56!F:F,MATCH(MID(F1518,7,2),字典1_56!B:B,0)),H1518="C",INDEX(字典1_56!E:E,MATCH(MID(F1518,7,2),字典1_56!B:B,0))),"-")</f>
        <v>设定音色_LSB</v>
      </c>
      <c r="O1518" s="4" t="str">
        <f>IFERROR(INDEX(字典1_78!C:C,MATCH(RIGHT(F1518,2),字典1_78!B:B,0)),"Error")</f>
        <v>控制变更(#02)</v>
      </c>
      <c r="P1518" s="5">
        <f t="shared" si="92"/>
        <v>25.109000000000002</v>
      </c>
      <c r="Q1518" s="5">
        <f t="shared" si="93"/>
        <v>3.7000000000002586E-2</v>
      </c>
      <c r="R1518" s="5" t="str">
        <f>IF(H1520="C_B",INDEX(音色一览表!A:A,MATCH(MID(F1518,5,2)&amp;MID(F1519,5,2)&amp;MID(F1520,7,2),音色一览表!H:H,0))&amp;" "&amp;INDEX(音色一览表!G:G,MATCH(MID(F1518,5,2)&amp;MID(F1519,5,2)&amp;MID(F1520,7,2),音色一览表!H:H,0)),"")</f>
        <v/>
      </c>
      <c r="S1518" s="17"/>
      <c r="T1518" s="17"/>
    </row>
    <row r="1519" spans="1:20" ht="18" hidden="1" customHeight="1" x14ac:dyDescent="0.2">
      <c r="A1519" s="16">
        <v>1517</v>
      </c>
      <c r="B1519" s="16">
        <v>8</v>
      </c>
      <c r="C1519" s="10">
        <v>43089.903645358798</v>
      </c>
      <c r="D1519" s="16" t="s">
        <v>49</v>
      </c>
      <c r="E1519" s="16" t="s">
        <v>50</v>
      </c>
      <c r="F1519" s="16" t="s">
        <v>901</v>
      </c>
      <c r="G1519" s="16" t="s">
        <v>1797</v>
      </c>
      <c r="H1519" s="34" t="str">
        <f t="shared" si="95"/>
        <v>C_B</v>
      </c>
      <c r="I1519" s="34" t="str">
        <f>IFERROR(INDEX(数据分类!B:B,MATCH(数据!H1519,数据分类!A:A,0)),"Error")</f>
        <v>设定音色_NO</v>
      </c>
      <c r="J1519" s="34" t="str">
        <f>IFERROR(_xlfn.IFS(INDEX(数据分类!E:E,MATCH(数据!H1519,数据分类!A:A,0))=3456,N1519&amp;M1519,INDEX(数据分类!E:E,MATCH(数据!H1519,数据分类!A:A,0))=34,M1519,INDEX(数据分类!E:E,MATCH(数据!H1519,数据分类!A:A,0))=56,N1519,INDEX(数据分类!E:E,MATCH(数据!H1519,数据分类!A:A,0))="-","-"),"Error")</f>
        <v>NO:001</v>
      </c>
      <c r="K1519" s="34">
        <f t="shared" si="94"/>
        <v>2</v>
      </c>
      <c r="L1519" s="4" t="str">
        <f>IFERROR(INDEX(字典msg!B:B,MATCH(D1519,字典msg!A:A,0)),"Error")</f>
        <v>正常</v>
      </c>
      <c r="M1519" s="4" t="str">
        <f>IFERROR(_xlfn.IFS(H1519="9",INDEX(字典1_34!C:C,MATCH(MID(F1519,5,2),字典1_34!B:B,0)),H1519="B00",INDEX(字典1_34!D:D,MATCH(MID(F1519,5,2),字典1_34!B:B,0)),H1519="B20",INDEX(字典1_34!E:E,MATCH(MID(F1519,5,2),字典1_34!B:B,0)),H1519="B48",INDEX(字典1_34!G:G,MATCH(MID(F1519,5,2),字典1_34!B:B,0)),LEFT(H1519,1)="B",INDEX(字典1_34!F:F,MATCH(MID(F1519,5,2),字典1_34!B:B,0))),"-")</f>
        <v>-</v>
      </c>
      <c r="N1519" s="4" t="str">
        <f>IFERROR(_xlfn.IFS(H1519="9",INDEX(字典1_56!C:C,MATCH(MID(F1519,7,2),字典1_56!B:B,0)),LEFT(H1519,1)="B",INDEX(字典1_56!D:D,MATCH(MID(F1519,7,2),字典1_56!B:B,0)),H1519="C_B",INDEX(字典1_56!F:F,MATCH(MID(F1519,7,2),字典1_56!B:B,0)),H1519="C",INDEX(字典1_56!E:E,MATCH(MID(F1519,7,2),字典1_56!B:B,0))),"-")</f>
        <v>NO:001</v>
      </c>
      <c r="O1519" s="4" t="str">
        <f>IFERROR(INDEX(字典1_78!C:C,MATCH(RIGHT(F1519,2),字典1_78!B:B,0)),"Error")</f>
        <v>程序更改(#02)</v>
      </c>
      <c r="P1519" s="5">
        <f t="shared" si="92"/>
        <v>25.143000000000001</v>
      </c>
      <c r="Q1519" s="5">
        <f t="shared" si="93"/>
        <v>3.399999999999892E-2</v>
      </c>
      <c r="R1519" s="5" t="str">
        <f>IF(H1521="C_B",INDEX(音色一览表!A:A,MATCH(MID(F1519,5,2)&amp;MID(F1520,5,2)&amp;MID(F1521,7,2),音色一览表!H:H,0))&amp;" "&amp;INDEX(音色一览表!G:G,MATCH(MID(F1519,5,2)&amp;MID(F1520,5,2)&amp;MID(F1521,7,2),音色一览表!H:H,0)),"")</f>
        <v/>
      </c>
      <c r="S1519" s="17"/>
      <c r="T1519" s="17"/>
    </row>
    <row r="1520" spans="1:20" ht="18" hidden="1" customHeight="1" x14ac:dyDescent="0.2">
      <c r="A1520" s="16">
        <v>1518</v>
      </c>
      <c r="B1520" s="16">
        <v>8</v>
      </c>
      <c r="C1520" s="10">
        <v>43089.903645763887</v>
      </c>
      <c r="D1520" s="16" t="s">
        <v>49</v>
      </c>
      <c r="E1520" s="16" t="s">
        <v>50</v>
      </c>
      <c r="F1520" s="16" t="s">
        <v>1030</v>
      </c>
      <c r="G1520" s="16" t="s">
        <v>1798</v>
      </c>
      <c r="H1520" s="34" t="str">
        <f t="shared" si="95"/>
        <v>B07</v>
      </c>
      <c r="I1520" s="34" t="str">
        <f>IFERROR(INDEX(数据分类!B:B,MATCH(数据!H1520,数据分类!A:A,0)),"Error")</f>
        <v>主音量_a</v>
      </c>
      <c r="J1520" s="34" t="str">
        <f>IFERROR(_xlfn.IFS(INDEX(数据分类!E:E,MATCH(数据!H1520,数据分类!A:A,0))=3456,N1520&amp;M1520,INDEX(数据分类!E:E,MATCH(数据!H1520,数据分类!A:A,0))=34,M1520,INDEX(数据分类!E:E,MATCH(数据!H1520,数据分类!A:A,0))=56,N1520,INDEX(数据分类!E:E,MATCH(数据!H1520,数据分类!A:A,0))="-","-"),"Error")</f>
        <v>Vol:114</v>
      </c>
      <c r="K1520" s="34">
        <f t="shared" si="94"/>
        <v>1</v>
      </c>
      <c r="L1520" s="4" t="str">
        <f>IFERROR(INDEX(字典msg!B:B,MATCH(D1520,字典msg!A:A,0)),"Error")</f>
        <v>正常</v>
      </c>
      <c r="M1520" s="4" t="str">
        <f>IFERROR(_xlfn.IFS(H1520="9",INDEX(字典1_34!C:C,MATCH(MID(F1520,5,2),字典1_34!B:B,0)),H1520="B00",INDEX(字典1_34!D:D,MATCH(MID(F1520,5,2),字典1_34!B:B,0)),H1520="B20",INDEX(字典1_34!E:E,MATCH(MID(F1520,5,2),字典1_34!B:B,0)),H1520="B48",INDEX(字典1_34!G:G,MATCH(MID(F1520,5,2),字典1_34!B:B,0)),LEFT(H1520,1)="B",INDEX(字典1_34!F:F,MATCH(MID(F1520,5,2),字典1_34!B:B,0))),"-")</f>
        <v>Vol:114</v>
      </c>
      <c r="N1520" s="4" t="str">
        <f>IFERROR(_xlfn.IFS(H1520="9",INDEX(字典1_56!C:C,MATCH(MID(F1520,7,2),字典1_56!B:B,0)),LEFT(H1520,1)="B",INDEX(字典1_56!D:D,MATCH(MID(F1520,7,2),字典1_56!B:B,0)),H1520="C_B",INDEX(字典1_56!F:F,MATCH(MID(F1520,7,2),字典1_56!B:B,0)),H1520="C",INDEX(字典1_56!E:E,MATCH(MID(F1520,7,2),字典1_56!B:B,0))),"-")</f>
        <v>主音量_a</v>
      </c>
      <c r="O1520" s="4" t="str">
        <f>IFERROR(INDEX(字典1_78!C:C,MATCH(RIGHT(F1520,2),字典1_78!B:B,0)),"Error")</f>
        <v>控制变更(#01)</v>
      </c>
      <c r="P1520" s="5">
        <f t="shared" si="92"/>
        <v>25.177</v>
      </c>
      <c r="Q1520" s="5">
        <f t="shared" si="93"/>
        <v>3.399999999999892E-2</v>
      </c>
      <c r="R1520" s="5" t="str">
        <f>IF(H1522="C_B",INDEX(音色一览表!A:A,MATCH(MID(F1520,5,2)&amp;MID(F1521,5,2)&amp;MID(F1522,7,2),音色一览表!H:H,0))&amp;" "&amp;INDEX(音色一览表!G:G,MATCH(MID(F1520,5,2)&amp;MID(F1521,5,2)&amp;MID(F1522,7,2),音色一览表!H:H,0)),"")</f>
        <v/>
      </c>
      <c r="S1520" s="17"/>
      <c r="T1520" s="17"/>
    </row>
    <row r="1521" spans="1:20" ht="18" hidden="1" customHeight="1" x14ac:dyDescent="0.2">
      <c r="A1521" s="16">
        <v>1519</v>
      </c>
      <c r="B1521" s="16">
        <v>8</v>
      </c>
      <c r="C1521" s="10">
        <v>43089.903646168983</v>
      </c>
      <c r="D1521" s="16" t="s">
        <v>49</v>
      </c>
      <c r="E1521" s="16" t="s">
        <v>50</v>
      </c>
      <c r="F1521" s="16" t="s">
        <v>1276</v>
      </c>
      <c r="G1521" s="16" t="s">
        <v>1799</v>
      </c>
      <c r="H1521" s="34" t="str">
        <f t="shared" si="95"/>
        <v>B5B</v>
      </c>
      <c r="I1521" s="34" t="str">
        <f>IFERROR(INDEX(数据分类!B:B,MATCH(数据!H1521,数据分类!A:A,0)),"Error")</f>
        <v>混响深度_a</v>
      </c>
      <c r="J1521" s="34" t="str">
        <f>IFERROR(_xlfn.IFS(INDEX(数据分类!E:E,MATCH(数据!H1521,数据分类!A:A,0))=3456,N1521&amp;M1521,INDEX(数据分类!E:E,MATCH(数据!H1521,数据分类!A:A,0))=34,M1521,INDEX(数据分类!E:E,MATCH(数据!H1521,数据分类!A:A,0))=56,N1521,INDEX(数据分类!E:E,MATCH(数据!H1521,数据分类!A:A,0))="-","-"),"Error")</f>
        <v>Vol:024</v>
      </c>
      <c r="K1521" s="34">
        <f t="shared" si="94"/>
        <v>1</v>
      </c>
      <c r="L1521" s="4" t="str">
        <f>IFERROR(INDEX(字典msg!B:B,MATCH(D1521,字典msg!A:A,0)),"Error")</f>
        <v>正常</v>
      </c>
      <c r="M1521" s="4" t="str">
        <f>IFERROR(_xlfn.IFS(H1521="9",INDEX(字典1_34!C:C,MATCH(MID(F1521,5,2),字典1_34!B:B,0)),H1521="B00",INDEX(字典1_34!D:D,MATCH(MID(F1521,5,2),字典1_34!B:B,0)),H1521="B20",INDEX(字典1_34!E:E,MATCH(MID(F1521,5,2),字典1_34!B:B,0)),H1521="B48",INDEX(字典1_34!G:G,MATCH(MID(F1521,5,2),字典1_34!B:B,0)),LEFT(H1521,1)="B",INDEX(字典1_34!F:F,MATCH(MID(F1521,5,2),字典1_34!B:B,0))),"-")</f>
        <v>Vol:024</v>
      </c>
      <c r="N1521" s="4" t="str">
        <f>IFERROR(_xlfn.IFS(H1521="9",INDEX(字典1_56!C:C,MATCH(MID(F1521,7,2),字典1_56!B:B,0)),LEFT(H1521,1)="B",INDEX(字典1_56!D:D,MATCH(MID(F1521,7,2),字典1_56!B:B,0)),H1521="C_B",INDEX(字典1_56!F:F,MATCH(MID(F1521,7,2),字典1_56!B:B,0)),H1521="C",INDEX(字典1_56!E:E,MATCH(MID(F1521,7,2),字典1_56!B:B,0))),"-")</f>
        <v>混响深度_a</v>
      </c>
      <c r="O1521" s="4" t="str">
        <f>IFERROR(INDEX(字典1_78!C:C,MATCH(RIGHT(F1521,2),字典1_78!B:B,0)),"Error")</f>
        <v>控制变更(#01)</v>
      </c>
      <c r="P1521" s="5">
        <f t="shared" si="92"/>
        <v>25.212</v>
      </c>
      <c r="Q1521" s="5">
        <f t="shared" si="93"/>
        <v>3.5000000000000142E-2</v>
      </c>
      <c r="R1521" s="5" t="str">
        <f>IF(H1523="C_B",INDEX(音色一览表!A:A,MATCH(MID(F1521,5,2)&amp;MID(F1522,5,2)&amp;MID(F1523,7,2),音色一览表!H:H,0))&amp;" "&amp;INDEX(音色一览表!G:G,MATCH(MID(F1521,5,2)&amp;MID(F1522,5,2)&amp;MID(F1523,7,2),音色一览表!H:H,0)),"")</f>
        <v/>
      </c>
      <c r="S1521" s="17"/>
      <c r="T1521" s="17"/>
    </row>
    <row r="1522" spans="1:20" ht="18" hidden="1" customHeight="1" x14ac:dyDescent="0.2">
      <c r="A1522" s="16">
        <v>1520</v>
      </c>
      <c r="B1522" s="16">
        <v>8</v>
      </c>
      <c r="C1522" s="10">
        <v>43089.903646620369</v>
      </c>
      <c r="D1522" s="16" t="s">
        <v>49</v>
      </c>
      <c r="E1522" s="16" t="s">
        <v>50</v>
      </c>
      <c r="F1522" s="16" t="s">
        <v>1278</v>
      </c>
      <c r="G1522" s="16" t="s">
        <v>1800</v>
      </c>
      <c r="H1522" s="34" t="str">
        <f t="shared" si="95"/>
        <v>B07</v>
      </c>
      <c r="I1522" s="34" t="str">
        <f>IFERROR(INDEX(数据分类!B:B,MATCH(数据!H1522,数据分类!A:A,0)),"Error")</f>
        <v>主音量_a</v>
      </c>
      <c r="J1522" s="34" t="str">
        <f>IFERROR(_xlfn.IFS(INDEX(数据分类!E:E,MATCH(数据!H1522,数据分类!A:A,0))=3456,N1522&amp;M1522,INDEX(数据分类!E:E,MATCH(数据!H1522,数据分类!A:A,0))=34,M1522,INDEX(数据分类!E:E,MATCH(数据!H1522,数据分类!A:A,0))=56,N1522,INDEX(数据分类!E:E,MATCH(数据!H1522,数据分类!A:A,0))="-","-"),"Error")</f>
        <v>Vol:104</v>
      </c>
      <c r="K1522" s="34">
        <f t="shared" si="94"/>
        <v>2</v>
      </c>
      <c r="L1522" s="4" t="str">
        <f>IFERROR(INDEX(字典msg!B:B,MATCH(D1522,字典msg!A:A,0)),"Error")</f>
        <v>正常</v>
      </c>
      <c r="M1522" s="4" t="str">
        <f>IFERROR(_xlfn.IFS(H1522="9",INDEX(字典1_34!C:C,MATCH(MID(F1522,5,2),字典1_34!B:B,0)),H1522="B00",INDEX(字典1_34!D:D,MATCH(MID(F1522,5,2),字典1_34!B:B,0)),H1522="B20",INDEX(字典1_34!E:E,MATCH(MID(F1522,5,2),字典1_34!B:B,0)),H1522="B48",INDEX(字典1_34!G:G,MATCH(MID(F1522,5,2),字典1_34!B:B,0)),LEFT(H1522,1)="B",INDEX(字典1_34!F:F,MATCH(MID(F1522,5,2),字典1_34!B:B,0))),"-")</f>
        <v>Vol:104</v>
      </c>
      <c r="N1522" s="4" t="str">
        <f>IFERROR(_xlfn.IFS(H1522="9",INDEX(字典1_56!C:C,MATCH(MID(F1522,7,2),字典1_56!B:B,0)),LEFT(H1522,1)="B",INDEX(字典1_56!D:D,MATCH(MID(F1522,7,2),字典1_56!B:B,0)),H1522="C_B",INDEX(字典1_56!F:F,MATCH(MID(F1522,7,2),字典1_56!B:B,0)),H1522="C",INDEX(字典1_56!E:E,MATCH(MID(F1522,7,2),字典1_56!B:B,0))),"-")</f>
        <v>主音量_a</v>
      </c>
      <c r="O1522" s="4" t="str">
        <f>IFERROR(INDEX(字典1_78!C:C,MATCH(RIGHT(F1522,2),字典1_78!B:B,0)),"Error")</f>
        <v>控制变更(#02)</v>
      </c>
      <c r="P1522" s="5">
        <f t="shared" si="92"/>
        <v>25.251000000000001</v>
      </c>
      <c r="Q1522" s="5">
        <f t="shared" si="93"/>
        <v>3.9000000000001478E-2</v>
      </c>
      <c r="R1522" s="5" t="str">
        <f>IF(H1524="C_B",INDEX(音色一览表!A:A,MATCH(MID(F1522,5,2)&amp;MID(F1523,5,2)&amp;MID(F1524,7,2),音色一览表!H:H,0))&amp;" "&amp;INDEX(音色一览表!G:G,MATCH(MID(F1522,5,2)&amp;MID(F1523,5,2)&amp;MID(F1524,7,2),音色一览表!H:H,0)),"")</f>
        <v/>
      </c>
      <c r="S1522" s="17"/>
      <c r="T1522" s="17"/>
    </row>
    <row r="1523" spans="1:20" ht="18" hidden="1" customHeight="1" x14ac:dyDescent="0.2">
      <c r="A1523" s="16">
        <v>1521</v>
      </c>
      <c r="B1523" s="16">
        <v>8</v>
      </c>
      <c r="C1523" s="10">
        <v>43089.903647060186</v>
      </c>
      <c r="D1523" s="16" t="s">
        <v>49</v>
      </c>
      <c r="E1523" s="16" t="s">
        <v>50</v>
      </c>
      <c r="F1523" s="16" t="s">
        <v>1280</v>
      </c>
      <c r="G1523" s="16" t="s">
        <v>1801</v>
      </c>
      <c r="H1523" s="34" t="str">
        <f t="shared" si="95"/>
        <v>B5B</v>
      </c>
      <c r="I1523" s="34" t="str">
        <f>IFERROR(INDEX(数据分类!B:B,MATCH(数据!H1523,数据分类!A:A,0)),"Error")</f>
        <v>混响深度_a</v>
      </c>
      <c r="J1523" s="34" t="str">
        <f>IFERROR(_xlfn.IFS(INDEX(数据分类!E:E,MATCH(数据!H1523,数据分类!A:A,0))=3456,N1523&amp;M1523,INDEX(数据分类!E:E,MATCH(数据!H1523,数据分类!A:A,0))=34,M1523,INDEX(数据分类!E:E,MATCH(数据!H1523,数据分类!A:A,0))=56,N1523,INDEX(数据分类!E:E,MATCH(数据!H1523,数据分类!A:A,0))="-","-"),"Error")</f>
        <v>Vol:024</v>
      </c>
      <c r="K1523" s="34">
        <f t="shared" si="94"/>
        <v>2</v>
      </c>
      <c r="L1523" s="4" t="str">
        <f>IFERROR(INDEX(字典msg!B:B,MATCH(D1523,字典msg!A:A,0)),"Error")</f>
        <v>正常</v>
      </c>
      <c r="M1523" s="4" t="str">
        <f>IFERROR(_xlfn.IFS(H1523="9",INDEX(字典1_34!C:C,MATCH(MID(F1523,5,2),字典1_34!B:B,0)),H1523="B00",INDEX(字典1_34!D:D,MATCH(MID(F1523,5,2),字典1_34!B:B,0)),H1523="B20",INDEX(字典1_34!E:E,MATCH(MID(F1523,5,2),字典1_34!B:B,0)),H1523="B48",INDEX(字典1_34!G:G,MATCH(MID(F1523,5,2),字典1_34!B:B,0)),LEFT(H1523,1)="B",INDEX(字典1_34!F:F,MATCH(MID(F1523,5,2),字典1_34!B:B,0))),"-")</f>
        <v>Vol:024</v>
      </c>
      <c r="N1523" s="4" t="str">
        <f>IFERROR(_xlfn.IFS(H1523="9",INDEX(字典1_56!C:C,MATCH(MID(F1523,7,2),字典1_56!B:B,0)),LEFT(H1523,1)="B",INDEX(字典1_56!D:D,MATCH(MID(F1523,7,2),字典1_56!B:B,0)),H1523="C_B",INDEX(字典1_56!F:F,MATCH(MID(F1523,7,2),字典1_56!B:B,0)),H1523="C",INDEX(字典1_56!E:E,MATCH(MID(F1523,7,2),字典1_56!B:B,0))),"-")</f>
        <v>混响深度_a</v>
      </c>
      <c r="O1523" s="4" t="str">
        <f>IFERROR(INDEX(字典1_78!C:C,MATCH(RIGHT(F1523,2),字典1_78!B:B,0)),"Error")</f>
        <v>控制变更(#02)</v>
      </c>
      <c r="P1523" s="5">
        <f t="shared" si="92"/>
        <v>25.289000000000001</v>
      </c>
      <c r="Q1523" s="5">
        <f t="shared" si="93"/>
        <v>3.8000000000000256E-2</v>
      </c>
      <c r="R1523" s="5" t="str">
        <f>IF(H1525="C_B",INDEX(音色一览表!A:A,MATCH(MID(F1523,5,2)&amp;MID(F1524,5,2)&amp;MID(F1525,7,2),音色一览表!H:H,0))&amp;" "&amp;INDEX(音色一览表!G:G,MATCH(MID(F1523,5,2)&amp;MID(F1524,5,2)&amp;MID(F1525,7,2),音色一览表!H:H,0)),"")</f>
        <v/>
      </c>
      <c r="S1523" s="17"/>
      <c r="T1523" s="17"/>
    </row>
    <row r="1524" spans="1:20" ht="18" hidden="1" customHeight="1" x14ac:dyDescent="0.2">
      <c r="A1524" s="16">
        <v>1522</v>
      </c>
      <c r="B1524" s="16">
        <v>8</v>
      </c>
      <c r="C1524" s="10">
        <v>43089.903650914355</v>
      </c>
      <c r="D1524" s="16" t="s">
        <v>49</v>
      </c>
      <c r="E1524" s="16" t="s">
        <v>50</v>
      </c>
      <c r="F1524" s="16" t="s">
        <v>1021</v>
      </c>
      <c r="G1524" s="16" t="s">
        <v>1802</v>
      </c>
      <c r="H1524" s="34" t="str">
        <f t="shared" si="95"/>
        <v>B00</v>
      </c>
      <c r="I1524" s="34" t="str">
        <f>IFERROR(INDEX(数据分类!B:B,MATCH(数据!H1524,数据分类!A:A,0)),"Error")</f>
        <v>设定音色_MSB</v>
      </c>
      <c r="J1524" s="34" t="str">
        <f>IFERROR(_xlfn.IFS(INDEX(数据分类!E:E,MATCH(数据!H1524,数据分类!A:A,0))=3456,N1524&amp;M1524,INDEX(数据分类!E:E,MATCH(数据!H1524,数据分类!A:A,0))=34,M1524,INDEX(数据分类!E:E,MATCH(数据!H1524,数据分类!A:A,0))=56,N1524,INDEX(数据分类!E:E,MATCH(数据!H1524,数据分类!A:A,0))="-","-"),"Error")</f>
        <v>MSB:000</v>
      </c>
      <c r="K1524" s="34">
        <f t="shared" si="94"/>
        <v>1</v>
      </c>
      <c r="L1524" s="4" t="str">
        <f>IFERROR(INDEX(字典msg!B:B,MATCH(D1524,字典msg!A:A,0)),"Error")</f>
        <v>正常</v>
      </c>
      <c r="M1524" s="4" t="str">
        <f>IFERROR(_xlfn.IFS(H1524="9",INDEX(字典1_34!C:C,MATCH(MID(F1524,5,2),字典1_34!B:B,0)),H1524="B00",INDEX(字典1_34!D:D,MATCH(MID(F1524,5,2),字典1_34!B:B,0)),H1524="B20",INDEX(字典1_34!E:E,MATCH(MID(F1524,5,2),字典1_34!B:B,0)),H1524="B48",INDEX(字典1_34!G:G,MATCH(MID(F1524,5,2),字典1_34!B:B,0)),LEFT(H1524,1)="B",INDEX(字典1_34!F:F,MATCH(MID(F1524,5,2),字典1_34!B:B,0))),"-")</f>
        <v>MSB:000</v>
      </c>
      <c r="N1524" s="4" t="str">
        <f>IFERROR(_xlfn.IFS(H1524="9",INDEX(字典1_56!C:C,MATCH(MID(F1524,7,2),字典1_56!B:B,0)),LEFT(H1524,1)="B",INDEX(字典1_56!D:D,MATCH(MID(F1524,7,2),字典1_56!B:B,0)),H1524="C_B",INDEX(字典1_56!F:F,MATCH(MID(F1524,7,2),字典1_56!B:B,0)),H1524="C",INDEX(字典1_56!E:E,MATCH(MID(F1524,7,2),字典1_56!B:B,0))),"-")</f>
        <v>设定音色_MSB</v>
      </c>
      <c r="O1524" s="4" t="str">
        <f>IFERROR(INDEX(字典1_78!C:C,MATCH(RIGHT(F1524,2),字典1_78!B:B,0)),"Error")</f>
        <v>控制变更(#01)</v>
      </c>
      <c r="P1524" s="5">
        <f t="shared" si="92"/>
        <v>25.623000000000001</v>
      </c>
      <c r="Q1524" s="5">
        <f t="shared" si="93"/>
        <v>0.33399999999999963</v>
      </c>
      <c r="R1524" s="5" t="str">
        <f>IF(H1526="C_B",INDEX(音色一览表!A:A,MATCH(MID(F1524,5,2)&amp;MID(F1525,5,2)&amp;MID(F1526,7,2),音色一览表!H:H,0))&amp;" "&amp;INDEX(音色一览表!G:G,MATCH(MID(F1524,5,2)&amp;MID(F1525,5,2)&amp;MID(F1526,7,2),音色一览表!H:H,0)),"")</f>
        <v>35 MIDI三角钢琴</v>
      </c>
      <c r="S1524" s="17"/>
      <c r="T1524" s="17"/>
    </row>
    <row r="1525" spans="1:20" ht="18" hidden="1" customHeight="1" x14ac:dyDescent="0.2">
      <c r="A1525" s="16">
        <v>1523</v>
      </c>
      <c r="B1525" s="16">
        <v>8</v>
      </c>
      <c r="C1525" s="10">
        <v>43089.903651238426</v>
      </c>
      <c r="D1525" s="16" t="s">
        <v>49</v>
      </c>
      <c r="E1525" s="16" t="s">
        <v>50</v>
      </c>
      <c r="F1525" s="16" t="s">
        <v>1023</v>
      </c>
      <c r="G1525" s="16" t="s">
        <v>414</v>
      </c>
      <c r="H1525" s="34" t="str">
        <f t="shared" si="95"/>
        <v>B20</v>
      </c>
      <c r="I1525" s="34" t="str">
        <f>IFERROR(INDEX(数据分类!B:B,MATCH(数据!H1525,数据分类!A:A,0)),"Error")</f>
        <v>设定音色_LSB</v>
      </c>
      <c r="J1525" s="34" t="str">
        <f>IFERROR(_xlfn.IFS(INDEX(数据分类!E:E,MATCH(数据!H1525,数据分类!A:A,0))=3456,N1525&amp;M1525,INDEX(数据分类!E:E,MATCH(数据!H1525,数据分类!A:A,0))=34,M1525,INDEX(数据分类!E:E,MATCH(数据!H1525,数据分类!A:A,0))=56,N1525,INDEX(数据分类!E:E,MATCH(数据!H1525,数据分类!A:A,0))="-","-"),"Error")</f>
        <v>LSB:112</v>
      </c>
      <c r="K1525" s="34">
        <f t="shared" si="94"/>
        <v>1</v>
      </c>
      <c r="L1525" s="4" t="str">
        <f>IFERROR(INDEX(字典msg!B:B,MATCH(D1525,字典msg!A:A,0)),"Error")</f>
        <v>正常</v>
      </c>
      <c r="M1525" s="4" t="str">
        <f>IFERROR(_xlfn.IFS(H1525="9",INDEX(字典1_34!C:C,MATCH(MID(F1525,5,2),字典1_34!B:B,0)),H1525="B00",INDEX(字典1_34!D:D,MATCH(MID(F1525,5,2),字典1_34!B:B,0)),H1525="B20",INDEX(字典1_34!E:E,MATCH(MID(F1525,5,2),字典1_34!B:B,0)),H1525="B48",INDEX(字典1_34!G:G,MATCH(MID(F1525,5,2),字典1_34!B:B,0)),LEFT(H1525,1)="B",INDEX(字典1_34!F:F,MATCH(MID(F1525,5,2),字典1_34!B:B,0))),"-")</f>
        <v>LSB:112</v>
      </c>
      <c r="N1525" s="4" t="str">
        <f>IFERROR(_xlfn.IFS(H1525="9",INDEX(字典1_56!C:C,MATCH(MID(F1525,7,2),字典1_56!B:B,0)),LEFT(H1525,1)="B",INDEX(字典1_56!D:D,MATCH(MID(F1525,7,2),字典1_56!B:B,0)),H1525="C_B",INDEX(字典1_56!F:F,MATCH(MID(F1525,7,2),字典1_56!B:B,0)),H1525="C",INDEX(字典1_56!E:E,MATCH(MID(F1525,7,2),字典1_56!B:B,0))),"-")</f>
        <v>设定音色_LSB</v>
      </c>
      <c r="O1525" s="4" t="str">
        <f>IFERROR(INDEX(字典1_78!C:C,MATCH(RIGHT(F1525,2),字典1_78!B:B,0)),"Error")</f>
        <v>控制变更(#01)</v>
      </c>
      <c r="P1525" s="5">
        <f t="shared" si="92"/>
        <v>25.651</v>
      </c>
      <c r="Q1525" s="5">
        <f t="shared" si="93"/>
        <v>2.7999999999998693E-2</v>
      </c>
      <c r="R1525" s="5" t="str">
        <f>IF(H1527="C_B",INDEX(音色一览表!A:A,MATCH(MID(F1525,5,2)&amp;MID(F1526,5,2)&amp;MID(F1527,7,2),音色一览表!H:H,0))&amp;" "&amp;INDEX(音色一览表!G:G,MATCH(MID(F1525,5,2)&amp;MID(F1526,5,2)&amp;MID(F1527,7,2),音色一览表!H:H,0)),"")</f>
        <v/>
      </c>
      <c r="S1525" s="17"/>
      <c r="T1525" s="17"/>
    </row>
    <row r="1526" spans="1:20" ht="18" hidden="1" customHeight="1" x14ac:dyDescent="0.2">
      <c r="A1526" s="16">
        <v>1524</v>
      </c>
      <c r="B1526" s="16">
        <v>8</v>
      </c>
      <c r="C1526" s="10">
        <v>43089.903651678243</v>
      </c>
      <c r="D1526" s="16" t="s">
        <v>49</v>
      </c>
      <c r="E1526" s="16" t="s">
        <v>50</v>
      </c>
      <c r="F1526" s="16" t="s">
        <v>1283</v>
      </c>
      <c r="G1526" s="16" t="s">
        <v>1803</v>
      </c>
      <c r="H1526" s="34" t="str">
        <f t="shared" si="95"/>
        <v>C_B</v>
      </c>
      <c r="I1526" s="34" t="str">
        <f>IFERROR(INDEX(数据分类!B:B,MATCH(数据!H1526,数据分类!A:A,0)),"Error")</f>
        <v>设定音色_NO</v>
      </c>
      <c r="J1526" s="34" t="str">
        <f>IFERROR(_xlfn.IFS(INDEX(数据分类!E:E,MATCH(数据!H1526,数据分类!A:A,0))=3456,N1526&amp;M1526,INDEX(数据分类!E:E,MATCH(数据!H1526,数据分类!A:A,0))=34,M1526,INDEX(数据分类!E:E,MATCH(数据!H1526,数据分类!A:A,0))=56,N1526,INDEX(数据分类!E:E,MATCH(数据!H1526,数据分类!A:A,0))="-","-"),"Error")</f>
        <v>NO:003</v>
      </c>
      <c r="K1526" s="34">
        <f t="shared" si="94"/>
        <v>1</v>
      </c>
      <c r="L1526" s="4" t="str">
        <f>IFERROR(INDEX(字典msg!B:B,MATCH(D1526,字典msg!A:A,0)),"Error")</f>
        <v>正常</v>
      </c>
      <c r="M1526" s="4" t="str">
        <f>IFERROR(_xlfn.IFS(H1526="9",INDEX(字典1_34!C:C,MATCH(MID(F1526,5,2),字典1_34!B:B,0)),H1526="B00",INDEX(字典1_34!D:D,MATCH(MID(F1526,5,2),字典1_34!B:B,0)),H1526="B20",INDEX(字典1_34!E:E,MATCH(MID(F1526,5,2),字典1_34!B:B,0)),H1526="B48",INDEX(字典1_34!G:G,MATCH(MID(F1526,5,2),字典1_34!B:B,0)),LEFT(H1526,1)="B",INDEX(字典1_34!F:F,MATCH(MID(F1526,5,2),字典1_34!B:B,0))),"-")</f>
        <v>-</v>
      </c>
      <c r="N1526" s="4" t="str">
        <f>IFERROR(_xlfn.IFS(H1526="9",INDEX(字典1_56!C:C,MATCH(MID(F1526,7,2),字典1_56!B:B,0)),LEFT(H1526,1)="B",INDEX(字典1_56!D:D,MATCH(MID(F1526,7,2),字典1_56!B:B,0)),H1526="C_B",INDEX(字典1_56!F:F,MATCH(MID(F1526,7,2),字典1_56!B:B,0)),H1526="C",INDEX(字典1_56!E:E,MATCH(MID(F1526,7,2),字典1_56!B:B,0))),"-")</f>
        <v>NO:003</v>
      </c>
      <c r="O1526" s="4" t="str">
        <f>IFERROR(INDEX(字典1_78!C:C,MATCH(RIGHT(F1526,2),字典1_78!B:B,0)),"Error")</f>
        <v>程序更改(#01)</v>
      </c>
      <c r="P1526" s="5">
        <f t="shared" si="92"/>
        <v>25.689</v>
      </c>
      <c r="Q1526" s="5">
        <f t="shared" si="93"/>
        <v>3.8000000000000256E-2</v>
      </c>
      <c r="R1526" s="5" t="str">
        <f>IF(H1528="C_B",INDEX(音色一览表!A:A,MATCH(MID(F1526,5,2)&amp;MID(F1527,5,2)&amp;MID(F1528,7,2),音色一览表!H:H,0))&amp;" "&amp;INDEX(音色一览表!G:G,MATCH(MID(F1526,5,2)&amp;MID(F1527,5,2)&amp;MID(F1528,7,2),音色一览表!H:H,0)),"")</f>
        <v/>
      </c>
      <c r="S1526" s="17"/>
      <c r="T1526" s="17"/>
    </row>
    <row r="1527" spans="1:20" ht="18" hidden="1" customHeight="1" x14ac:dyDescent="0.2">
      <c r="A1527" s="16">
        <v>1525</v>
      </c>
      <c r="B1527" s="16">
        <v>8</v>
      </c>
      <c r="C1527" s="10">
        <v>43089.903652106485</v>
      </c>
      <c r="D1527" s="16" t="s">
        <v>49</v>
      </c>
      <c r="E1527" s="16" t="s">
        <v>50</v>
      </c>
      <c r="F1527" s="16" t="s">
        <v>1026</v>
      </c>
      <c r="G1527" s="16" t="s">
        <v>1804</v>
      </c>
      <c r="H1527" s="34" t="str">
        <f t="shared" si="95"/>
        <v>B00</v>
      </c>
      <c r="I1527" s="34" t="str">
        <f>IFERROR(INDEX(数据分类!B:B,MATCH(数据!H1527,数据分类!A:A,0)),"Error")</f>
        <v>设定音色_MSB</v>
      </c>
      <c r="J1527" s="34" t="str">
        <f>IFERROR(_xlfn.IFS(INDEX(数据分类!E:E,MATCH(数据!H1527,数据分类!A:A,0))=3456,N1527&amp;M1527,INDEX(数据分类!E:E,MATCH(数据!H1527,数据分类!A:A,0))=34,M1527,INDEX(数据分类!E:E,MATCH(数据!H1527,数据分类!A:A,0))=56,N1527,INDEX(数据分类!E:E,MATCH(数据!H1527,数据分类!A:A,0))="-","-"),"Error")</f>
        <v>MSB:000</v>
      </c>
      <c r="K1527" s="34">
        <f t="shared" si="94"/>
        <v>2</v>
      </c>
      <c r="L1527" s="4" t="str">
        <f>IFERROR(INDEX(字典msg!B:B,MATCH(D1527,字典msg!A:A,0)),"Error")</f>
        <v>正常</v>
      </c>
      <c r="M1527" s="4" t="str">
        <f>IFERROR(_xlfn.IFS(H1527="9",INDEX(字典1_34!C:C,MATCH(MID(F1527,5,2),字典1_34!B:B,0)),H1527="B00",INDEX(字典1_34!D:D,MATCH(MID(F1527,5,2),字典1_34!B:B,0)),H1527="B20",INDEX(字典1_34!E:E,MATCH(MID(F1527,5,2),字典1_34!B:B,0)),H1527="B48",INDEX(字典1_34!G:G,MATCH(MID(F1527,5,2),字典1_34!B:B,0)),LEFT(H1527,1)="B",INDEX(字典1_34!F:F,MATCH(MID(F1527,5,2),字典1_34!B:B,0))),"-")</f>
        <v>MSB:000</v>
      </c>
      <c r="N1527" s="4" t="str">
        <f>IFERROR(_xlfn.IFS(H1527="9",INDEX(字典1_56!C:C,MATCH(MID(F1527,7,2),字典1_56!B:B,0)),LEFT(H1527,1)="B",INDEX(字典1_56!D:D,MATCH(MID(F1527,7,2),字典1_56!B:B,0)),H1527="C_B",INDEX(字典1_56!F:F,MATCH(MID(F1527,7,2),字典1_56!B:B,0)),H1527="C",INDEX(字典1_56!E:E,MATCH(MID(F1527,7,2),字典1_56!B:B,0))),"-")</f>
        <v>设定音色_MSB</v>
      </c>
      <c r="O1527" s="4" t="str">
        <f>IFERROR(INDEX(字典1_78!C:C,MATCH(RIGHT(F1527,2),字典1_78!B:B,0)),"Error")</f>
        <v>控制变更(#02)</v>
      </c>
      <c r="P1527" s="5">
        <f t="shared" si="92"/>
        <v>25.725999999999999</v>
      </c>
      <c r="Q1527" s="5">
        <f t="shared" si="93"/>
        <v>3.6999999999999034E-2</v>
      </c>
      <c r="R1527" s="5" t="str">
        <f>IF(H1529="C_B",INDEX(音色一览表!A:A,MATCH(MID(F1527,5,2)&amp;MID(F1528,5,2)&amp;MID(F1529,7,2),音色一览表!H:H,0))&amp;" "&amp;INDEX(音色一览表!G:G,MATCH(MID(F1527,5,2)&amp;MID(F1528,5,2)&amp;MID(F1529,7,2),音色一览表!H:H,0)),"")</f>
        <v>42 Cool!银河电钢琴</v>
      </c>
      <c r="S1527" s="17"/>
      <c r="T1527" s="17"/>
    </row>
    <row r="1528" spans="1:20" ht="18" hidden="1" customHeight="1" x14ac:dyDescent="0.2">
      <c r="A1528" s="16">
        <v>1526</v>
      </c>
      <c r="B1528" s="16">
        <v>8</v>
      </c>
      <c r="C1528" s="10">
        <v>43089.90365252315</v>
      </c>
      <c r="D1528" s="16" t="s">
        <v>49</v>
      </c>
      <c r="E1528" s="16" t="s">
        <v>50</v>
      </c>
      <c r="F1528" s="16" t="s">
        <v>1286</v>
      </c>
      <c r="G1528" s="16" t="s">
        <v>1805</v>
      </c>
      <c r="H1528" s="34" t="str">
        <f t="shared" si="95"/>
        <v>B20</v>
      </c>
      <c r="I1528" s="34" t="str">
        <f>IFERROR(INDEX(数据分类!B:B,MATCH(数据!H1528,数据分类!A:A,0)),"Error")</f>
        <v>设定音色_LSB</v>
      </c>
      <c r="J1528" s="34" t="str">
        <f>IFERROR(_xlfn.IFS(INDEX(数据分类!E:E,MATCH(数据!H1528,数据分类!A:A,0))=3456,N1528&amp;M1528,INDEX(数据分类!E:E,MATCH(数据!H1528,数据分类!A:A,0))=34,M1528,INDEX(数据分类!E:E,MATCH(数据!H1528,数据分类!A:A,0))=56,N1528,INDEX(数据分类!E:E,MATCH(数据!H1528,数据分类!A:A,0))="-","-"),"Error")</f>
        <v>LSB:114</v>
      </c>
      <c r="K1528" s="34">
        <f t="shared" si="94"/>
        <v>2</v>
      </c>
      <c r="L1528" s="4" t="str">
        <f>IFERROR(INDEX(字典msg!B:B,MATCH(D1528,字典msg!A:A,0)),"Error")</f>
        <v>正常</v>
      </c>
      <c r="M1528" s="4" t="str">
        <f>IFERROR(_xlfn.IFS(H1528="9",INDEX(字典1_34!C:C,MATCH(MID(F1528,5,2),字典1_34!B:B,0)),H1528="B00",INDEX(字典1_34!D:D,MATCH(MID(F1528,5,2),字典1_34!B:B,0)),H1528="B20",INDEX(字典1_34!E:E,MATCH(MID(F1528,5,2),字典1_34!B:B,0)),H1528="B48",INDEX(字典1_34!G:G,MATCH(MID(F1528,5,2),字典1_34!B:B,0)),LEFT(H1528,1)="B",INDEX(字典1_34!F:F,MATCH(MID(F1528,5,2),字典1_34!B:B,0))),"-")</f>
        <v>LSB:114</v>
      </c>
      <c r="N1528" s="4" t="str">
        <f>IFERROR(_xlfn.IFS(H1528="9",INDEX(字典1_56!C:C,MATCH(MID(F1528,7,2),字典1_56!B:B,0)),LEFT(H1528,1)="B",INDEX(字典1_56!D:D,MATCH(MID(F1528,7,2),字典1_56!B:B,0)),H1528="C_B",INDEX(字典1_56!F:F,MATCH(MID(F1528,7,2),字典1_56!B:B,0)),H1528="C",INDEX(字典1_56!E:E,MATCH(MID(F1528,7,2),字典1_56!B:B,0))),"-")</f>
        <v>设定音色_LSB</v>
      </c>
      <c r="O1528" s="4" t="str">
        <f>IFERROR(INDEX(字典1_78!C:C,MATCH(RIGHT(F1528,2),字典1_78!B:B,0)),"Error")</f>
        <v>控制变更(#02)</v>
      </c>
      <c r="P1528" s="5">
        <f t="shared" si="92"/>
        <v>25.762</v>
      </c>
      <c r="Q1528" s="5">
        <f t="shared" si="93"/>
        <v>3.6000000000001364E-2</v>
      </c>
      <c r="R1528" s="5" t="str">
        <f>IF(H1530="C_B",INDEX(音色一览表!A:A,MATCH(MID(F1528,5,2)&amp;MID(F1529,5,2)&amp;MID(F1530,7,2),音色一览表!H:H,0))&amp;" "&amp;INDEX(音色一览表!G:G,MATCH(MID(F1528,5,2)&amp;MID(F1529,5,2)&amp;MID(F1530,7,2),音色一览表!H:H,0)),"")</f>
        <v/>
      </c>
      <c r="S1528" s="17"/>
      <c r="T1528" s="17"/>
    </row>
    <row r="1529" spans="1:20" ht="18" hidden="1" customHeight="1" x14ac:dyDescent="0.2">
      <c r="A1529" s="16">
        <v>1527</v>
      </c>
      <c r="B1529" s="16">
        <v>8</v>
      </c>
      <c r="C1529" s="10">
        <v>43089.903652939814</v>
      </c>
      <c r="D1529" s="16" t="s">
        <v>49</v>
      </c>
      <c r="E1529" s="16" t="s">
        <v>50</v>
      </c>
      <c r="F1529" s="16" t="s">
        <v>1288</v>
      </c>
      <c r="G1529" s="16" t="s">
        <v>1806</v>
      </c>
      <c r="H1529" s="34" t="str">
        <f t="shared" si="95"/>
        <v>C_B</v>
      </c>
      <c r="I1529" s="34" t="str">
        <f>IFERROR(INDEX(数据分类!B:B,MATCH(数据!H1529,数据分类!A:A,0)),"Error")</f>
        <v>设定音色_NO</v>
      </c>
      <c r="J1529" s="34" t="str">
        <f>IFERROR(_xlfn.IFS(INDEX(数据分类!E:E,MATCH(数据!H1529,数据分类!A:A,0))=3456,N1529&amp;M1529,INDEX(数据分类!E:E,MATCH(数据!H1529,数据分类!A:A,0))=34,M1529,INDEX(数据分类!E:E,MATCH(数据!H1529,数据分类!A:A,0))=56,N1529,INDEX(数据分类!E:E,MATCH(数据!H1529,数据分类!A:A,0))="-","-"),"Error")</f>
        <v>NO:005</v>
      </c>
      <c r="K1529" s="34">
        <f t="shared" si="94"/>
        <v>2</v>
      </c>
      <c r="L1529" s="4" t="str">
        <f>IFERROR(INDEX(字典msg!B:B,MATCH(D1529,字典msg!A:A,0)),"Error")</f>
        <v>正常</v>
      </c>
      <c r="M1529" s="4" t="str">
        <f>IFERROR(_xlfn.IFS(H1529="9",INDEX(字典1_34!C:C,MATCH(MID(F1529,5,2),字典1_34!B:B,0)),H1529="B00",INDEX(字典1_34!D:D,MATCH(MID(F1529,5,2),字典1_34!B:B,0)),H1529="B20",INDEX(字典1_34!E:E,MATCH(MID(F1529,5,2),字典1_34!B:B,0)),H1529="B48",INDEX(字典1_34!G:G,MATCH(MID(F1529,5,2),字典1_34!B:B,0)),LEFT(H1529,1)="B",INDEX(字典1_34!F:F,MATCH(MID(F1529,5,2),字典1_34!B:B,0))),"-")</f>
        <v>-</v>
      </c>
      <c r="N1529" s="4" t="str">
        <f>IFERROR(_xlfn.IFS(H1529="9",INDEX(字典1_56!C:C,MATCH(MID(F1529,7,2),字典1_56!B:B,0)),LEFT(H1529,1)="B",INDEX(字典1_56!D:D,MATCH(MID(F1529,7,2),字典1_56!B:B,0)),H1529="C_B",INDEX(字典1_56!F:F,MATCH(MID(F1529,7,2),字典1_56!B:B,0)),H1529="C",INDEX(字典1_56!E:E,MATCH(MID(F1529,7,2),字典1_56!B:B,0))),"-")</f>
        <v>NO:005</v>
      </c>
      <c r="O1529" s="4" t="str">
        <f>IFERROR(INDEX(字典1_78!C:C,MATCH(RIGHT(F1529,2),字典1_78!B:B,0)),"Error")</f>
        <v>程序更改(#02)</v>
      </c>
      <c r="P1529" s="5">
        <f t="shared" si="92"/>
        <v>25.797999999999998</v>
      </c>
      <c r="Q1529" s="5">
        <f t="shared" si="93"/>
        <v>3.5999999999997812E-2</v>
      </c>
      <c r="R1529" s="5" t="str">
        <f>IF(H1531="C_B",INDEX(音色一览表!A:A,MATCH(MID(F1529,5,2)&amp;MID(F1530,5,2)&amp;MID(F1531,7,2),音色一览表!H:H,0))&amp;" "&amp;INDEX(音色一览表!G:G,MATCH(MID(F1529,5,2)&amp;MID(F1530,5,2)&amp;MID(F1531,7,2),音色一览表!H:H,0)),"")</f>
        <v/>
      </c>
      <c r="S1529" s="17"/>
      <c r="T1529" s="17"/>
    </row>
    <row r="1530" spans="1:20" ht="18" hidden="1" customHeight="1" x14ac:dyDescent="0.2">
      <c r="A1530" s="16">
        <v>1528</v>
      </c>
      <c r="B1530" s="16">
        <v>8</v>
      </c>
      <c r="C1530" s="10">
        <v>43089.903653356479</v>
      </c>
      <c r="D1530" s="16" t="s">
        <v>49</v>
      </c>
      <c r="E1530" s="16" t="s">
        <v>50</v>
      </c>
      <c r="F1530" s="16" t="s">
        <v>1290</v>
      </c>
      <c r="G1530" s="16" t="s">
        <v>1807</v>
      </c>
      <c r="H1530" s="34" t="str">
        <f t="shared" si="95"/>
        <v>B07</v>
      </c>
      <c r="I1530" s="34" t="str">
        <f>IFERROR(INDEX(数据分类!B:B,MATCH(数据!H1530,数据分类!A:A,0)),"Error")</f>
        <v>主音量_a</v>
      </c>
      <c r="J1530" s="34" t="str">
        <f>IFERROR(_xlfn.IFS(INDEX(数据分类!E:E,MATCH(数据!H1530,数据分类!A:A,0))=3456,N1530&amp;M1530,INDEX(数据分类!E:E,MATCH(数据!H1530,数据分类!A:A,0))=34,M1530,INDEX(数据分类!E:E,MATCH(数据!H1530,数据分类!A:A,0))=56,N1530,INDEX(数据分类!E:E,MATCH(数据!H1530,数据分类!A:A,0))="-","-"),"Error")</f>
        <v>Vol:112</v>
      </c>
      <c r="K1530" s="34">
        <f t="shared" si="94"/>
        <v>1</v>
      </c>
      <c r="L1530" s="4" t="str">
        <f>IFERROR(INDEX(字典msg!B:B,MATCH(D1530,字典msg!A:A,0)),"Error")</f>
        <v>正常</v>
      </c>
      <c r="M1530" s="4" t="str">
        <f>IFERROR(_xlfn.IFS(H1530="9",INDEX(字典1_34!C:C,MATCH(MID(F1530,5,2),字典1_34!B:B,0)),H1530="B00",INDEX(字典1_34!D:D,MATCH(MID(F1530,5,2),字典1_34!B:B,0)),H1530="B20",INDEX(字典1_34!E:E,MATCH(MID(F1530,5,2),字典1_34!B:B,0)),H1530="B48",INDEX(字典1_34!G:G,MATCH(MID(F1530,5,2),字典1_34!B:B,0)),LEFT(H1530,1)="B",INDEX(字典1_34!F:F,MATCH(MID(F1530,5,2),字典1_34!B:B,0))),"-")</f>
        <v>Vol:112</v>
      </c>
      <c r="N1530" s="4" t="str">
        <f>IFERROR(_xlfn.IFS(H1530="9",INDEX(字典1_56!C:C,MATCH(MID(F1530,7,2),字典1_56!B:B,0)),LEFT(H1530,1)="B",INDEX(字典1_56!D:D,MATCH(MID(F1530,7,2),字典1_56!B:B,0)),H1530="C_B",INDEX(字典1_56!F:F,MATCH(MID(F1530,7,2),字典1_56!B:B,0)),H1530="C",INDEX(字典1_56!E:E,MATCH(MID(F1530,7,2),字典1_56!B:B,0))),"-")</f>
        <v>主音量_a</v>
      </c>
      <c r="O1530" s="4" t="str">
        <f>IFERROR(INDEX(字典1_78!C:C,MATCH(RIGHT(F1530,2),字典1_78!B:B,0)),"Error")</f>
        <v>控制变更(#01)</v>
      </c>
      <c r="P1530" s="5">
        <f t="shared" si="92"/>
        <v>25.834</v>
      </c>
      <c r="Q1530" s="5">
        <f t="shared" si="93"/>
        <v>3.6000000000001364E-2</v>
      </c>
      <c r="R1530" s="5" t="str">
        <f>IF(H1532="C_B",INDEX(音色一览表!A:A,MATCH(MID(F1530,5,2)&amp;MID(F1531,5,2)&amp;MID(F1532,7,2),音色一览表!H:H,0))&amp;" "&amp;INDEX(音色一览表!G:G,MATCH(MID(F1530,5,2)&amp;MID(F1531,5,2)&amp;MID(F1532,7,2),音色一览表!H:H,0)),"")</f>
        <v/>
      </c>
      <c r="S1530" s="17"/>
      <c r="T1530" s="17"/>
    </row>
    <row r="1531" spans="1:20" ht="18" hidden="1" customHeight="1" x14ac:dyDescent="0.2">
      <c r="A1531" s="16">
        <v>1529</v>
      </c>
      <c r="B1531" s="16">
        <v>8</v>
      </c>
      <c r="C1531" s="10">
        <v>43089.903653796297</v>
      </c>
      <c r="D1531" s="16" t="s">
        <v>49</v>
      </c>
      <c r="E1531" s="16" t="s">
        <v>50</v>
      </c>
      <c r="F1531" s="16" t="s">
        <v>1032</v>
      </c>
      <c r="G1531" s="16" t="s">
        <v>1808</v>
      </c>
      <c r="H1531" s="34" t="str">
        <f t="shared" si="95"/>
        <v>B5B</v>
      </c>
      <c r="I1531" s="34" t="str">
        <f>IFERROR(INDEX(数据分类!B:B,MATCH(数据!H1531,数据分类!A:A,0)),"Error")</f>
        <v>混响深度_a</v>
      </c>
      <c r="J1531" s="34" t="str">
        <f>IFERROR(_xlfn.IFS(INDEX(数据分类!E:E,MATCH(数据!H1531,数据分类!A:A,0))=3456,N1531&amp;M1531,INDEX(数据分类!E:E,MATCH(数据!H1531,数据分类!A:A,0))=34,M1531,INDEX(数据分类!E:E,MATCH(数据!H1531,数据分类!A:A,0))=56,N1531,INDEX(数据分类!E:E,MATCH(数据!H1531,数据分类!A:A,0))="-","-"),"Error")</f>
        <v>Vol:020</v>
      </c>
      <c r="K1531" s="34">
        <f t="shared" si="94"/>
        <v>1</v>
      </c>
      <c r="L1531" s="4" t="str">
        <f>IFERROR(INDEX(字典msg!B:B,MATCH(D1531,字典msg!A:A,0)),"Error")</f>
        <v>正常</v>
      </c>
      <c r="M1531" s="4" t="str">
        <f>IFERROR(_xlfn.IFS(H1531="9",INDEX(字典1_34!C:C,MATCH(MID(F1531,5,2),字典1_34!B:B,0)),H1531="B00",INDEX(字典1_34!D:D,MATCH(MID(F1531,5,2),字典1_34!B:B,0)),H1531="B20",INDEX(字典1_34!E:E,MATCH(MID(F1531,5,2),字典1_34!B:B,0)),H1531="B48",INDEX(字典1_34!G:G,MATCH(MID(F1531,5,2),字典1_34!B:B,0)),LEFT(H1531,1)="B",INDEX(字典1_34!F:F,MATCH(MID(F1531,5,2),字典1_34!B:B,0))),"-")</f>
        <v>Vol:020</v>
      </c>
      <c r="N1531" s="4" t="str">
        <f>IFERROR(_xlfn.IFS(H1531="9",INDEX(字典1_56!C:C,MATCH(MID(F1531,7,2),字典1_56!B:B,0)),LEFT(H1531,1)="B",INDEX(字典1_56!D:D,MATCH(MID(F1531,7,2),字典1_56!B:B,0)),H1531="C_B",INDEX(字典1_56!F:F,MATCH(MID(F1531,7,2),字典1_56!B:B,0)),H1531="C",INDEX(字典1_56!E:E,MATCH(MID(F1531,7,2),字典1_56!B:B,0))),"-")</f>
        <v>混响深度_a</v>
      </c>
      <c r="O1531" s="4" t="str">
        <f>IFERROR(INDEX(字典1_78!C:C,MATCH(RIGHT(F1531,2),字典1_78!B:B,0)),"Error")</f>
        <v>控制变更(#01)</v>
      </c>
      <c r="P1531" s="5">
        <f t="shared" si="92"/>
        <v>25.872</v>
      </c>
      <c r="Q1531" s="5">
        <f t="shared" si="93"/>
        <v>3.8000000000000256E-2</v>
      </c>
      <c r="R1531" s="5" t="str">
        <f>IF(H1533="C_B",INDEX(音色一览表!A:A,MATCH(MID(F1531,5,2)&amp;MID(F1532,5,2)&amp;MID(F1533,7,2),音色一览表!H:H,0))&amp;" "&amp;INDEX(音色一览表!G:G,MATCH(MID(F1531,5,2)&amp;MID(F1532,5,2)&amp;MID(F1533,7,2),音色一览表!H:H,0)),"")</f>
        <v/>
      </c>
      <c r="S1531" s="17"/>
      <c r="T1531" s="17"/>
    </row>
    <row r="1532" spans="1:20" ht="18" hidden="1" customHeight="1" x14ac:dyDescent="0.2">
      <c r="A1532" s="16">
        <v>1530</v>
      </c>
      <c r="B1532" s="16">
        <v>8</v>
      </c>
      <c r="C1532" s="10">
        <v>43089.903654247682</v>
      </c>
      <c r="D1532" s="16" t="s">
        <v>49</v>
      </c>
      <c r="E1532" s="16" t="s">
        <v>50</v>
      </c>
      <c r="F1532" s="16" t="s">
        <v>1293</v>
      </c>
      <c r="G1532" s="16" t="s">
        <v>1809</v>
      </c>
      <c r="H1532" s="34" t="str">
        <f t="shared" si="95"/>
        <v>B5D</v>
      </c>
      <c r="I1532" s="34" t="str">
        <f>IFERROR(INDEX(数据分类!B:B,MATCH(数据!H1532,数据分类!A:A,0)),"Error")</f>
        <v>混响深度_b</v>
      </c>
      <c r="J1532" s="34" t="str">
        <f>IFERROR(_xlfn.IFS(INDEX(数据分类!E:E,MATCH(数据!H1532,数据分类!A:A,0))=3456,N1532&amp;M1532,INDEX(数据分类!E:E,MATCH(数据!H1532,数据分类!A:A,0))=34,M1532,INDEX(数据分类!E:E,MATCH(数据!H1532,数据分类!A:A,0))=56,N1532,INDEX(数据分类!E:E,MATCH(数据!H1532,数据分类!A:A,0))="-","-"),"Error")</f>
        <v>Vol:030</v>
      </c>
      <c r="K1532" s="34">
        <f t="shared" si="94"/>
        <v>1</v>
      </c>
      <c r="L1532" s="4" t="str">
        <f>IFERROR(INDEX(字典msg!B:B,MATCH(D1532,字典msg!A:A,0)),"Error")</f>
        <v>正常</v>
      </c>
      <c r="M1532" s="4" t="str">
        <f>IFERROR(_xlfn.IFS(H1532="9",INDEX(字典1_34!C:C,MATCH(MID(F1532,5,2),字典1_34!B:B,0)),H1532="B00",INDEX(字典1_34!D:D,MATCH(MID(F1532,5,2),字典1_34!B:B,0)),H1532="B20",INDEX(字典1_34!E:E,MATCH(MID(F1532,5,2),字典1_34!B:B,0)),H1532="B48",INDEX(字典1_34!G:G,MATCH(MID(F1532,5,2),字典1_34!B:B,0)),LEFT(H1532,1)="B",INDEX(字典1_34!F:F,MATCH(MID(F1532,5,2),字典1_34!B:B,0))),"-")</f>
        <v>Vol:030</v>
      </c>
      <c r="N1532" s="4" t="str">
        <f>IFERROR(_xlfn.IFS(H1532="9",INDEX(字典1_56!C:C,MATCH(MID(F1532,7,2),字典1_56!B:B,0)),LEFT(H1532,1)="B",INDEX(字典1_56!D:D,MATCH(MID(F1532,7,2),字典1_56!B:B,0)),H1532="C_B",INDEX(字典1_56!F:F,MATCH(MID(F1532,7,2),字典1_56!B:B,0)),H1532="C",INDEX(字典1_56!E:E,MATCH(MID(F1532,7,2),字典1_56!B:B,0))),"-")</f>
        <v>混响深度_b</v>
      </c>
      <c r="O1532" s="4" t="str">
        <f>IFERROR(INDEX(字典1_78!C:C,MATCH(RIGHT(F1532,2),字典1_78!B:B,0)),"Error")</f>
        <v>控制变更(#01)</v>
      </c>
      <c r="P1532" s="5">
        <f t="shared" si="92"/>
        <v>25.911000000000001</v>
      </c>
      <c r="Q1532" s="5">
        <f t="shared" si="93"/>
        <v>3.9000000000001478E-2</v>
      </c>
      <c r="R1532" s="5" t="str">
        <f>IF(H1534="C_B",INDEX(音色一览表!A:A,MATCH(MID(F1532,5,2)&amp;MID(F1533,5,2)&amp;MID(F1534,7,2),音色一览表!H:H,0))&amp;" "&amp;INDEX(音色一览表!G:G,MATCH(MID(F1532,5,2)&amp;MID(F1533,5,2)&amp;MID(F1534,7,2),音色一览表!H:H,0)),"")</f>
        <v/>
      </c>
      <c r="S1532" s="17"/>
      <c r="T1532" s="17"/>
    </row>
    <row r="1533" spans="1:20" ht="18" hidden="1" customHeight="1" x14ac:dyDescent="0.2">
      <c r="A1533" s="16">
        <v>1531</v>
      </c>
      <c r="B1533" s="16">
        <v>8</v>
      </c>
      <c r="C1533" s="10">
        <v>43089.9036546875</v>
      </c>
      <c r="D1533" s="16" t="s">
        <v>49</v>
      </c>
      <c r="E1533" s="16" t="s">
        <v>50</v>
      </c>
      <c r="F1533" s="16" t="s">
        <v>1295</v>
      </c>
      <c r="G1533" s="16" t="s">
        <v>1810</v>
      </c>
      <c r="H1533" s="34" t="str">
        <f t="shared" si="95"/>
        <v>B07</v>
      </c>
      <c r="I1533" s="34" t="str">
        <f>IFERROR(INDEX(数据分类!B:B,MATCH(数据!H1533,数据分类!A:A,0)),"Error")</f>
        <v>主音量_a</v>
      </c>
      <c r="J1533" s="34" t="str">
        <f>IFERROR(_xlfn.IFS(INDEX(数据分类!E:E,MATCH(数据!H1533,数据分类!A:A,0))=3456,N1533&amp;M1533,INDEX(数据分类!E:E,MATCH(数据!H1533,数据分类!A:A,0))=34,M1533,INDEX(数据分类!E:E,MATCH(数据!H1533,数据分类!A:A,0))=56,N1533,INDEX(数据分类!E:E,MATCH(数据!H1533,数据分类!A:A,0))="-","-"),"Error")</f>
        <v>Vol:090</v>
      </c>
      <c r="K1533" s="34">
        <f t="shared" si="94"/>
        <v>2</v>
      </c>
      <c r="L1533" s="4" t="str">
        <f>IFERROR(INDEX(字典msg!B:B,MATCH(D1533,字典msg!A:A,0)),"Error")</f>
        <v>正常</v>
      </c>
      <c r="M1533" s="4" t="str">
        <f>IFERROR(_xlfn.IFS(H1533="9",INDEX(字典1_34!C:C,MATCH(MID(F1533,5,2),字典1_34!B:B,0)),H1533="B00",INDEX(字典1_34!D:D,MATCH(MID(F1533,5,2),字典1_34!B:B,0)),H1533="B20",INDEX(字典1_34!E:E,MATCH(MID(F1533,5,2),字典1_34!B:B,0)),H1533="B48",INDEX(字典1_34!G:G,MATCH(MID(F1533,5,2),字典1_34!B:B,0)),LEFT(H1533,1)="B",INDEX(字典1_34!F:F,MATCH(MID(F1533,5,2),字典1_34!B:B,0))),"-")</f>
        <v>Vol:090</v>
      </c>
      <c r="N1533" s="4" t="str">
        <f>IFERROR(_xlfn.IFS(H1533="9",INDEX(字典1_56!C:C,MATCH(MID(F1533,7,2),字典1_56!B:B,0)),LEFT(H1533,1)="B",INDEX(字典1_56!D:D,MATCH(MID(F1533,7,2),字典1_56!B:B,0)),H1533="C_B",INDEX(字典1_56!F:F,MATCH(MID(F1533,7,2),字典1_56!B:B,0)),H1533="C",INDEX(字典1_56!E:E,MATCH(MID(F1533,7,2),字典1_56!B:B,0))),"-")</f>
        <v>主音量_a</v>
      </c>
      <c r="O1533" s="4" t="str">
        <f>IFERROR(INDEX(字典1_78!C:C,MATCH(RIGHT(F1533,2),字典1_78!B:B,0)),"Error")</f>
        <v>控制变更(#02)</v>
      </c>
      <c r="P1533" s="5">
        <f t="shared" si="92"/>
        <v>25.949000000000002</v>
      </c>
      <c r="Q1533" s="5">
        <f t="shared" si="93"/>
        <v>3.8000000000000256E-2</v>
      </c>
      <c r="R1533" s="5" t="str">
        <f>IF(H1535="C_B",INDEX(音色一览表!A:A,MATCH(MID(F1533,5,2)&amp;MID(F1534,5,2)&amp;MID(F1535,7,2),音色一览表!H:H,0))&amp;" "&amp;INDEX(音色一览表!G:G,MATCH(MID(F1533,5,2)&amp;MID(F1534,5,2)&amp;MID(F1535,7,2),音色一览表!H:H,0)),"")</f>
        <v/>
      </c>
      <c r="S1533" s="17"/>
      <c r="T1533" s="17"/>
    </row>
    <row r="1534" spans="1:20" ht="18" hidden="1" customHeight="1" x14ac:dyDescent="0.2">
      <c r="A1534" s="16">
        <v>1532</v>
      </c>
      <c r="B1534" s="16">
        <v>8</v>
      </c>
      <c r="C1534" s="10">
        <v>43089.903655104164</v>
      </c>
      <c r="D1534" s="16" t="s">
        <v>49</v>
      </c>
      <c r="E1534" s="16" t="s">
        <v>50</v>
      </c>
      <c r="F1534" s="16" t="s">
        <v>1297</v>
      </c>
      <c r="G1534" s="16" t="s">
        <v>1811</v>
      </c>
      <c r="H1534" s="34" t="str">
        <f t="shared" si="95"/>
        <v>B5B</v>
      </c>
      <c r="I1534" s="34" t="str">
        <f>IFERROR(INDEX(数据分类!B:B,MATCH(数据!H1534,数据分类!A:A,0)),"Error")</f>
        <v>混响深度_a</v>
      </c>
      <c r="J1534" s="34" t="str">
        <f>IFERROR(_xlfn.IFS(INDEX(数据分类!E:E,MATCH(数据!H1534,数据分类!A:A,0))=3456,N1534&amp;M1534,INDEX(数据分类!E:E,MATCH(数据!H1534,数据分类!A:A,0))=34,M1534,INDEX(数据分类!E:E,MATCH(数据!H1534,数据分类!A:A,0))=56,N1534,INDEX(数据分类!E:E,MATCH(数据!H1534,数据分类!A:A,0))="-","-"),"Error")</f>
        <v>Vol:020</v>
      </c>
      <c r="K1534" s="34">
        <f t="shared" si="94"/>
        <v>2</v>
      </c>
      <c r="L1534" s="4" t="str">
        <f>IFERROR(INDEX(字典msg!B:B,MATCH(D1534,字典msg!A:A,0)),"Error")</f>
        <v>正常</v>
      </c>
      <c r="M1534" s="4" t="str">
        <f>IFERROR(_xlfn.IFS(H1534="9",INDEX(字典1_34!C:C,MATCH(MID(F1534,5,2),字典1_34!B:B,0)),H1534="B00",INDEX(字典1_34!D:D,MATCH(MID(F1534,5,2),字典1_34!B:B,0)),H1534="B20",INDEX(字典1_34!E:E,MATCH(MID(F1534,5,2),字典1_34!B:B,0)),H1534="B48",INDEX(字典1_34!G:G,MATCH(MID(F1534,5,2),字典1_34!B:B,0)),LEFT(H1534,1)="B",INDEX(字典1_34!F:F,MATCH(MID(F1534,5,2),字典1_34!B:B,0))),"-")</f>
        <v>Vol:020</v>
      </c>
      <c r="N1534" s="4" t="str">
        <f>IFERROR(_xlfn.IFS(H1534="9",INDEX(字典1_56!C:C,MATCH(MID(F1534,7,2),字典1_56!B:B,0)),LEFT(H1534,1)="B",INDEX(字典1_56!D:D,MATCH(MID(F1534,7,2),字典1_56!B:B,0)),H1534="C_B",INDEX(字典1_56!F:F,MATCH(MID(F1534,7,2),字典1_56!B:B,0)),H1534="C",INDEX(字典1_56!E:E,MATCH(MID(F1534,7,2),字典1_56!B:B,0))),"-")</f>
        <v>混响深度_a</v>
      </c>
      <c r="O1534" s="4" t="str">
        <f>IFERROR(INDEX(字典1_78!C:C,MATCH(RIGHT(F1534,2),字典1_78!B:B,0)),"Error")</f>
        <v>控制变更(#02)</v>
      </c>
      <c r="P1534" s="5">
        <f t="shared" si="92"/>
        <v>25.984999999999999</v>
      </c>
      <c r="Q1534" s="5">
        <f t="shared" si="93"/>
        <v>3.5999999999997812E-2</v>
      </c>
      <c r="R1534" s="5" t="str">
        <f>IF(H1536="C_B",INDEX(音色一览表!A:A,MATCH(MID(F1534,5,2)&amp;MID(F1535,5,2)&amp;MID(F1536,7,2),音色一览表!H:H,0))&amp;" "&amp;INDEX(音色一览表!G:G,MATCH(MID(F1534,5,2)&amp;MID(F1535,5,2)&amp;MID(F1536,7,2),音色一览表!H:H,0)),"")</f>
        <v/>
      </c>
      <c r="S1534" s="17"/>
      <c r="T1534" s="17"/>
    </row>
    <row r="1535" spans="1:20" ht="18" hidden="1" customHeight="1" x14ac:dyDescent="0.2">
      <c r="A1535" s="16">
        <v>1533</v>
      </c>
      <c r="B1535" s="16">
        <v>8</v>
      </c>
      <c r="C1535" s="10">
        <v>43089.903655532406</v>
      </c>
      <c r="D1535" s="16" t="s">
        <v>49</v>
      </c>
      <c r="E1535" s="16" t="s">
        <v>50</v>
      </c>
      <c r="F1535" s="16" t="s">
        <v>1299</v>
      </c>
      <c r="G1535" s="16" t="s">
        <v>1812</v>
      </c>
      <c r="H1535" s="34" t="str">
        <f t="shared" si="95"/>
        <v>B5D</v>
      </c>
      <c r="I1535" s="34" t="str">
        <f>IFERROR(INDEX(数据分类!B:B,MATCH(数据!H1535,数据分类!A:A,0)),"Error")</f>
        <v>混响深度_b</v>
      </c>
      <c r="J1535" s="34" t="str">
        <f>IFERROR(_xlfn.IFS(INDEX(数据分类!E:E,MATCH(数据!H1535,数据分类!A:A,0))=3456,N1535&amp;M1535,INDEX(数据分类!E:E,MATCH(数据!H1535,数据分类!A:A,0))=34,M1535,INDEX(数据分类!E:E,MATCH(数据!H1535,数据分类!A:A,0))=56,N1535,INDEX(数据分类!E:E,MATCH(数据!H1535,数据分类!A:A,0))="-","-"),"Error")</f>
        <v>Vol:050</v>
      </c>
      <c r="K1535" s="34">
        <f t="shared" si="94"/>
        <v>2</v>
      </c>
      <c r="L1535" s="4" t="str">
        <f>IFERROR(INDEX(字典msg!B:B,MATCH(D1535,字典msg!A:A,0)),"Error")</f>
        <v>正常</v>
      </c>
      <c r="M1535" s="4" t="str">
        <f>IFERROR(_xlfn.IFS(H1535="9",INDEX(字典1_34!C:C,MATCH(MID(F1535,5,2),字典1_34!B:B,0)),H1535="B00",INDEX(字典1_34!D:D,MATCH(MID(F1535,5,2),字典1_34!B:B,0)),H1535="B20",INDEX(字典1_34!E:E,MATCH(MID(F1535,5,2),字典1_34!B:B,0)),H1535="B48",INDEX(字典1_34!G:G,MATCH(MID(F1535,5,2),字典1_34!B:B,0)),LEFT(H1535,1)="B",INDEX(字典1_34!F:F,MATCH(MID(F1535,5,2),字典1_34!B:B,0))),"-")</f>
        <v>Vol:050</v>
      </c>
      <c r="N1535" s="4" t="str">
        <f>IFERROR(_xlfn.IFS(H1535="9",INDEX(字典1_56!C:C,MATCH(MID(F1535,7,2),字典1_56!B:B,0)),LEFT(H1535,1)="B",INDEX(字典1_56!D:D,MATCH(MID(F1535,7,2),字典1_56!B:B,0)),H1535="C_B",INDEX(字典1_56!F:F,MATCH(MID(F1535,7,2),字典1_56!B:B,0)),H1535="C",INDEX(字典1_56!E:E,MATCH(MID(F1535,7,2),字典1_56!B:B,0))),"-")</f>
        <v>混响深度_b</v>
      </c>
      <c r="O1535" s="4" t="str">
        <f>IFERROR(INDEX(字典1_78!C:C,MATCH(RIGHT(F1535,2),字典1_78!B:B,0)),"Error")</f>
        <v>控制变更(#02)</v>
      </c>
      <c r="P1535" s="5">
        <f t="shared" si="92"/>
        <v>26.021999999999998</v>
      </c>
      <c r="Q1535" s="5">
        <f t="shared" si="93"/>
        <v>3.6999999999999034E-2</v>
      </c>
      <c r="R1535" s="5" t="str">
        <f>IF(H1537="C_B",INDEX(音色一览表!A:A,MATCH(MID(F1535,5,2)&amp;MID(F1536,5,2)&amp;MID(F1537,7,2),音色一览表!H:H,0))&amp;" "&amp;INDEX(音色一览表!G:G,MATCH(MID(F1535,5,2)&amp;MID(F1536,5,2)&amp;MID(F1537,7,2),音色一览表!H:H,0)),"")</f>
        <v/>
      </c>
      <c r="S1535" s="17"/>
      <c r="T1535" s="17"/>
    </row>
    <row r="1536" spans="1:20" ht="18" hidden="1" customHeight="1" x14ac:dyDescent="0.2">
      <c r="A1536" s="16">
        <v>1534</v>
      </c>
      <c r="B1536" s="16">
        <v>8</v>
      </c>
      <c r="C1536" s="10">
        <v>43089.903657546296</v>
      </c>
      <c r="D1536" s="16" t="s">
        <v>49</v>
      </c>
      <c r="E1536" s="16" t="s">
        <v>50</v>
      </c>
      <c r="F1536" s="16" t="s">
        <v>1021</v>
      </c>
      <c r="G1536" s="16" t="s">
        <v>1813</v>
      </c>
      <c r="H1536" s="34" t="str">
        <f t="shared" si="95"/>
        <v>B00</v>
      </c>
      <c r="I1536" s="34" t="str">
        <f>IFERROR(INDEX(数据分类!B:B,MATCH(数据!H1536,数据分类!A:A,0)),"Error")</f>
        <v>设定音色_MSB</v>
      </c>
      <c r="J1536" s="34" t="str">
        <f>IFERROR(_xlfn.IFS(INDEX(数据分类!E:E,MATCH(数据!H1536,数据分类!A:A,0))=3456,N1536&amp;M1536,INDEX(数据分类!E:E,MATCH(数据!H1536,数据分类!A:A,0))=34,M1536,INDEX(数据分类!E:E,MATCH(数据!H1536,数据分类!A:A,0))=56,N1536,INDEX(数据分类!E:E,MATCH(数据!H1536,数据分类!A:A,0))="-","-"),"Error")</f>
        <v>MSB:000</v>
      </c>
      <c r="K1536" s="34">
        <f t="shared" si="94"/>
        <v>1</v>
      </c>
      <c r="L1536" s="4" t="str">
        <f>IFERROR(INDEX(字典msg!B:B,MATCH(D1536,字典msg!A:A,0)),"Error")</f>
        <v>正常</v>
      </c>
      <c r="M1536" s="4" t="str">
        <f>IFERROR(_xlfn.IFS(H1536="9",INDEX(字典1_34!C:C,MATCH(MID(F1536,5,2),字典1_34!B:B,0)),H1536="B00",INDEX(字典1_34!D:D,MATCH(MID(F1536,5,2),字典1_34!B:B,0)),H1536="B20",INDEX(字典1_34!E:E,MATCH(MID(F1536,5,2),字典1_34!B:B,0)),H1536="B48",INDEX(字典1_34!G:G,MATCH(MID(F1536,5,2),字典1_34!B:B,0)),LEFT(H1536,1)="B",INDEX(字典1_34!F:F,MATCH(MID(F1536,5,2),字典1_34!B:B,0))),"-")</f>
        <v>MSB:000</v>
      </c>
      <c r="N1536" s="4" t="str">
        <f>IFERROR(_xlfn.IFS(H1536="9",INDEX(字典1_56!C:C,MATCH(MID(F1536,7,2),字典1_56!B:B,0)),LEFT(H1536,1)="B",INDEX(字典1_56!D:D,MATCH(MID(F1536,7,2),字典1_56!B:B,0)),H1536="C_B",INDEX(字典1_56!F:F,MATCH(MID(F1536,7,2),字典1_56!B:B,0)),H1536="C",INDEX(字典1_56!E:E,MATCH(MID(F1536,7,2),字典1_56!B:B,0))),"-")</f>
        <v>设定音色_MSB</v>
      </c>
      <c r="O1536" s="4" t="str">
        <f>IFERROR(INDEX(字典1_78!C:C,MATCH(RIGHT(F1536,2),字典1_78!B:B,0)),"Error")</f>
        <v>控制变更(#01)</v>
      </c>
      <c r="P1536" s="5">
        <f t="shared" si="92"/>
        <v>26.195</v>
      </c>
      <c r="Q1536" s="5">
        <f t="shared" si="93"/>
        <v>0.17300000000000182</v>
      </c>
      <c r="R1536" s="5" t="str">
        <f>IF(H1538="C_B",INDEX(音色一览表!A:A,MATCH(MID(F1536,5,2)&amp;MID(F1537,5,2)&amp;MID(F1538,7,2),音色一览表!H:H,0))&amp;" "&amp;INDEX(音色一览表!G:G,MATCH(MID(F1536,5,2)&amp;MID(F1537,5,2)&amp;MID(F1538,7,2),音色一览表!H:H,0)),"")</f>
        <v>36 雅马哈舞台电钢琴CP80</v>
      </c>
      <c r="S1536" s="17"/>
      <c r="T1536" s="17"/>
    </row>
    <row r="1537" spans="1:20" ht="18" hidden="1" customHeight="1" x14ac:dyDescent="0.2">
      <c r="A1537" s="16">
        <v>1535</v>
      </c>
      <c r="B1537" s="16">
        <v>8</v>
      </c>
      <c r="C1537" s="10">
        <v>43089.903657870367</v>
      </c>
      <c r="D1537" s="16" t="s">
        <v>49</v>
      </c>
      <c r="E1537" s="16" t="s">
        <v>50</v>
      </c>
      <c r="F1537" s="16" t="s">
        <v>1302</v>
      </c>
      <c r="G1537" s="16" t="s">
        <v>1814</v>
      </c>
      <c r="H1537" s="34" t="str">
        <f t="shared" si="95"/>
        <v>B20</v>
      </c>
      <c r="I1537" s="34" t="str">
        <f>IFERROR(INDEX(数据分类!B:B,MATCH(数据!H1537,数据分类!A:A,0)),"Error")</f>
        <v>设定音色_LSB</v>
      </c>
      <c r="J1537" s="34" t="str">
        <f>IFERROR(_xlfn.IFS(INDEX(数据分类!E:E,MATCH(数据!H1537,数据分类!A:A,0))=3456,N1537&amp;M1537,INDEX(数据分类!E:E,MATCH(数据!H1537,数据分类!A:A,0))=34,M1537,INDEX(数据分类!E:E,MATCH(数据!H1537,数据分类!A:A,0))=56,N1537,INDEX(数据分类!E:E,MATCH(数据!H1537,数据分类!A:A,0))="-","-"),"Error")</f>
        <v>LSB:113</v>
      </c>
      <c r="K1537" s="34">
        <f t="shared" si="94"/>
        <v>1</v>
      </c>
      <c r="L1537" s="4" t="str">
        <f>IFERROR(INDEX(字典msg!B:B,MATCH(D1537,字典msg!A:A,0)),"Error")</f>
        <v>正常</v>
      </c>
      <c r="M1537" s="4" t="str">
        <f>IFERROR(_xlfn.IFS(H1537="9",INDEX(字典1_34!C:C,MATCH(MID(F1537,5,2),字典1_34!B:B,0)),H1537="B00",INDEX(字典1_34!D:D,MATCH(MID(F1537,5,2),字典1_34!B:B,0)),H1537="B20",INDEX(字典1_34!E:E,MATCH(MID(F1537,5,2),字典1_34!B:B,0)),H1537="B48",INDEX(字典1_34!G:G,MATCH(MID(F1537,5,2),字典1_34!B:B,0)),LEFT(H1537,1)="B",INDEX(字典1_34!F:F,MATCH(MID(F1537,5,2),字典1_34!B:B,0))),"-")</f>
        <v>LSB:113</v>
      </c>
      <c r="N1537" s="4" t="str">
        <f>IFERROR(_xlfn.IFS(H1537="9",INDEX(字典1_56!C:C,MATCH(MID(F1537,7,2),字典1_56!B:B,0)),LEFT(H1537,1)="B",INDEX(字典1_56!D:D,MATCH(MID(F1537,7,2),字典1_56!B:B,0)),H1537="C_B",INDEX(字典1_56!F:F,MATCH(MID(F1537,7,2),字典1_56!B:B,0)),H1537="C",INDEX(字典1_56!E:E,MATCH(MID(F1537,7,2),字典1_56!B:B,0))),"-")</f>
        <v>设定音色_LSB</v>
      </c>
      <c r="O1537" s="4" t="str">
        <f>IFERROR(INDEX(字典1_78!C:C,MATCH(RIGHT(F1537,2),字典1_78!B:B,0)),"Error")</f>
        <v>控制变更(#01)</v>
      </c>
      <c r="P1537" s="5">
        <f t="shared" si="92"/>
        <v>26.222999999999999</v>
      </c>
      <c r="Q1537" s="5">
        <f t="shared" si="93"/>
        <v>2.7999999999998693E-2</v>
      </c>
      <c r="R1537" s="5" t="str">
        <f>IF(H1539="C_B",INDEX(音色一览表!A:A,MATCH(MID(F1537,5,2)&amp;MID(F1538,5,2)&amp;MID(F1539,7,2),音色一览表!H:H,0))&amp;" "&amp;INDEX(音色一览表!G:G,MATCH(MID(F1537,5,2)&amp;MID(F1538,5,2)&amp;MID(F1539,7,2),音色一览表!H:H,0)),"")</f>
        <v/>
      </c>
      <c r="S1537" s="17"/>
      <c r="T1537" s="17"/>
    </row>
    <row r="1538" spans="1:20" ht="18" hidden="1" customHeight="1" x14ac:dyDescent="0.2">
      <c r="A1538" s="16">
        <v>1536</v>
      </c>
      <c r="B1538" s="16">
        <v>8</v>
      </c>
      <c r="C1538" s="10">
        <v>43089.903658310184</v>
      </c>
      <c r="D1538" s="16" t="s">
        <v>49</v>
      </c>
      <c r="E1538" s="16" t="s">
        <v>50</v>
      </c>
      <c r="F1538" s="16" t="s">
        <v>1283</v>
      </c>
      <c r="G1538" s="16" t="s">
        <v>1815</v>
      </c>
      <c r="H1538" s="34" t="str">
        <f t="shared" si="95"/>
        <v>C_B</v>
      </c>
      <c r="I1538" s="34" t="str">
        <f>IFERROR(INDEX(数据分类!B:B,MATCH(数据!H1538,数据分类!A:A,0)),"Error")</f>
        <v>设定音色_NO</v>
      </c>
      <c r="J1538" s="34" t="str">
        <f>IFERROR(_xlfn.IFS(INDEX(数据分类!E:E,MATCH(数据!H1538,数据分类!A:A,0))=3456,N1538&amp;M1538,INDEX(数据分类!E:E,MATCH(数据!H1538,数据分类!A:A,0))=34,M1538,INDEX(数据分类!E:E,MATCH(数据!H1538,数据分类!A:A,0))=56,N1538,INDEX(数据分类!E:E,MATCH(数据!H1538,数据分类!A:A,0))="-","-"),"Error")</f>
        <v>NO:003</v>
      </c>
      <c r="K1538" s="34">
        <f t="shared" si="94"/>
        <v>1</v>
      </c>
      <c r="L1538" s="4" t="str">
        <f>IFERROR(INDEX(字典msg!B:B,MATCH(D1538,字典msg!A:A,0)),"Error")</f>
        <v>正常</v>
      </c>
      <c r="M1538" s="4" t="str">
        <f>IFERROR(_xlfn.IFS(H1538="9",INDEX(字典1_34!C:C,MATCH(MID(F1538,5,2),字典1_34!B:B,0)),H1538="B00",INDEX(字典1_34!D:D,MATCH(MID(F1538,5,2),字典1_34!B:B,0)),H1538="B20",INDEX(字典1_34!E:E,MATCH(MID(F1538,5,2),字典1_34!B:B,0)),H1538="B48",INDEX(字典1_34!G:G,MATCH(MID(F1538,5,2),字典1_34!B:B,0)),LEFT(H1538,1)="B",INDEX(字典1_34!F:F,MATCH(MID(F1538,5,2),字典1_34!B:B,0))),"-")</f>
        <v>-</v>
      </c>
      <c r="N1538" s="4" t="str">
        <f>IFERROR(_xlfn.IFS(H1538="9",INDEX(字典1_56!C:C,MATCH(MID(F1538,7,2),字典1_56!B:B,0)),LEFT(H1538,1)="B",INDEX(字典1_56!D:D,MATCH(MID(F1538,7,2),字典1_56!B:B,0)),H1538="C_B",INDEX(字典1_56!F:F,MATCH(MID(F1538,7,2),字典1_56!B:B,0)),H1538="C",INDEX(字典1_56!E:E,MATCH(MID(F1538,7,2),字典1_56!B:B,0))),"-")</f>
        <v>NO:003</v>
      </c>
      <c r="O1538" s="4" t="str">
        <f>IFERROR(INDEX(字典1_78!C:C,MATCH(RIGHT(F1538,2),字典1_78!B:B,0)),"Error")</f>
        <v>程序更改(#01)</v>
      </c>
      <c r="P1538" s="5">
        <f t="shared" si="92"/>
        <v>26.262</v>
      </c>
      <c r="Q1538" s="5">
        <f t="shared" si="93"/>
        <v>3.9000000000001478E-2</v>
      </c>
      <c r="R1538" s="5" t="str">
        <f>IF(H1540="C_B",INDEX(音色一览表!A:A,MATCH(MID(F1538,5,2)&amp;MID(F1539,5,2)&amp;MID(F1540,7,2),音色一览表!H:H,0))&amp;" "&amp;INDEX(音色一览表!G:G,MATCH(MID(F1538,5,2)&amp;MID(F1539,5,2)&amp;MID(F1540,7,2),音色一览表!H:H,0)),"")</f>
        <v/>
      </c>
      <c r="S1538" s="17"/>
      <c r="T1538" s="17"/>
    </row>
    <row r="1539" spans="1:20" ht="18" hidden="1" customHeight="1" x14ac:dyDescent="0.2">
      <c r="A1539" s="16">
        <v>1537</v>
      </c>
      <c r="B1539" s="16">
        <v>8</v>
      </c>
      <c r="C1539" s="10">
        <v>43089.903658761577</v>
      </c>
      <c r="D1539" s="16" t="s">
        <v>49</v>
      </c>
      <c r="E1539" s="16" t="s">
        <v>50</v>
      </c>
      <c r="F1539" s="16" t="s">
        <v>1026</v>
      </c>
      <c r="G1539" s="16" t="s">
        <v>1816</v>
      </c>
      <c r="H1539" s="34" t="str">
        <f t="shared" si="95"/>
        <v>B00</v>
      </c>
      <c r="I1539" s="34" t="str">
        <f>IFERROR(INDEX(数据分类!B:B,MATCH(数据!H1539,数据分类!A:A,0)),"Error")</f>
        <v>设定音色_MSB</v>
      </c>
      <c r="J1539" s="34" t="str">
        <f>IFERROR(_xlfn.IFS(INDEX(数据分类!E:E,MATCH(数据!H1539,数据分类!A:A,0))=3456,N1539&amp;M1539,INDEX(数据分类!E:E,MATCH(数据!H1539,数据分类!A:A,0))=34,M1539,INDEX(数据分类!E:E,MATCH(数据!H1539,数据分类!A:A,0))=56,N1539,INDEX(数据分类!E:E,MATCH(数据!H1539,数据分类!A:A,0))="-","-"),"Error")</f>
        <v>MSB:000</v>
      </c>
      <c r="K1539" s="34">
        <f t="shared" si="94"/>
        <v>2</v>
      </c>
      <c r="L1539" s="4" t="str">
        <f>IFERROR(INDEX(字典msg!B:B,MATCH(D1539,字典msg!A:A,0)),"Error")</f>
        <v>正常</v>
      </c>
      <c r="M1539" s="4" t="str">
        <f>IFERROR(_xlfn.IFS(H1539="9",INDEX(字典1_34!C:C,MATCH(MID(F1539,5,2),字典1_34!B:B,0)),H1539="B00",INDEX(字典1_34!D:D,MATCH(MID(F1539,5,2),字典1_34!B:B,0)),H1539="B20",INDEX(字典1_34!E:E,MATCH(MID(F1539,5,2),字典1_34!B:B,0)),H1539="B48",INDEX(字典1_34!G:G,MATCH(MID(F1539,5,2),字典1_34!B:B,0)),LEFT(H1539,1)="B",INDEX(字典1_34!F:F,MATCH(MID(F1539,5,2),字典1_34!B:B,0))),"-")</f>
        <v>MSB:000</v>
      </c>
      <c r="N1539" s="4" t="str">
        <f>IFERROR(_xlfn.IFS(H1539="9",INDEX(字典1_56!C:C,MATCH(MID(F1539,7,2),字典1_56!B:B,0)),LEFT(H1539,1)="B",INDEX(字典1_56!D:D,MATCH(MID(F1539,7,2),字典1_56!B:B,0)),H1539="C_B",INDEX(字典1_56!F:F,MATCH(MID(F1539,7,2),字典1_56!B:B,0)),H1539="C",INDEX(字典1_56!E:E,MATCH(MID(F1539,7,2),字典1_56!B:B,0))),"-")</f>
        <v>设定音色_MSB</v>
      </c>
      <c r="O1539" s="4" t="str">
        <f>IFERROR(INDEX(字典1_78!C:C,MATCH(RIGHT(F1539,2),字典1_78!B:B,0)),"Error")</f>
        <v>控制变更(#02)</v>
      </c>
      <c r="P1539" s="5">
        <f t="shared" ref="P1539:P1602" si="96">HEX2DEC(RIGHT(G1539,6))/1000</f>
        <v>26.300999999999998</v>
      </c>
      <c r="Q1539" s="5">
        <f t="shared" ref="Q1539:Q1602" si="97">IFERROR(IF(B1539=B1538,P1539-P1538,0),"")</f>
        <v>3.8999999999997925E-2</v>
      </c>
      <c r="R1539" s="5" t="str">
        <f>IF(H1541="C_B",INDEX(音色一览表!A:A,MATCH(MID(F1539,5,2)&amp;MID(F1540,5,2)&amp;MID(F1541,7,2),音色一览表!H:H,0))&amp;" "&amp;INDEX(音色一览表!G:G,MATCH(MID(F1539,5,2)&amp;MID(F1540,5,2)&amp;MID(F1541,7,2),音色一览表!H:H,0)),"")</f>
        <v>35 MIDI三角钢琴</v>
      </c>
      <c r="S1539" s="17"/>
      <c r="T1539" s="17"/>
    </row>
    <row r="1540" spans="1:20" ht="18" hidden="1" customHeight="1" x14ac:dyDescent="0.2">
      <c r="A1540" s="16">
        <v>1538</v>
      </c>
      <c r="B1540" s="16">
        <v>8</v>
      </c>
      <c r="C1540" s="10">
        <v>43089.903659224539</v>
      </c>
      <c r="D1540" s="16" t="s">
        <v>49</v>
      </c>
      <c r="E1540" s="16" t="s">
        <v>50</v>
      </c>
      <c r="F1540" s="16" t="s">
        <v>1027</v>
      </c>
      <c r="G1540" s="16" t="s">
        <v>1817</v>
      </c>
      <c r="H1540" s="34" t="str">
        <f t="shared" si="95"/>
        <v>B20</v>
      </c>
      <c r="I1540" s="34" t="str">
        <f>IFERROR(INDEX(数据分类!B:B,MATCH(数据!H1540,数据分类!A:A,0)),"Error")</f>
        <v>设定音色_LSB</v>
      </c>
      <c r="J1540" s="34" t="str">
        <f>IFERROR(_xlfn.IFS(INDEX(数据分类!E:E,MATCH(数据!H1540,数据分类!A:A,0))=3456,N1540&amp;M1540,INDEX(数据分类!E:E,MATCH(数据!H1540,数据分类!A:A,0))=34,M1540,INDEX(数据分类!E:E,MATCH(数据!H1540,数据分类!A:A,0))=56,N1540,INDEX(数据分类!E:E,MATCH(数据!H1540,数据分类!A:A,0))="-","-"),"Error")</f>
        <v>LSB:112</v>
      </c>
      <c r="K1540" s="34">
        <f t="shared" ref="K1540:K1603" si="98">IF(OR(H1540="9",LEFT(H1540,1)="B",LEFT(H1540,1)="C"),RIGHT(F1540,1)+1,"-")</f>
        <v>2</v>
      </c>
      <c r="L1540" s="4" t="str">
        <f>IFERROR(INDEX(字典msg!B:B,MATCH(D1540,字典msg!A:A,0)),"Error")</f>
        <v>正常</v>
      </c>
      <c r="M1540" s="4" t="str">
        <f>IFERROR(_xlfn.IFS(H1540="9",INDEX(字典1_34!C:C,MATCH(MID(F1540,5,2),字典1_34!B:B,0)),H1540="B00",INDEX(字典1_34!D:D,MATCH(MID(F1540,5,2),字典1_34!B:B,0)),H1540="B20",INDEX(字典1_34!E:E,MATCH(MID(F1540,5,2),字典1_34!B:B,0)),H1540="B48",INDEX(字典1_34!G:G,MATCH(MID(F1540,5,2),字典1_34!B:B,0)),LEFT(H1540,1)="B",INDEX(字典1_34!F:F,MATCH(MID(F1540,5,2),字典1_34!B:B,0))),"-")</f>
        <v>LSB:112</v>
      </c>
      <c r="N1540" s="4" t="str">
        <f>IFERROR(_xlfn.IFS(H1540="9",INDEX(字典1_56!C:C,MATCH(MID(F1540,7,2),字典1_56!B:B,0)),LEFT(H1540,1)="B",INDEX(字典1_56!D:D,MATCH(MID(F1540,7,2),字典1_56!B:B,0)),H1540="C_B",INDEX(字典1_56!F:F,MATCH(MID(F1540,7,2),字典1_56!B:B,0)),H1540="C",INDEX(字典1_56!E:E,MATCH(MID(F1540,7,2),字典1_56!B:B,0))),"-")</f>
        <v>设定音色_LSB</v>
      </c>
      <c r="O1540" s="4" t="str">
        <f>IFERROR(INDEX(字典1_78!C:C,MATCH(RIGHT(F1540,2),字典1_78!B:B,0)),"Error")</f>
        <v>控制变更(#02)</v>
      </c>
      <c r="P1540" s="5">
        <f t="shared" si="96"/>
        <v>26.341000000000001</v>
      </c>
      <c r="Q1540" s="5">
        <f t="shared" si="97"/>
        <v>4.00000000000027E-2</v>
      </c>
      <c r="R1540" s="5" t="str">
        <f>IF(H1542="C_B",INDEX(音色一览表!A:A,MATCH(MID(F1540,5,2)&amp;MID(F1541,5,2)&amp;MID(F1542,7,2),音色一览表!H:H,0))&amp;" "&amp;INDEX(音色一览表!G:G,MATCH(MID(F1540,5,2)&amp;MID(F1541,5,2)&amp;MID(F1542,7,2),音色一览表!H:H,0)),"")</f>
        <v/>
      </c>
      <c r="S1540" s="17"/>
      <c r="T1540" s="17"/>
    </row>
    <row r="1541" spans="1:20" ht="18" hidden="1" customHeight="1" x14ac:dyDescent="0.2">
      <c r="A1541" s="16">
        <v>1539</v>
      </c>
      <c r="B1541" s="16">
        <v>8</v>
      </c>
      <c r="C1541" s="10">
        <v>43089.903659699077</v>
      </c>
      <c r="D1541" s="16" t="s">
        <v>49</v>
      </c>
      <c r="E1541" s="16" t="s">
        <v>50</v>
      </c>
      <c r="F1541" s="16" t="s">
        <v>1307</v>
      </c>
      <c r="G1541" s="16" t="s">
        <v>1818</v>
      </c>
      <c r="H1541" s="34" t="str">
        <f t="shared" ref="H1541:H1604" si="99">IFERROR(_xlfn.IFS(MID(F1541,9,1)="B",MID(F1541,9,1)&amp;MID(F1541,7,2),MID(F1541,9,1)="F",RIGHT(F1541,2),AND(MID(F1541,9,1)="C",H1539="B00",H1540="B20"),"C_B"),MID(F1541,9,1))</f>
        <v>C_B</v>
      </c>
      <c r="I1541" s="34" t="str">
        <f>IFERROR(INDEX(数据分类!B:B,MATCH(数据!H1541,数据分类!A:A,0)),"Error")</f>
        <v>设定音色_NO</v>
      </c>
      <c r="J1541" s="34" t="str">
        <f>IFERROR(_xlfn.IFS(INDEX(数据分类!E:E,MATCH(数据!H1541,数据分类!A:A,0))=3456,N1541&amp;M1541,INDEX(数据分类!E:E,MATCH(数据!H1541,数据分类!A:A,0))=34,M1541,INDEX(数据分类!E:E,MATCH(数据!H1541,数据分类!A:A,0))=56,N1541,INDEX(数据分类!E:E,MATCH(数据!H1541,数据分类!A:A,0))="-","-"),"Error")</f>
        <v>NO:003</v>
      </c>
      <c r="K1541" s="34">
        <f t="shared" si="98"/>
        <v>2</v>
      </c>
      <c r="L1541" s="4" t="str">
        <f>IFERROR(INDEX(字典msg!B:B,MATCH(D1541,字典msg!A:A,0)),"Error")</f>
        <v>正常</v>
      </c>
      <c r="M1541" s="4" t="str">
        <f>IFERROR(_xlfn.IFS(H1541="9",INDEX(字典1_34!C:C,MATCH(MID(F1541,5,2),字典1_34!B:B,0)),H1541="B00",INDEX(字典1_34!D:D,MATCH(MID(F1541,5,2),字典1_34!B:B,0)),H1541="B20",INDEX(字典1_34!E:E,MATCH(MID(F1541,5,2),字典1_34!B:B,0)),H1541="B48",INDEX(字典1_34!G:G,MATCH(MID(F1541,5,2),字典1_34!B:B,0)),LEFT(H1541,1)="B",INDEX(字典1_34!F:F,MATCH(MID(F1541,5,2),字典1_34!B:B,0))),"-")</f>
        <v>-</v>
      </c>
      <c r="N1541" s="4" t="str">
        <f>IFERROR(_xlfn.IFS(H1541="9",INDEX(字典1_56!C:C,MATCH(MID(F1541,7,2),字典1_56!B:B,0)),LEFT(H1541,1)="B",INDEX(字典1_56!D:D,MATCH(MID(F1541,7,2),字典1_56!B:B,0)),H1541="C_B",INDEX(字典1_56!F:F,MATCH(MID(F1541,7,2),字典1_56!B:B,0)),H1541="C",INDEX(字典1_56!E:E,MATCH(MID(F1541,7,2),字典1_56!B:B,0))),"-")</f>
        <v>NO:003</v>
      </c>
      <c r="O1541" s="4" t="str">
        <f>IFERROR(INDEX(字典1_78!C:C,MATCH(RIGHT(F1541,2),字典1_78!B:B,0)),"Error")</f>
        <v>程序更改(#02)</v>
      </c>
      <c r="P1541" s="5">
        <f t="shared" si="96"/>
        <v>26.382000000000001</v>
      </c>
      <c r="Q1541" s="5">
        <f t="shared" si="97"/>
        <v>4.1000000000000369E-2</v>
      </c>
      <c r="R1541" s="5" t="str">
        <f>IF(H1543="C_B",INDEX(音色一览表!A:A,MATCH(MID(F1541,5,2)&amp;MID(F1542,5,2)&amp;MID(F1543,7,2),音色一览表!H:H,0))&amp;" "&amp;INDEX(音色一览表!G:G,MATCH(MID(F1541,5,2)&amp;MID(F1542,5,2)&amp;MID(F1543,7,2),音色一览表!H:H,0)),"")</f>
        <v/>
      </c>
      <c r="S1541" s="17"/>
      <c r="T1541" s="17"/>
    </row>
    <row r="1542" spans="1:20" ht="18" hidden="1" customHeight="1" x14ac:dyDescent="0.2">
      <c r="A1542" s="16">
        <v>1540</v>
      </c>
      <c r="B1542" s="16">
        <v>8</v>
      </c>
      <c r="C1542" s="10">
        <v>43089.903660138887</v>
      </c>
      <c r="D1542" s="16" t="s">
        <v>49</v>
      </c>
      <c r="E1542" s="16" t="s">
        <v>50</v>
      </c>
      <c r="F1542" s="16" t="s">
        <v>1309</v>
      </c>
      <c r="G1542" s="16" t="s">
        <v>1819</v>
      </c>
      <c r="H1542" s="34" t="str">
        <f t="shared" si="99"/>
        <v>B07</v>
      </c>
      <c r="I1542" s="34" t="str">
        <f>IFERROR(INDEX(数据分类!B:B,MATCH(数据!H1542,数据分类!A:A,0)),"Error")</f>
        <v>主音量_a</v>
      </c>
      <c r="J1542" s="34" t="str">
        <f>IFERROR(_xlfn.IFS(INDEX(数据分类!E:E,MATCH(数据!H1542,数据分类!A:A,0))=3456,N1542&amp;M1542,INDEX(数据分类!E:E,MATCH(数据!H1542,数据分类!A:A,0))=34,M1542,INDEX(数据分类!E:E,MATCH(数据!H1542,数据分类!A:A,0))=56,N1542,INDEX(数据分类!E:E,MATCH(数据!H1542,数据分类!A:A,0))="-","-"),"Error")</f>
        <v>Vol:103</v>
      </c>
      <c r="K1542" s="34">
        <f t="shared" si="98"/>
        <v>1</v>
      </c>
      <c r="L1542" s="4" t="str">
        <f>IFERROR(INDEX(字典msg!B:B,MATCH(D1542,字典msg!A:A,0)),"Error")</f>
        <v>正常</v>
      </c>
      <c r="M1542" s="4" t="str">
        <f>IFERROR(_xlfn.IFS(H1542="9",INDEX(字典1_34!C:C,MATCH(MID(F1542,5,2),字典1_34!B:B,0)),H1542="B00",INDEX(字典1_34!D:D,MATCH(MID(F1542,5,2),字典1_34!B:B,0)),H1542="B20",INDEX(字典1_34!E:E,MATCH(MID(F1542,5,2),字典1_34!B:B,0)),H1542="B48",INDEX(字典1_34!G:G,MATCH(MID(F1542,5,2),字典1_34!B:B,0)),LEFT(H1542,1)="B",INDEX(字典1_34!F:F,MATCH(MID(F1542,5,2),字典1_34!B:B,0))),"-")</f>
        <v>Vol:103</v>
      </c>
      <c r="N1542" s="4" t="str">
        <f>IFERROR(_xlfn.IFS(H1542="9",INDEX(字典1_56!C:C,MATCH(MID(F1542,7,2),字典1_56!B:B,0)),LEFT(H1542,1)="B",INDEX(字典1_56!D:D,MATCH(MID(F1542,7,2),字典1_56!B:B,0)),H1542="C_B",INDEX(字典1_56!F:F,MATCH(MID(F1542,7,2),字典1_56!B:B,0)),H1542="C",INDEX(字典1_56!E:E,MATCH(MID(F1542,7,2),字典1_56!B:B,0))),"-")</f>
        <v>主音量_a</v>
      </c>
      <c r="O1542" s="4" t="str">
        <f>IFERROR(INDEX(字典1_78!C:C,MATCH(RIGHT(F1542,2),字典1_78!B:B,0)),"Error")</f>
        <v>控制变更(#01)</v>
      </c>
      <c r="P1542" s="5">
        <f t="shared" si="96"/>
        <v>26.42</v>
      </c>
      <c r="Q1542" s="5">
        <f t="shared" si="97"/>
        <v>3.8000000000000256E-2</v>
      </c>
      <c r="R1542" s="5" t="str">
        <f>IF(H1544="C_B",INDEX(音色一览表!A:A,MATCH(MID(F1542,5,2)&amp;MID(F1543,5,2)&amp;MID(F1544,7,2),音色一览表!H:H,0))&amp;" "&amp;INDEX(音色一览表!G:G,MATCH(MID(F1542,5,2)&amp;MID(F1543,5,2)&amp;MID(F1544,7,2),音色一览表!H:H,0)),"")</f>
        <v/>
      </c>
      <c r="S1542" s="17"/>
      <c r="T1542" s="17"/>
    </row>
    <row r="1543" spans="1:20" ht="18" hidden="1" customHeight="1" x14ac:dyDescent="0.2">
      <c r="A1543" s="16">
        <v>1541</v>
      </c>
      <c r="B1543" s="16">
        <v>8</v>
      </c>
      <c r="C1543" s="10">
        <v>43089.90366059028</v>
      </c>
      <c r="D1543" s="16" t="s">
        <v>49</v>
      </c>
      <c r="E1543" s="16" t="s">
        <v>50</v>
      </c>
      <c r="F1543" s="16" t="s">
        <v>1311</v>
      </c>
      <c r="G1543" s="16" t="s">
        <v>1820</v>
      </c>
      <c r="H1543" s="34" t="str">
        <f t="shared" si="99"/>
        <v>B5D</v>
      </c>
      <c r="I1543" s="34" t="str">
        <f>IFERROR(INDEX(数据分类!B:B,MATCH(数据!H1543,数据分类!A:A,0)),"Error")</f>
        <v>混响深度_b</v>
      </c>
      <c r="J1543" s="34" t="str">
        <f>IFERROR(_xlfn.IFS(INDEX(数据分类!E:E,MATCH(数据!H1543,数据分类!A:A,0))=3456,N1543&amp;M1543,INDEX(数据分类!E:E,MATCH(数据!H1543,数据分类!A:A,0))=34,M1543,INDEX(数据分类!E:E,MATCH(数据!H1543,数据分类!A:A,0))=56,N1543,INDEX(数据分类!E:E,MATCH(数据!H1543,数据分类!A:A,0))="-","-"),"Error")</f>
        <v>Vol:024</v>
      </c>
      <c r="K1543" s="34">
        <f t="shared" si="98"/>
        <v>1</v>
      </c>
      <c r="L1543" s="4" t="str">
        <f>IFERROR(INDEX(字典msg!B:B,MATCH(D1543,字典msg!A:A,0)),"Error")</f>
        <v>正常</v>
      </c>
      <c r="M1543" s="4" t="str">
        <f>IFERROR(_xlfn.IFS(H1543="9",INDEX(字典1_34!C:C,MATCH(MID(F1543,5,2),字典1_34!B:B,0)),H1543="B00",INDEX(字典1_34!D:D,MATCH(MID(F1543,5,2),字典1_34!B:B,0)),H1543="B20",INDEX(字典1_34!E:E,MATCH(MID(F1543,5,2),字典1_34!B:B,0)),H1543="B48",INDEX(字典1_34!G:G,MATCH(MID(F1543,5,2),字典1_34!B:B,0)),LEFT(H1543,1)="B",INDEX(字典1_34!F:F,MATCH(MID(F1543,5,2),字典1_34!B:B,0))),"-")</f>
        <v>Vol:024</v>
      </c>
      <c r="N1543" s="4" t="str">
        <f>IFERROR(_xlfn.IFS(H1543="9",INDEX(字典1_56!C:C,MATCH(MID(F1543,7,2),字典1_56!B:B,0)),LEFT(H1543,1)="B",INDEX(字典1_56!D:D,MATCH(MID(F1543,7,2),字典1_56!B:B,0)),H1543="C_B",INDEX(字典1_56!F:F,MATCH(MID(F1543,7,2),字典1_56!B:B,0)),H1543="C",INDEX(字典1_56!E:E,MATCH(MID(F1543,7,2),字典1_56!B:B,0))),"-")</f>
        <v>混响深度_b</v>
      </c>
      <c r="O1543" s="4" t="str">
        <f>IFERROR(INDEX(字典1_78!C:C,MATCH(RIGHT(F1543,2),字典1_78!B:B,0)),"Error")</f>
        <v>控制变更(#01)</v>
      </c>
      <c r="P1543" s="5">
        <f t="shared" si="96"/>
        <v>26.459</v>
      </c>
      <c r="Q1543" s="5">
        <f t="shared" si="97"/>
        <v>3.8999999999997925E-2</v>
      </c>
      <c r="R1543" s="5" t="str">
        <f>IF(H1545="C_B",INDEX(音色一览表!A:A,MATCH(MID(F1543,5,2)&amp;MID(F1544,5,2)&amp;MID(F1545,7,2),音色一览表!H:H,0))&amp;" "&amp;INDEX(音色一览表!G:G,MATCH(MID(F1543,5,2)&amp;MID(F1544,5,2)&amp;MID(F1545,7,2),音色一览表!H:H,0)),"")</f>
        <v/>
      </c>
      <c r="S1543" s="17"/>
      <c r="T1543" s="17"/>
    </row>
    <row r="1544" spans="1:20" ht="18" hidden="1" customHeight="1" x14ac:dyDescent="0.2">
      <c r="A1544" s="16">
        <v>1542</v>
      </c>
      <c r="B1544" s="16">
        <v>8</v>
      </c>
      <c r="C1544" s="10">
        <v>43089.903661053242</v>
      </c>
      <c r="D1544" s="16" t="s">
        <v>49</v>
      </c>
      <c r="E1544" s="16" t="s">
        <v>50</v>
      </c>
      <c r="F1544" s="16" t="s">
        <v>1313</v>
      </c>
      <c r="G1544" s="16" t="s">
        <v>1821</v>
      </c>
      <c r="H1544" s="34" t="str">
        <f t="shared" si="99"/>
        <v>B07</v>
      </c>
      <c r="I1544" s="34" t="str">
        <f>IFERROR(INDEX(数据分类!B:B,MATCH(数据!H1544,数据分类!A:A,0)),"Error")</f>
        <v>主音量_a</v>
      </c>
      <c r="J1544" s="34" t="str">
        <f>IFERROR(_xlfn.IFS(INDEX(数据分类!E:E,MATCH(数据!H1544,数据分类!A:A,0))=3456,N1544&amp;M1544,INDEX(数据分类!E:E,MATCH(数据!H1544,数据分类!A:A,0))=34,M1544,INDEX(数据分类!E:E,MATCH(数据!H1544,数据分类!A:A,0))=56,N1544,INDEX(数据分类!E:E,MATCH(数据!H1544,数据分类!A:A,0))="-","-"),"Error")</f>
        <v>Vol:076</v>
      </c>
      <c r="K1544" s="34">
        <f t="shared" si="98"/>
        <v>2</v>
      </c>
      <c r="L1544" s="4" t="str">
        <f>IFERROR(INDEX(字典msg!B:B,MATCH(D1544,字典msg!A:A,0)),"Error")</f>
        <v>正常</v>
      </c>
      <c r="M1544" s="4" t="str">
        <f>IFERROR(_xlfn.IFS(H1544="9",INDEX(字典1_34!C:C,MATCH(MID(F1544,5,2),字典1_34!B:B,0)),H1544="B00",INDEX(字典1_34!D:D,MATCH(MID(F1544,5,2),字典1_34!B:B,0)),H1544="B20",INDEX(字典1_34!E:E,MATCH(MID(F1544,5,2),字典1_34!B:B,0)),H1544="B48",INDEX(字典1_34!G:G,MATCH(MID(F1544,5,2),字典1_34!B:B,0)),LEFT(H1544,1)="B",INDEX(字典1_34!F:F,MATCH(MID(F1544,5,2),字典1_34!B:B,0))),"-")</f>
        <v>Vol:076</v>
      </c>
      <c r="N1544" s="4" t="str">
        <f>IFERROR(_xlfn.IFS(H1544="9",INDEX(字典1_56!C:C,MATCH(MID(F1544,7,2),字典1_56!B:B,0)),LEFT(H1544,1)="B",INDEX(字典1_56!D:D,MATCH(MID(F1544,7,2),字典1_56!B:B,0)),H1544="C_B",INDEX(字典1_56!F:F,MATCH(MID(F1544,7,2),字典1_56!B:B,0)),H1544="C",INDEX(字典1_56!E:E,MATCH(MID(F1544,7,2),字典1_56!B:B,0))),"-")</f>
        <v>主音量_a</v>
      </c>
      <c r="O1544" s="4" t="str">
        <f>IFERROR(INDEX(字典1_78!C:C,MATCH(RIGHT(F1544,2),字典1_78!B:B,0)),"Error")</f>
        <v>控制变更(#02)</v>
      </c>
      <c r="P1544" s="5">
        <f t="shared" si="96"/>
        <v>26.498999999999999</v>
      </c>
      <c r="Q1544" s="5">
        <f t="shared" si="97"/>
        <v>3.9999999999999147E-2</v>
      </c>
      <c r="R1544" s="5" t="str">
        <f>IF(H1546="C_B",INDEX(音色一览表!A:A,MATCH(MID(F1544,5,2)&amp;MID(F1545,5,2)&amp;MID(F1546,7,2),音色一览表!H:H,0))&amp;" "&amp;INDEX(音色一览表!G:G,MATCH(MID(F1544,5,2)&amp;MID(F1545,5,2)&amp;MID(F1546,7,2),音色一览表!H:H,0)),"")</f>
        <v/>
      </c>
      <c r="S1544" s="17"/>
      <c r="T1544" s="17"/>
    </row>
    <row r="1545" spans="1:20" ht="18" hidden="1" customHeight="1" x14ac:dyDescent="0.2">
      <c r="A1545" s="16">
        <v>1543</v>
      </c>
      <c r="B1545" s="16">
        <v>8</v>
      </c>
      <c r="C1545" s="10">
        <v>43089.903661539349</v>
      </c>
      <c r="D1545" s="16" t="s">
        <v>49</v>
      </c>
      <c r="E1545" s="16" t="s">
        <v>50</v>
      </c>
      <c r="F1545" s="16" t="s">
        <v>1315</v>
      </c>
      <c r="G1545" s="16" t="s">
        <v>1822</v>
      </c>
      <c r="H1545" s="34" t="str">
        <f t="shared" si="99"/>
        <v>B5D</v>
      </c>
      <c r="I1545" s="34" t="str">
        <f>IFERROR(INDEX(数据分类!B:B,MATCH(数据!H1545,数据分类!A:A,0)),"Error")</f>
        <v>混响深度_b</v>
      </c>
      <c r="J1545" s="34" t="str">
        <f>IFERROR(_xlfn.IFS(INDEX(数据分类!E:E,MATCH(数据!H1545,数据分类!A:A,0))=3456,N1545&amp;M1545,INDEX(数据分类!E:E,MATCH(数据!H1545,数据分类!A:A,0))=34,M1545,INDEX(数据分类!E:E,MATCH(数据!H1545,数据分类!A:A,0))=56,N1545,INDEX(数据分类!E:E,MATCH(数据!H1545,数据分类!A:A,0))="-","-"),"Error")</f>
        <v>Vol:040</v>
      </c>
      <c r="K1545" s="34">
        <f t="shared" si="98"/>
        <v>2</v>
      </c>
      <c r="L1545" s="4" t="str">
        <f>IFERROR(INDEX(字典msg!B:B,MATCH(D1545,字典msg!A:A,0)),"Error")</f>
        <v>正常</v>
      </c>
      <c r="M1545" s="4" t="str">
        <f>IFERROR(_xlfn.IFS(H1545="9",INDEX(字典1_34!C:C,MATCH(MID(F1545,5,2),字典1_34!B:B,0)),H1545="B00",INDEX(字典1_34!D:D,MATCH(MID(F1545,5,2),字典1_34!B:B,0)),H1545="B20",INDEX(字典1_34!E:E,MATCH(MID(F1545,5,2),字典1_34!B:B,0)),H1545="B48",INDEX(字典1_34!G:G,MATCH(MID(F1545,5,2),字典1_34!B:B,0)),LEFT(H1545,1)="B",INDEX(字典1_34!F:F,MATCH(MID(F1545,5,2),字典1_34!B:B,0))),"-")</f>
        <v>Vol:040</v>
      </c>
      <c r="N1545" s="4" t="str">
        <f>IFERROR(_xlfn.IFS(H1545="9",INDEX(字典1_56!C:C,MATCH(MID(F1545,7,2),字典1_56!B:B,0)),LEFT(H1545,1)="B",INDEX(字典1_56!D:D,MATCH(MID(F1545,7,2),字典1_56!B:B,0)),H1545="C_B",INDEX(字典1_56!F:F,MATCH(MID(F1545,7,2),字典1_56!B:B,0)),H1545="C",INDEX(字典1_56!E:E,MATCH(MID(F1545,7,2),字典1_56!B:B,0))),"-")</f>
        <v>混响深度_b</v>
      </c>
      <c r="O1545" s="4" t="str">
        <f>IFERROR(INDEX(字典1_78!C:C,MATCH(RIGHT(F1545,2),字典1_78!B:B,0)),"Error")</f>
        <v>控制变更(#02)</v>
      </c>
      <c r="P1545" s="5">
        <f t="shared" si="96"/>
        <v>26.541</v>
      </c>
      <c r="Q1545" s="5">
        <f t="shared" si="97"/>
        <v>4.2000000000001592E-2</v>
      </c>
      <c r="R1545" s="5" t="str">
        <f>IF(H1547="C_B",INDEX(音色一览表!A:A,MATCH(MID(F1545,5,2)&amp;MID(F1546,5,2)&amp;MID(F1547,7,2),音色一览表!H:H,0))&amp;" "&amp;INDEX(音色一览表!G:G,MATCH(MID(F1545,5,2)&amp;MID(F1546,5,2)&amp;MID(F1547,7,2),音色一览表!H:H,0)),"")</f>
        <v/>
      </c>
      <c r="S1545" s="17"/>
      <c r="T1545" s="17"/>
    </row>
    <row r="1546" spans="1:20" ht="18" hidden="1" customHeight="1" x14ac:dyDescent="0.2">
      <c r="A1546" s="16">
        <v>1544</v>
      </c>
      <c r="B1546" s="16">
        <v>8</v>
      </c>
      <c r="C1546" s="10">
        <v>43089.903663935183</v>
      </c>
      <c r="D1546" s="16" t="s">
        <v>49</v>
      </c>
      <c r="E1546" s="16" t="s">
        <v>50</v>
      </c>
      <c r="F1546" s="16" t="s">
        <v>1021</v>
      </c>
      <c r="G1546" s="16" t="s">
        <v>1823</v>
      </c>
      <c r="H1546" s="34" t="str">
        <f t="shared" si="99"/>
        <v>B00</v>
      </c>
      <c r="I1546" s="34" t="str">
        <f>IFERROR(INDEX(数据分类!B:B,MATCH(数据!H1546,数据分类!A:A,0)),"Error")</f>
        <v>设定音色_MSB</v>
      </c>
      <c r="J1546" s="34" t="str">
        <f>IFERROR(_xlfn.IFS(INDEX(数据分类!E:E,MATCH(数据!H1546,数据分类!A:A,0))=3456,N1546&amp;M1546,INDEX(数据分类!E:E,MATCH(数据!H1546,数据分类!A:A,0))=34,M1546,INDEX(数据分类!E:E,MATCH(数据!H1546,数据分类!A:A,0))=56,N1546,INDEX(数据分类!E:E,MATCH(数据!H1546,数据分类!A:A,0))="-","-"),"Error")</f>
        <v>MSB:000</v>
      </c>
      <c r="K1546" s="34">
        <f t="shared" si="98"/>
        <v>1</v>
      </c>
      <c r="L1546" s="4" t="str">
        <f>IFERROR(INDEX(字典msg!B:B,MATCH(D1546,字典msg!A:A,0)),"Error")</f>
        <v>正常</v>
      </c>
      <c r="M1546" s="4" t="str">
        <f>IFERROR(_xlfn.IFS(H1546="9",INDEX(字典1_34!C:C,MATCH(MID(F1546,5,2),字典1_34!B:B,0)),H1546="B00",INDEX(字典1_34!D:D,MATCH(MID(F1546,5,2),字典1_34!B:B,0)),H1546="B20",INDEX(字典1_34!E:E,MATCH(MID(F1546,5,2),字典1_34!B:B,0)),H1546="B48",INDEX(字典1_34!G:G,MATCH(MID(F1546,5,2),字典1_34!B:B,0)),LEFT(H1546,1)="B",INDEX(字典1_34!F:F,MATCH(MID(F1546,5,2),字典1_34!B:B,0))),"-")</f>
        <v>MSB:000</v>
      </c>
      <c r="N1546" s="4" t="str">
        <f>IFERROR(_xlfn.IFS(H1546="9",INDEX(字典1_56!C:C,MATCH(MID(F1546,7,2),字典1_56!B:B,0)),LEFT(H1546,1)="B",INDEX(字典1_56!D:D,MATCH(MID(F1546,7,2),字典1_56!B:B,0)),H1546="C_B",INDEX(字典1_56!F:F,MATCH(MID(F1546,7,2),字典1_56!B:B,0)),H1546="C",INDEX(字典1_56!E:E,MATCH(MID(F1546,7,2),字典1_56!B:B,0))),"-")</f>
        <v>设定音色_MSB</v>
      </c>
      <c r="O1546" s="4" t="str">
        <f>IFERROR(INDEX(字典1_78!C:C,MATCH(RIGHT(F1546,2),字典1_78!B:B,0)),"Error")</f>
        <v>控制变更(#01)</v>
      </c>
      <c r="P1546" s="5">
        <f t="shared" si="96"/>
        <v>26.748000000000001</v>
      </c>
      <c r="Q1546" s="5">
        <f t="shared" si="97"/>
        <v>0.20700000000000074</v>
      </c>
      <c r="R1546" s="5" t="str">
        <f>IF(H1548="C_B",INDEX(音色一览表!A:A,MATCH(MID(F1546,5,2)&amp;MID(F1547,5,2)&amp;MID(F1548,7,2),音色一览表!H:H,0))&amp;" "&amp;INDEX(音色一览表!G:G,MATCH(MID(F1546,5,2)&amp;MID(F1547,5,2)&amp;MID(F1548,7,2),音色一览表!H:H,0)),"")</f>
        <v>32 三角钢琴</v>
      </c>
      <c r="S1546" s="17"/>
      <c r="T1546" s="17"/>
    </row>
    <row r="1547" spans="1:20" ht="18" hidden="1" customHeight="1" x14ac:dyDescent="0.2">
      <c r="A1547" s="16">
        <v>1545</v>
      </c>
      <c r="B1547" s="16">
        <v>8</v>
      </c>
      <c r="C1547" s="10">
        <v>43089.903664293983</v>
      </c>
      <c r="D1547" s="16" t="s">
        <v>49</v>
      </c>
      <c r="E1547" s="16" t="s">
        <v>50</v>
      </c>
      <c r="F1547" s="16" t="s">
        <v>1023</v>
      </c>
      <c r="G1547" s="16" t="s">
        <v>1824</v>
      </c>
      <c r="H1547" s="34" t="str">
        <f t="shared" si="99"/>
        <v>B20</v>
      </c>
      <c r="I1547" s="34" t="str">
        <f>IFERROR(INDEX(数据分类!B:B,MATCH(数据!H1547,数据分类!A:A,0)),"Error")</f>
        <v>设定音色_LSB</v>
      </c>
      <c r="J1547" s="34" t="str">
        <f>IFERROR(_xlfn.IFS(INDEX(数据分类!E:E,MATCH(数据!H1547,数据分类!A:A,0))=3456,N1547&amp;M1547,INDEX(数据分类!E:E,MATCH(数据!H1547,数据分类!A:A,0))=34,M1547,INDEX(数据分类!E:E,MATCH(数据!H1547,数据分类!A:A,0))=56,N1547,INDEX(数据分类!E:E,MATCH(数据!H1547,数据分类!A:A,0))="-","-"),"Error")</f>
        <v>LSB:112</v>
      </c>
      <c r="K1547" s="34">
        <f t="shared" si="98"/>
        <v>1</v>
      </c>
      <c r="L1547" s="4" t="str">
        <f>IFERROR(INDEX(字典msg!B:B,MATCH(D1547,字典msg!A:A,0)),"Error")</f>
        <v>正常</v>
      </c>
      <c r="M1547" s="4" t="str">
        <f>IFERROR(_xlfn.IFS(H1547="9",INDEX(字典1_34!C:C,MATCH(MID(F1547,5,2),字典1_34!B:B,0)),H1547="B00",INDEX(字典1_34!D:D,MATCH(MID(F1547,5,2),字典1_34!B:B,0)),H1547="B20",INDEX(字典1_34!E:E,MATCH(MID(F1547,5,2),字典1_34!B:B,0)),H1547="B48",INDEX(字典1_34!G:G,MATCH(MID(F1547,5,2),字典1_34!B:B,0)),LEFT(H1547,1)="B",INDEX(字典1_34!F:F,MATCH(MID(F1547,5,2),字典1_34!B:B,0))),"-")</f>
        <v>LSB:112</v>
      </c>
      <c r="N1547" s="4" t="str">
        <f>IFERROR(_xlfn.IFS(H1547="9",INDEX(字典1_56!C:C,MATCH(MID(F1547,7,2),字典1_56!B:B,0)),LEFT(H1547,1)="B",INDEX(字典1_56!D:D,MATCH(MID(F1547,7,2),字典1_56!B:B,0)),H1547="C_B",INDEX(字典1_56!F:F,MATCH(MID(F1547,7,2),字典1_56!B:B,0)),H1547="C",INDEX(字典1_56!E:E,MATCH(MID(F1547,7,2),字典1_56!B:B,0))),"-")</f>
        <v>设定音色_LSB</v>
      </c>
      <c r="O1547" s="4" t="str">
        <f>IFERROR(INDEX(字典1_78!C:C,MATCH(RIGHT(F1547,2),字典1_78!B:B,0)),"Error")</f>
        <v>控制变更(#01)</v>
      </c>
      <c r="P1547" s="5">
        <f t="shared" si="96"/>
        <v>26.779</v>
      </c>
      <c r="Q1547" s="5">
        <f t="shared" si="97"/>
        <v>3.0999999999998806E-2</v>
      </c>
      <c r="R1547" s="5" t="str">
        <f>IF(H1549="C_B",INDEX(音色一览表!A:A,MATCH(MID(F1547,5,2)&amp;MID(F1548,5,2)&amp;MID(F1549,7,2),音色一览表!H:H,0))&amp;" "&amp;INDEX(音色一览表!G:G,MATCH(MID(F1547,5,2)&amp;MID(F1548,5,2)&amp;MID(F1549,7,2),音色一览表!H:H,0)),"")</f>
        <v/>
      </c>
      <c r="S1547" s="17"/>
      <c r="T1547" s="17"/>
    </row>
    <row r="1548" spans="1:20" ht="18" hidden="1" customHeight="1" x14ac:dyDescent="0.2">
      <c r="A1548" s="16">
        <v>1546</v>
      </c>
      <c r="B1548" s="16">
        <v>8</v>
      </c>
      <c r="C1548" s="10">
        <v>43089.903664780089</v>
      </c>
      <c r="D1548" s="16" t="s">
        <v>49</v>
      </c>
      <c r="E1548" s="16" t="s">
        <v>50</v>
      </c>
      <c r="F1548" s="16" t="s">
        <v>1024</v>
      </c>
      <c r="G1548" s="16" t="s">
        <v>1825</v>
      </c>
      <c r="H1548" s="34" t="str">
        <f t="shared" si="99"/>
        <v>C_B</v>
      </c>
      <c r="I1548" s="34" t="str">
        <f>IFERROR(INDEX(数据分类!B:B,MATCH(数据!H1548,数据分类!A:A,0)),"Error")</f>
        <v>设定音色_NO</v>
      </c>
      <c r="J1548" s="34" t="str">
        <f>IFERROR(_xlfn.IFS(INDEX(数据分类!E:E,MATCH(数据!H1548,数据分类!A:A,0))=3456,N1548&amp;M1548,INDEX(数据分类!E:E,MATCH(数据!H1548,数据分类!A:A,0))=34,M1548,INDEX(数据分类!E:E,MATCH(数据!H1548,数据分类!A:A,0))=56,N1548,INDEX(数据分类!E:E,MATCH(数据!H1548,数据分类!A:A,0))="-","-"),"Error")</f>
        <v>NO:001</v>
      </c>
      <c r="K1548" s="34">
        <f t="shared" si="98"/>
        <v>1</v>
      </c>
      <c r="L1548" s="4" t="str">
        <f>IFERROR(INDEX(字典msg!B:B,MATCH(D1548,字典msg!A:A,0)),"Error")</f>
        <v>正常</v>
      </c>
      <c r="M1548" s="4" t="str">
        <f>IFERROR(_xlfn.IFS(H1548="9",INDEX(字典1_34!C:C,MATCH(MID(F1548,5,2),字典1_34!B:B,0)),H1548="B00",INDEX(字典1_34!D:D,MATCH(MID(F1548,5,2),字典1_34!B:B,0)),H1548="B20",INDEX(字典1_34!E:E,MATCH(MID(F1548,5,2),字典1_34!B:B,0)),H1548="B48",INDEX(字典1_34!G:G,MATCH(MID(F1548,5,2),字典1_34!B:B,0)),LEFT(H1548,1)="B",INDEX(字典1_34!F:F,MATCH(MID(F1548,5,2),字典1_34!B:B,0))),"-")</f>
        <v>-</v>
      </c>
      <c r="N1548" s="4" t="str">
        <f>IFERROR(_xlfn.IFS(H1548="9",INDEX(字典1_56!C:C,MATCH(MID(F1548,7,2),字典1_56!B:B,0)),LEFT(H1548,1)="B",INDEX(字典1_56!D:D,MATCH(MID(F1548,7,2),字典1_56!B:B,0)),H1548="C_B",INDEX(字典1_56!F:F,MATCH(MID(F1548,7,2),字典1_56!B:B,0)),H1548="C",INDEX(字典1_56!E:E,MATCH(MID(F1548,7,2),字典1_56!B:B,0))),"-")</f>
        <v>NO:001</v>
      </c>
      <c r="O1548" s="4" t="str">
        <f>IFERROR(INDEX(字典1_78!C:C,MATCH(RIGHT(F1548,2),字典1_78!B:B,0)),"Error")</f>
        <v>程序更改(#01)</v>
      </c>
      <c r="P1548" s="5">
        <f t="shared" si="96"/>
        <v>26.821000000000002</v>
      </c>
      <c r="Q1548" s="5">
        <f t="shared" si="97"/>
        <v>4.2000000000001592E-2</v>
      </c>
      <c r="R1548" s="5" t="str">
        <f>IF(H1550="C_B",INDEX(音色一览表!A:A,MATCH(MID(F1548,5,2)&amp;MID(F1549,5,2)&amp;MID(F1550,7,2),音色一览表!H:H,0))&amp;" "&amp;INDEX(音色一览表!G:G,MATCH(MID(F1548,5,2)&amp;MID(F1549,5,2)&amp;MID(F1550,7,2),音色一览表!H:H,0)),"")</f>
        <v/>
      </c>
      <c r="S1548" s="17"/>
      <c r="T1548" s="17"/>
    </row>
    <row r="1549" spans="1:20" ht="18" hidden="1" customHeight="1" x14ac:dyDescent="0.2">
      <c r="A1549" s="16">
        <v>1547</v>
      </c>
      <c r="B1549" s="16">
        <v>8</v>
      </c>
      <c r="C1549" s="10">
        <v>43089.903665243059</v>
      </c>
      <c r="D1549" s="16" t="s">
        <v>49</v>
      </c>
      <c r="E1549" s="16" t="s">
        <v>50</v>
      </c>
      <c r="F1549" s="16" t="s">
        <v>1026</v>
      </c>
      <c r="G1549" s="16" t="s">
        <v>1826</v>
      </c>
      <c r="H1549" s="34" t="str">
        <f t="shared" si="99"/>
        <v>B00</v>
      </c>
      <c r="I1549" s="34" t="str">
        <f>IFERROR(INDEX(数据分类!B:B,MATCH(数据!H1549,数据分类!A:A,0)),"Error")</f>
        <v>设定音色_MSB</v>
      </c>
      <c r="J1549" s="34" t="str">
        <f>IFERROR(_xlfn.IFS(INDEX(数据分类!E:E,MATCH(数据!H1549,数据分类!A:A,0))=3456,N1549&amp;M1549,INDEX(数据分类!E:E,MATCH(数据!H1549,数据分类!A:A,0))=34,M1549,INDEX(数据分类!E:E,MATCH(数据!H1549,数据分类!A:A,0))=56,N1549,INDEX(数据分类!E:E,MATCH(数据!H1549,数据分类!A:A,0))="-","-"),"Error")</f>
        <v>MSB:000</v>
      </c>
      <c r="K1549" s="34">
        <f t="shared" si="98"/>
        <v>2</v>
      </c>
      <c r="L1549" s="4" t="str">
        <f>IFERROR(INDEX(字典msg!B:B,MATCH(D1549,字典msg!A:A,0)),"Error")</f>
        <v>正常</v>
      </c>
      <c r="M1549" s="4" t="str">
        <f>IFERROR(_xlfn.IFS(H1549="9",INDEX(字典1_34!C:C,MATCH(MID(F1549,5,2),字典1_34!B:B,0)),H1549="B00",INDEX(字典1_34!D:D,MATCH(MID(F1549,5,2),字典1_34!B:B,0)),H1549="B20",INDEX(字典1_34!E:E,MATCH(MID(F1549,5,2),字典1_34!B:B,0)),H1549="B48",INDEX(字典1_34!G:G,MATCH(MID(F1549,5,2),字典1_34!B:B,0)),LEFT(H1549,1)="B",INDEX(字典1_34!F:F,MATCH(MID(F1549,5,2),字典1_34!B:B,0))),"-")</f>
        <v>MSB:000</v>
      </c>
      <c r="N1549" s="4" t="str">
        <f>IFERROR(_xlfn.IFS(H1549="9",INDEX(字典1_56!C:C,MATCH(MID(F1549,7,2),字典1_56!B:B,0)),LEFT(H1549,1)="B",INDEX(字典1_56!D:D,MATCH(MID(F1549,7,2),字典1_56!B:B,0)),H1549="C_B",INDEX(字典1_56!F:F,MATCH(MID(F1549,7,2),字典1_56!B:B,0)),H1549="C",INDEX(字典1_56!E:E,MATCH(MID(F1549,7,2),字典1_56!B:B,0))),"-")</f>
        <v>设定音色_MSB</v>
      </c>
      <c r="O1549" s="4" t="str">
        <f>IFERROR(INDEX(字典1_78!C:C,MATCH(RIGHT(F1549,2),字典1_78!B:B,0)),"Error")</f>
        <v>控制变更(#02)</v>
      </c>
      <c r="P1549" s="5">
        <f t="shared" si="96"/>
        <v>26.861000000000001</v>
      </c>
      <c r="Q1549" s="5">
        <f t="shared" si="97"/>
        <v>3.9999999999999147E-2</v>
      </c>
      <c r="R1549" s="5" t="str">
        <f>IF(H1551="C_B",INDEX(音色一览表!A:A,MATCH(MID(F1549,5,2)&amp;MID(F1550,5,2)&amp;MID(F1551,7,2),音色一览表!H:H,0))&amp;" "&amp;INDEX(音色一览表!G:G,MATCH(MID(F1549,5,2)&amp;MID(F1550,5,2)&amp;MID(F1551,7,2),音色一览表!H:H,0)),"")</f>
        <v>73 弦乐合奏1</v>
      </c>
      <c r="S1549" s="17"/>
      <c r="T1549" s="17"/>
    </row>
    <row r="1550" spans="1:20" ht="18" hidden="1" customHeight="1" x14ac:dyDescent="0.2">
      <c r="A1550" s="16">
        <v>1548</v>
      </c>
      <c r="B1550" s="16">
        <v>8</v>
      </c>
      <c r="C1550" s="10">
        <v>43089.903665706021</v>
      </c>
      <c r="D1550" s="16" t="s">
        <v>49</v>
      </c>
      <c r="E1550" s="16" t="s">
        <v>50</v>
      </c>
      <c r="F1550" s="16" t="s">
        <v>1761</v>
      </c>
      <c r="G1550" s="16" t="s">
        <v>1827</v>
      </c>
      <c r="H1550" s="34" t="str">
        <f t="shared" si="99"/>
        <v>B20</v>
      </c>
      <c r="I1550" s="34" t="str">
        <f>IFERROR(INDEX(数据分类!B:B,MATCH(数据!H1550,数据分类!A:A,0)),"Error")</f>
        <v>设定音色_LSB</v>
      </c>
      <c r="J1550" s="34" t="str">
        <f>IFERROR(_xlfn.IFS(INDEX(数据分类!E:E,MATCH(数据!H1550,数据分类!A:A,0))=3456,N1550&amp;M1550,INDEX(数据分类!E:E,MATCH(数据!H1550,数据分类!A:A,0))=34,M1550,INDEX(数据分类!E:E,MATCH(数据!H1550,数据分类!A:A,0))=56,N1550,INDEX(数据分类!E:E,MATCH(数据!H1550,数据分类!A:A,0))="-","-"),"Error")</f>
        <v>LSB:116</v>
      </c>
      <c r="K1550" s="34">
        <f t="shared" si="98"/>
        <v>2</v>
      </c>
      <c r="L1550" s="4" t="str">
        <f>IFERROR(INDEX(字典msg!B:B,MATCH(D1550,字典msg!A:A,0)),"Error")</f>
        <v>正常</v>
      </c>
      <c r="M1550" s="4" t="str">
        <f>IFERROR(_xlfn.IFS(H1550="9",INDEX(字典1_34!C:C,MATCH(MID(F1550,5,2),字典1_34!B:B,0)),H1550="B00",INDEX(字典1_34!D:D,MATCH(MID(F1550,5,2),字典1_34!B:B,0)),H1550="B20",INDEX(字典1_34!E:E,MATCH(MID(F1550,5,2),字典1_34!B:B,0)),H1550="B48",INDEX(字典1_34!G:G,MATCH(MID(F1550,5,2),字典1_34!B:B,0)),LEFT(H1550,1)="B",INDEX(字典1_34!F:F,MATCH(MID(F1550,5,2),字典1_34!B:B,0))),"-")</f>
        <v>LSB:116</v>
      </c>
      <c r="N1550" s="4" t="str">
        <f>IFERROR(_xlfn.IFS(H1550="9",INDEX(字典1_56!C:C,MATCH(MID(F1550,7,2),字典1_56!B:B,0)),LEFT(H1550,1)="B",INDEX(字典1_56!D:D,MATCH(MID(F1550,7,2),字典1_56!B:B,0)),H1550="C_B",INDEX(字典1_56!F:F,MATCH(MID(F1550,7,2),字典1_56!B:B,0)),H1550="C",INDEX(字典1_56!E:E,MATCH(MID(F1550,7,2),字典1_56!B:B,0))),"-")</f>
        <v>设定音色_LSB</v>
      </c>
      <c r="O1550" s="4" t="str">
        <f>IFERROR(INDEX(字典1_78!C:C,MATCH(RIGHT(F1550,2),字典1_78!B:B,0)),"Error")</f>
        <v>控制变更(#02)</v>
      </c>
      <c r="P1550" s="5">
        <f t="shared" si="96"/>
        <v>26.901</v>
      </c>
      <c r="Q1550" s="5">
        <f t="shared" si="97"/>
        <v>3.9999999999999147E-2</v>
      </c>
      <c r="R1550" s="5" t="str">
        <f>IF(H1552="C_B",INDEX(音色一览表!A:A,MATCH(MID(F1550,5,2)&amp;MID(F1551,5,2)&amp;MID(F1552,7,2),音色一览表!H:H,0))&amp;" "&amp;INDEX(音色一览表!G:G,MATCH(MID(F1550,5,2)&amp;MID(F1551,5,2)&amp;MID(F1552,7,2),音色一览表!H:H,0)),"")</f>
        <v/>
      </c>
      <c r="S1550" s="17"/>
      <c r="T1550" s="17"/>
    </row>
    <row r="1551" spans="1:20" ht="18" hidden="1" customHeight="1" x14ac:dyDescent="0.2">
      <c r="A1551" s="16">
        <v>1549</v>
      </c>
      <c r="B1551" s="16">
        <v>8</v>
      </c>
      <c r="C1551" s="10">
        <v>43089.903666215279</v>
      </c>
      <c r="D1551" s="16" t="s">
        <v>49</v>
      </c>
      <c r="E1551" s="16" t="s">
        <v>50</v>
      </c>
      <c r="F1551" s="16" t="s">
        <v>1074</v>
      </c>
      <c r="G1551" s="16" t="s">
        <v>1828</v>
      </c>
      <c r="H1551" s="34" t="str">
        <f t="shared" si="99"/>
        <v>C_B</v>
      </c>
      <c r="I1551" s="34" t="str">
        <f>IFERROR(INDEX(数据分类!B:B,MATCH(数据!H1551,数据分类!A:A,0)),"Error")</f>
        <v>设定音色_NO</v>
      </c>
      <c r="J1551" s="34" t="str">
        <f>IFERROR(_xlfn.IFS(INDEX(数据分类!E:E,MATCH(数据!H1551,数据分类!A:A,0))=3456,N1551&amp;M1551,INDEX(数据分类!E:E,MATCH(数据!H1551,数据分类!A:A,0))=34,M1551,INDEX(数据分类!E:E,MATCH(数据!H1551,数据分类!A:A,0))=56,N1551,INDEX(数据分类!E:E,MATCH(数据!H1551,数据分类!A:A,0))="-","-"),"Error")</f>
        <v>NO:049</v>
      </c>
      <c r="K1551" s="34">
        <f t="shared" si="98"/>
        <v>2</v>
      </c>
      <c r="L1551" s="4" t="str">
        <f>IFERROR(INDEX(字典msg!B:B,MATCH(D1551,字典msg!A:A,0)),"Error")</f>
        <v>正常</v>
      </c>
      <c r="M1551" s="4" t="str">
        <f>IFERROR(_xlfn.IFS(H1551="9",INDEX(字典1_34!C:C,MATCH(MID(F1551,5,2),字典1_34!B:B,0)),H1551="B00",INDEX(字典1_34!D:D,MATCH(MID(F1551,5,2),字典1_34!B:B,0)),H1551="B20",INDEX(字典1_34!E:E,MATCH(MID(F1551,5,2),字典1_34!B:B,0)),H1551="B48",INDEX(字典1_34!G:G,MATCH(MID(F1551,5,2),字典1_34!B:B,0)),LEFT(H1551,1)="B",INDEX(字典1_34!F:F,MATCH(MID(F1551,5,2),字典1_34!B:B,0))),"-")</f>
        <v>-</v>
      </c>
      <c r="N1551" s="4" t="str">
        <f>IFERROR(_xlfn.IFS(H1551="9",INDEX(字典1_56!C:C,MATCH(MID(F1551,7,2),字典1_56!B:B,0)),LEFT(H1551,1)="B",INDEX(字典1_56!D:D,MATCH(MID(F1551,7,2),字典1_56!B:B,0)),H1551="C_B",INDEX(字典1_56!F:F,MATCH(MID(F1551,7,2),字典1_56!B:B,0)),H1551="C",INDEX(字典1_56!E:E,MATCH(MID(F1551,7,2),字典1_56!B:B,0))),"-")</f>
        <v>NO:049</v>
      </c>
      <c r="O1551" s="4" t="str">
        <f>IFERROR(INDEX(字典1_78!C:C,MATCH(RIGHT(F1551,2),字典1_78!B:B,0)),"Error")</f>
        <v>程序更改(#02)</v>
      </c>
      <c r="P1551" s="5">
        <f t="shared" si="96"/>
        <v>26.945</v>
      </c>
      <c r="Q1551" s="5">
        <f t="shared" si="97"/>
        <v>4.4000000000000483E-2</v>
      </c>
      <c r="R1551" s="5" t="str">
        <f>IF(H1553="C_B",INDEX(音色一览表!A:A,MATCH(MID(F1551,5,2)&amp;MID(F1552,5,2)&amp;MID(F1553,7,2),音色一览表!H:H,0))&amp;" "&amp;INDEX(音色一览表!G:G,MATCH(MID(F1551,5,2)&amp;MID(F1552,5,2)&amp;MID(F1553,7,2),音色一览表!H:H,0)),"")</f>
        <v/>
      </c>
      <c r="S1551" s="17"/>
      <c r="T1551" s="17"/>
    </row>
    <row r="1552" spans="1:20" ht="18" hidden="1" customHeight="1" x14ac:dyDescent="0.2">
      <c r="A1552" s="16">
        <v>1550</v>
      </c>
      <c r="B1552" s="16">
        <v>8</v>
      </c>
      <c r="C1552" s="10">
        <v>43089.903666678241</v>
      </c>
      <c r="D1552" s="16" t="s">
        <v>49</v>
      </c>
      <c r="E1552" s="16" t="s">
        <v>50</v>
      </c>
      <c r="F1552" s="16" t="s">
        <v>1764</v>
      </c>
      <c r="G1552" s="16" t="s">
        <v>1829</v>
      </c>
      <c r="H1552" s="34" t="str">
        <f t="shared" si="99"/>
        <v>B07</v>
      </c>
      <c r="I1552" s="34" t="str">
        <f>IFERROR(INDEX(数据分类!B:B,MATCH(数据!H1552,数据分类!A:A,0)),"Error")</f>
        <v>主音量_a</v>
      </c>
      <c r="J1552" s="34" t="str">
        <f>IFERROR(_xlfn.IFS(INDEX(数据分类!E:E,MATCH(数据!H1552,数据分类!A:A,0))=3456,N1552&amp;M1552,INDEX(数据分类!E:E,MATCH(数据!H1552,数据分类!A:A,0))=34,M1552,INDEX(数据分类!E:E,MATCH(数据!H1552,数据分类!A:A,0))=56,N1552,INDEX(数据分类!E:E,MATCH(数据!H1552,数据分类!A:A,0))="-","-"),"Error")</f>
        <v>Vol:115</v>
      </c>
      <c r="K1552" s="34">
        <f t="shared" si="98"/>
        <v>1</v>
      </c>
      <c r="L1552" s="4" t="str">
        <f>IFERROR(INDEX(字典msg!B:B,MATCH(D1552,字典msg!A:A,0)),"Error")</f>
        <v>正常</v>
      </c>
      <c r="M1552" s="4" t="str">
        <f>IFERROR(_xlfn.IFS(H1552="9",INDEX(字典1_34!C:C,MATCH(MID(F1552,5,2),字典1_34!B:B,0)),H1552="B00",INDEX(字典1_34!D:D,MATCH(MID(F1552,5,2),字典1_34!B:B,0)),H1552="B20",INDEX(字典1_34!E:E,MATCH(MID(F1552,5,2),字典1_34!B:B,0)),H1552="B48",INDEX(字典1_34!G:G,MATCH(MID(F1552,5,2),字典1_34!B:B,0)),LEFT(H1552,1)="B",INDEX(字典1_34!F:F,MATCH(MID(F1552,5,2),字典1_34!B:B,0))),"-")</f>
        <v>Vol:115</v>
      </c>
      <c r="N1552" s="4" t="str">
        <f>IFERROR(_xlfn.IFS(H1552="9",INDEX(字典1_56!C:C,MATCH(MID(F1552,7,2),字典1_56!B:B,0)),LEFT(H1552,1)="B",INDEX(字典1_56!D:D,MATCH(MID(F1552,7,2),字典1_56!B:B,0)),H1552="C_B",INDEX(字典1_56!F:F,MATCH(MID(F1552,7,2),字典1_56!B:B,0)),H1552="C",INDEX(字典1_56!E:E,MATCH(MID(F1552,7,2),字典1_56!B:B,0))),"-")</f>
        <v>主音量_a</v>
      </c>
      <c r="O1552" s="4" t="str">
        <f>IFERROR(INDEX(字典1_78!C:C,MATCH(RIGHT(F1552,2),字典1_78!B:B,0)),"Error")</f>
        <v>控制变更(#01)</v>
      </c>
      <c r="P1552" s="5">
        <f t="shared" si="96"/>
        <v>26.984999999999999</v>
      </c>
      <c r="Q1552" s="5">
        <f t="shared" si="97"/>
        <v>3.9999999999999147E-2</v>
      </c>
      <c r="R1552" s="5" t="str">
        <f>IF(H1554="C_B",INDEX(音色一览表!A:A,MATCH(MID(F1552,5,2)&amp;MID(F1553,5,2)&amp;MID(F1554,7,2),音色一览表!H:H,0))&amp;" "&amp;INDEX(音色一览表!G:G,MATCH(MID(F1552,5,2)&amp;MID(F1553,5,2)&amp;MID(F1554,7,2),音色一览表!H:H,0)),"")</f>
        <v/>
      </c>
      <c r="S1552" s="17"/>
      <c r="T1552" s="17"/>
    </row>
    <row r="1553" spans="1:20" ht="18" hidden="1" customHeight="1" x14ac:dyDescent="0.2">
      <c r="A1553" s="16">
        <v>1551</v>
      </c>
      <c r="B1553" s="16">
        <v>8</v>
      </c>
      <c r="C1553" s="10">
        <v>43089.903667141203</v>
      </c>
      <c r="D1553" s="16" t="s">
        <v>49</v>
      </c>
      <c r="E1553" s="16" t="s">
        <v>50</v>
      </c>
      <c r="F1553" s="16" t="s">
        <v>1276</v>
      </c>
      <c r="G1553" s="16" t="s">
        <v>1830</v>
      </c>
      <c r="H1553" s="34" t="str">
        <f t="shared" si="99"/>
        <v>B5B</v>
      </c>
      <c r="I1553" s="34" t="str">
        <f>IFERROR(INDEX(数据分类!B:B,MATCH(数据!H1553,数据分类!A:A,0)),"Error")</f>
        <v>混响深度_a</v>
      </c>
      <c r="J1553" s="34" t="str">
        <f>IFERROR(_xlfn.IFS(INDEX(数据分类!E:E,MATCH(数据!H1553,数据分类!A:A,0))=3456,N1553&amp;M1553,INDEX(数据分类!E:E,MATCH(数据!H1553,数据分类!A:A,0))=34,M1553,INDEX(数据分类!E:E,MATCH(数据!H1553,数据分类!A:A,0))=56,N1553,INDEX(数据分类!E:E,MATCH(数据!H1553,数据分类!A:A,0))="-","-"),"Error")</f>
        <v>Vol:024</v>
      </c>
      <c r="K1553" s="34">
        <f t="shared" si="98"/>
        <v>1</v>
      </c>
      <c r="L1553" s="4" t="str">
        <f>IFERROR(INDEX(字典msg!B:B,MATCH(D1553,字典msg!A:A,0)),"Error")</f>
        <v>正常</v>
      </c>
      <c r="M1553" s="4" t="str">
        <f>IFERROR(_xlfn.IFS(H1553="9",INDEX(字典1_34!C:C,MATCH(MID(F1553,5,2),字典1_34!B:B,0)),H1553="B00",INDEX(字典1_34!D:D,MATCH(MID(F1553,5,2),字典1_34!B:B,0)),H1553="B20",INDEX(字典1_34!E:E,MATCH(MID(F1553,5,2),字典1_34!B:B,0)),H1553="B48",INDEX(字典1_34!G:G,MATCH(MID(F1553,5,2),字典1_34!B:B,0)),LEFT(H1553,1)="B",INDEX(字典1_34!F:F,MATCH(MID(F1553,5,2),字典1_34!B:B,0))),"-")</f>
        <v>Vol:024</v>
      </c>
      <c r="N1553" s="4" t="str">
        <f>IFERROR(_xlfn.IFS(H1553="9",INDEX(字典1_56!C:C,MATCH(MID(F1553,7,2),字典1_56!B:B,0)),LEFT(H1553,1)="B",INDEX(字典1_56!D:D,MATCH(MID(F1553,7,2),字典1_56!B:B,0)),H1553="C_B",INDEX(字典1_56!F:F,MATCH(MID(F1553,7,2),字典1_56!B:B,0)),H1553="C",INDEX(字典1_56!E:E,MATCH(MID(F1553,7,2),字典1_56!B:B,0))),"-")</f>
        <v>混响深度_a</v>
      </c>
      <c r="O1553" s="4" t="str">
        <f>IFERROR(INDEX(字典1_78!C:C,MATCH(RIGHT(F1553,2),字典1_78!B:B,0)),"Error")</f>
        <v>控制变更(#01)</v>
      </c>
      <c r="P1553" s="5">
        <f t="shared" si="96"/>
        <v>27.024999999999999</v>
      </c>
      <c r="Q1553" s="5">
        <f t="shared" si="97"/>
        <v>3.9999999999999147E-2</v>
      </c>
      <c r="R1553" s="5" t="str">
        <f>IF(H1555="C_B",INDEX(音色一览表!A:A,MATCH(MID(F1553,5,2)&amp;MID(F1554,5,2)&amp;MID(F1555,7,2),音色一览表!H:H,0))&amp;" "&amp;INDEX(音色一览表!G:G,MATCH(MID(F1553,5,2)&amp;MID(F1554,5,2)&amp;MID(F1555,7,2),音色一览表!H:H,0)),"")</f>
        <v/>
      </c>
      <c r="S1553" s="17"/>
      <c r="T1553" s="17"/>
    </row>
    <row r="1554" spans="1:20" ht="18" hidden="1" customHeight="1" x14ac:dyDescent="0.2">
      <c r="A1554" s="16">
        <v>1552</v>
      </c>
      <c r="B1554" s="16">
        <v>8</v>
      </c>
      <c r="C1554" s="10">
        <v>43089.903667627317</v>
      </c>
      <c r="D1554" s="16" t="s">
        <v>49</v>
      </c>
      <c r="E1554" s="16" t="s">
        <v>50</v>
      </c>
      <c r="F1554" s="16" t="s">
        <v>1033</v>
      </c>
      <c r="G1554" s="16" t="s">
        <v>1831</v>
      </c>
      <c r="H1554" s="34" t="str">
        <f t="shared" si="99"/>
        <v>B5D</v>
      </c>
      <c r="I1554" s="34" t="str">
        <f>IFERROR(INDEX(数据分类!B:B,MATCH(数据!H1554,数据分类!A:A,0)),"Error")</f>
        <v>混响深度_b</v>
      </c>
      <c r="J1554" s="34" t="str">
        <f>IFERROR(_xlfn.IFS(INDEX(数据分类!E:E,MATCH(数据!H1554,数据分类!A:A,0))=3456,N1554&amp;M1554,INDEX(数据分类!E:E,MATCH(数据!H1554,数据分类!A:A,0))=34,M1554,INDEX(数据分类!E:E,MATCH(数据!H1554,数据分类!A:A,0))=56,N1554,INDEX(数据分类!E:E,MATCH(数据!H1554,数据分类!A:A,0))="-","-"),"Error")</f>
        <v>Vol:000</v>
      </c>
      <c r="K1554" s="34">
        <f t="shared" si="98"/>
        <v>1</v>
      </c>
      <c r="L1554" s="4" t="str">
        <f>IFERROR(INDEX(字典msg!B:B,MATCH(D1554,字典msg!A:A,0)),"Error")</f>
        <v>正常</v>
      </c>
      <c r="M1554" s="4" t="str">
        <f>IFERROR(_xlfn.IFS(H1554="9",INDEX(字典1_34!C:C,MATCH(MID(F1554,5,2),字典1_34!B:B,0)),H1554="B00",INDEX(字典1_34!D:D,MATCH(MID(F1554,5,2),字典1_34!B:B,0)),H1554="B20",INDEX(字典1_34!E:E,MATCH(MID(F1554,5,2),字典1_34!B:B,0)),H1554="B48",INDEX(字典1_34!G:G,MATCH(MID(F1554,5,2),字典1_34!B:B,0)),LEFT(H1554,1)="B",INDEX(字典1_34!F:F,MATCH(MID(F1554,5,2),字典1_34!B:B,0))),"-")</f>
        <v>Vol:000</v>
      </c>
      <c r="N1554" s="4" t="str">
        <f>IFERROR(_xlfn.IFS(H1554="9",INDEX(字典1_56!C:C,MATCH(MID(F1554,7,2),字典1_56!B:B,0)),LEFT(H1554,1)="B",INDEX(字典1_56!D:D,MATCH(MID(F1554,7,2),字典1_56!B:B,0)),H1554="C_B",INDEX(字典1_56!F:F,MATCH(MID(F1554,7,2),字典1_56!B:B,0)),H1554="C",INDEX(字典1_56!E:E,MATCH(MID(F1554,7,2),字典1_56!B:B,0))),"-")</f>
        <v>混响深度_b</v>
      </c>
      <c r="O1554" s="4" t="str">
        <f>IFERROR(INDEX(字典1_78!C:C,MATCH(RIGHT(F1554,2),字典1_78!B:B,0)),"Error")</f>
        <v>控制变更(#01)</v>
      </c>
      <c r="P1554" s="5">
        <f t="shared" si="96"/>
        <v>27.067</v>
      </c>
      <c r="Q1554" s="5">
        <f t="shared" si="97"/>
        <v>4.2000000000001592E-2</v>
      </c>
      <c r="R1554" s="5" t="str">
        <f>IF(H1556="C_B",INDEX(音色一览表!A:A,MATCH(MID(F1554,5,2)&amp;MID(F1555,5,2)&amp;MID(F1556,7,2),音色一览表!H:H,0))&amp;" "&amp;INDEX(音色一览表!G:G,MATCH(MID(F1554,5,2)&amp;MID(F1555,5,2)&amp;MID(F1556,7,2),音色一览表!H:H,0)),"")</f>
        <v/>
      </c>
      <c r="S1554" s="17"/>
      <c r="T1554" s="17"/>
    </row>
    <row r="1555" spans="1:20" ht="18" hidden="1" customHeight="1" x14ac:dyDescent="0.2">
      <c r="A1555" s="16">
        <v>1553</v>
      </c>
      <c r="B1555" s="16">
        <v>8</v>
      </c>
      <c r="C1555" s="10">
        <v>43089.903668113424</v>
      </c>
      <c r="D1555" s="16" t="s">
        <v>49</v>
      </c>
      <c r="E1555" s="16" t="s">
        <v>50</v>
      </c>
      <c r="F1555" s="16" t="s">
        <v>1768</v>
      </c>
      <c r="G1555" s="16" t="s">
        <v>1832</v>
      </c>
      <c r="H1555" s="34" t="str">
        <f t="shared" si="99"/>
        <v>B07</v>
      </c>
      <c r="I1555" s="34" t="str">
        <f>IFERROR(INDEX(数据分类!B:B,MATCH(数据!H1555,数据分类!A:A,0)),"Error")</f>
        <v>主音量_a</v>
      </c>
      <c r="J1555" s="34" t="str">
        <f>IFERROR(_xlfn.IFS(INDEX(数据分类!E:E,MATCH(数据!H1555,数据分类!A:A,0))=3456,N1555&amp;M1555,INDEX(数据分类!E:E,MATCH(数据!H1555,数据分类!A:A,0))=34,M1555,INDEX(数据分类!E:E,MATCH(数据!H1555,数据分类!A:A,0))=56,N1555,INDEX(数据分类!E:E,MATCH(数据!H1555,数据分类!A:A,0))="-","-"),"Error")</f>
        <v>Vol:053</v>
      </c>
      <c r="K1555" s="34">
        <f t="shared" si="98"/>
        <v>2</v>
      </c>
      <c r="L1555" s="4" t="str">
        <f>IFERROR(INDEX(字典msg!B:B,MATCH(D1555,字典msg!A:A,0)),"Error")</f>
        <v>正常</v>
      </c>
      <c r="M1555" s="4" t="str">
        <f>IFERROR(_xlfn.IFS(H1555="9",INDEX(字典1_34!C:C,MATCH(MID(F1555,5,2),字典1_34!B:B,0)),H1555="B00",INDEX(字典1_34!D:D,MATCH(MID(F1555,5,2),字典1_34!B:B,0)),H1555="B20",INDEX(字典1_34!E:E,MATCH(MID(F1555,5,2),字典1_34!B:B,0)),H1555="B48",INDEX(字典1_34!G:G,MATCH(MID(F1555,5,2),字典1_34!B:B,0)),LEFT(H1555,1)="B",INDEX(字典1_34!F:F,MATCH(MID(F1555,5,2),字典1_34!B:B,0))),"-")</f>
        <v>Vol:053</v>
      </c>
      <c r="N1555" s="4" t="str">
        <f>IFERROR(_xlfn.IFS(H1555="9",INDEX(字典1_56!C:C,MATCH(MID(F1555,7,2),字典1_56!B:B,0)),LEFT(H1555,1)="B",INDEX(字典1_56!D:D,MATCH(MID(F1555,7,2),字典1_56!B:B,0)),H1555="C_B",INDEX(字典1_56!F:F,MATCH(MID(F1555,7,2),字典1_56!B:B,0)),H1555="C",INDEX(字典1_56!E:E,MATCH(MID(F1555,7,2),字典1_56!B:B,0))),"-")</f>
        <v>主音量_a</v>
      </c>
      <c r="O1555" s="4" t="str">
        <f>IFERROR(INDEX(字典1_78!C:C,MATCH(RIGHT(F1555,2),字典1_78!B:B,0)),"Error")</f>
        <v>控制变更(#02)</v>
      </c>
      <c r="P1555" s="5">
        <f t="shared" si="96"/>
        <v>27.109000000000002</v>
      </c>
      <c r="Q1555" s="5">
        <f t="shared" si="97"/>
        <v>4.2000000000001592E-2</v>
      </c>
      <c r="R1555" s="5" t="str">
        <f>IF(H1557="C_B",INDEX(音色一览表!A:A,MATCH(MID(F1555,5,2)&amp;MID(F1556,5,2)&amp;MID(F1557,7,2),音色一览表!H:H,0))&amp;" "&amp;INDEX(音色一览表!G:G,MATCH(MID(F1555,5,2)&amp;MID(F1556,5,2)&amp;MID(F1557,7,2),音色一览表!H:H,0)),"")</f>
        <v/>
      </c>
      <c r="S1555" s="17"/>
      <c r="T1555" s="17"/>
    </row>
    <row r="1556" spans="1:20" ht="18" hidden="1" customHeight="1" x14ac:dyDescent="0.2">
      <c r="A1556" s="16">
        <v>1554</v>
      </c>
      <c r="B1556" s="16">
        <v>8</v>
      </c>
      <c r="C1556" s="10">
        <v>43089.903668611114</v>
      </c>
      <c r="D1556" s="16" t="s">
        <v>49</v>
      </c>
      <c r="E1556" s="16" t="s">
        <v>50</v>
      </c>
      <c r="F1556" s="16" t="s">
        <v>1280</v>
      </c>
      <c r="G1556" s="16" t="s">
        <v>1833</v>
      </c>
      <c r="H1556" s="34" t="str">
        <f t="shared" si="99"/>
        <v>B5B</v>
      </c>
      <c r="I1556" s="34" t="str">
        <f>IFERROR(INDEX(数据分类!B:B,MATCH(数据!H1556,数据分类!A:A,0)),"Error")</f>
        <v>混响深度_a</v>
      </c>
      <c r="J1556" s="34" t="str">
        <f>IFERROR(_xlfn.IFS(INDEX(数据分类!E:E,MATCH(数据!H1556,数据分类!A:A,0))=3456,N1556&amp;M1556,INDEX(数据分类!E:E,MATCH(数据!H1556,数据分类!A:A,0))=34,M1556,INDEX(数据分类!E:E,MATCH(数据!H1556,数据分类!A:A,0))=56,N1556,INDEX(数据分类!E:E,MATCH(数据!H1556,数据分类!A:A,0))="-","-"),"Error")</f>
        <v>Vol:024</v>
      </c>
      <c r="K1556" s="34">
        <f t="shared" si="98"/>
        <v>2</v>
      </c>
      <c r="L1556" s="4" t="str">
        <f>IFERROR(INDEX(字典msg!B:B,MATCH(D1556,字典msg!A:A,0)),"Error")</f>
        <v>正常</v>
      </c>
      <c r="M1556" s="4" t="str">
        <f>IFERROR(_xlfn.IFS(H1556="9",INDEX(字典1_34!C:C,MATCH(MID(F1556,5,2),字典1_34!B:B,0)),H1556="B00",INDEX(字典1_34!D:D,MATCH(MID(F1556,5,2),字典1_34!B:B,0)),H1556="B20",INDEX(字典1_34!E:E,MATCH(MID(F1556,5,2),字典1_34!B:B,0)),H1556="B48",INDEX(字典1_34!G:G,MATCH(MID(F1556,5,2),字典1_34!B:B,0)),LEFT(H1556,1)="B",INDEX(字典1_34!F:F,MATCH(MID(F1556,5,2),字典1_34!B:B,0))),"-")</f>
        <v>Vol:024</v>
      </c>
      <c r="N1556" s="4" t="str">
        <f>IFERROR(_xlfn.IFS(H1556="9",INDEX(字典1_56!C:C,MATCH(MID(F1556,7,2),字典1_56!B:B,0)),LEFT(H1556,1)="B",INDEX(字典1_56!D:D,MATCH(MID(F1556,7,2),字典1_56!B:B,0)),H1556="C_B",INDEX(字典1_56!F:F,MATCH(MID(F1556,7,2),字典1_56!B:B,0)),H1556="C",INDEX(字典1_56!E:E,MATCH(MID(F1556,7,2),字典1_56!B:B,0))),"-")</f>
        <v>混响深度_a</v>
      </c>
      <c r="O1556" s="4" t="str">
        <f>IFERROR(INDEX(字典1_78!C:C,MATCH(RIGHT(F1556,2),字典1_78!B:B,0)),"Error")</f>
        <v>控制变更(#02)</v>
      </c>
      <c r="P1556" s="5">
        <f t="shared" si="96"/>
        <v>27.152000000000001</v>
      </c>
      <c r="Q1556" s="5">
        <f t="shared" si="97"/>
        <v>4.2999999999999261E-2</v>
      </c>
      <c r="R1556" s="5" t="str">
        <f>IF(H1558="C_B",INDEX(音色一览表!A:A,MATCH(MID(F1556,5,2)&amp;MID(F1557,5,2)&amp;MID(F1558,7,2),音色一览表!H:H,0))&amp;" "&amp;INDEX(音色一览表!G:G,MATCH(MID(F1556,5,2)&amp;MID(F1557,5,2)&amp;MID(F1558,7,2),音色一览表!H:H,0)),"")</f>
        <v/>
      </c>
      <c r="S1556" s="17"/>
      <c r="T1556" s="17"/>
    </row>
    <row r="1557" spans="1:20" ht="18" hidden="1" customHeight="1" x14ac:dyDescent="0.2">
      <c r="A1557" s="16">
        <v>1555</v>
      </c>
      <c r="B1557" s="16">
        <v>8</v>
      </c>
      <c r="C1557" s="10">
        <v>43089.903669097221</v>
      </c>
      <c r="D1557" s="16" t="s">
        <v>49</v>
      </c>
      <c r="E1557" s="16" t="s">
        <v>50</v>
      </c>
      <c r="F1557" s="16" t="s">
        <v>1338</v>
      </c>
      <c r="G1557" s="16" t="s">
        <v>1834</v>
      </c>
      <c r="H1557" s="34" t="str">
        <f t="shared" si="99"/>
        <v>B5D</v>
      </c>
      <c r="I1557" s="34" t="str">
        <f>IFERROR(INDEX(数据分类!B:B,MATCH(数据!H1557,数据分类!A:A,0)),"Error")</f>
        <v>混响深度_b</v>
      </c>
      <c r="J1557" s="34" t="str">
        <f>IFERROR(_xlfn.IFS(INDEX(数据分类!E:E,MATCH(数据!H1557,数据分类!A:A,0))=3456,N1557&amp;M1557,INDEX(数据分类!E:E,MATCH(数据!H1557,数据分类!A:A,0))=34,M1557,INDEX(数据分类!E:E,MATCH(数据!H1557,数据分类!A:A,0))=56,N1557,INDEX(数据分类!E:E,MATCH(数据!H1557,数据分类!A:A,0))="-","-"),"Error")</f>
        <v>Vol:000</v>
      </c>
      <c r="K1557" s="34">
        <f t="shared" si="98"/>
        <v>2</v>
      </c>
      <c r="L1557" s="4" t="str">
        <f>IFERROR(INDEX(字典msg!B:B,MATCH(D1557,字典msg!A:A,0)),"Error")</f>
        <v>正常</v>
      </c>
      <c r="M1557" s="4" t="str">
        <f>IFERROR(_xlfn.IFS(H1557="9",INDEX(字典1_34!C:C,MATCH(MID(F1557,5,2),字典1_34!B:B,0)),H1557="B00",INDEX(字典1_34!D:D,MATCH(MID(F1557,5,2),字典1_34!B:B,0)),H1557="B20",INDEX(字典1_34!E:E,MATCH(MID(F1557,5,2),字典1_34!B:B,0)),H1557="B48",INDEX(字典1_34!G:G,MATCH(MID(F1557,5,2),字典1_34!B:B,0)),LEFT(H1557,1)="B",INDEX(字典1_34!F:F,MATCH(MID(F1557,5,2),字典1_34!B:B,0))),"-")</f>
        <v>Vol:000</v>
      </c>
      <c r="N1557" s="4" t="str">
        <f>IFERROR(_xlfn.IFS(H1557="9",INDEX(字典1_56!C:C,MATCH(MID(F1557,7,2),字典1_56!B:B,0)),LEFT(H1557,1)="B",INDEX(字典1_56!D:D,MATCH(MID(F1557,7,2),字典1_56!B:B,0)),H1557="C_B",INDEX(字典1_56!F:F,MATCH(MID(F1557,7,2),字典1_56!B:B,0)),H1557="C",INDEX(字典1_56!E:E,MATCH(MID(F1557,7,2),字典1_56!B:B,0))),"-")</f>
        <v>混响深度_b</v>
      </c>
      <c r="O1557" s="4" t="str">
        <f>IFERROR(INDEX(字典1_78!C:C,MATCH(RIGHT(F1557,2),字典1_78!B:B,0)),"Error")</f>
        <v>控制变更(#02)</v>
      </c>
      <c r="P1557" s="5">
        <f t="shared" si="96"/>
        <v>27.193999999999999</v>
      </c>
      <c r="Q1557" s="5">
        <f t="shared" si="97"/>
        <v>4.1999999999998039E-2</v>
      </c>
      <c r="R1557" s="5" t="str">
        <f>IF(H1559="C_B",INDEX(音色一览表!A:A,MATCH(MID(F1557,5,2)&amp;MID(F1558,5,2)&amp;MID(F1559,7,2),音色一览表!H:H,0))&amp;" "&amp;INDEX(音色一览表!G:G,MATCH(MID(F1557,5,2)&amp;MID(F1558,5,2)&amp;MID(F1559,7,2),音色一览表!H:H,0)),"")</f>
        <v/>
      </c>
      <c r="S1557" s="17"/>
      <c r="T1557" s="17"/>
    </row>
    <row r="1558" spans="1:20" ht="18" hidden="1" customHeight="1" x14ac:dyDescent="0.2">
      <c r="A1558" s="16">
        <v>1556</v>
      </c>
      <c r="B1558" s="16">
        <v>8</v>
      </c>
      <c r="C1558" s="10">
        <v>43089.903671759261</v>
      </c>
      <c r="D1558" s="16" t="s">
        <v>49</v>
      </c>
      <c r="E1558" s="16" t="s">
        <v>50</v>
      </c>
      <c r="F1558" s="16" t="s">
        <v>1021</v>
      </c>
      <c r="G1558" s="16" t="s">
        <v>1835</v>
      </c>
      <c r="H1558" s="34" t="str">
        <f t="shared" si="99"/>
        <v>B00</v>
      </c>
      <c r="I1558" s="34" t="str">
        <f>IFERROR(INDEX(数据分类!B:B,MATCH(数据!H1558,数据分类!A:A,0)),"Error")</f>
        <v>设定音色_MSB</v>
      </c>
      <c r="J1558" s="34" t="str">
        <f>IFERROR(_xlfn.IFS(INDEX(数据分类!E:E,MATCH(数据!H1558,数据分类!A:A,0))=3456,N1558&amp;M1558,INDEX(数据分类!E:E,MATCH(数据!H1558,数据分类!A:A,0))=34,M1558,INDEX(数据分类!E:E,MATCH(数据!H1558,数据分类!A:A,0))=56,N1558,INDEX(数据分类!E:E,MATCH(数据!H1558,数据分类!A:A,0))="-","-"),"Error")</f>
        <v>MSB:000</v>
      </c>
      <c r="K1558" s="34">
        <f t="shared" si="98"/>
        <v>1</v>
      </c>
      <c r="L1558" s="4" t="str">
        <f>IFERROR(INDEX(字典msg!B:B,MATCH(D1558,字典msg!A:A,0)),"Error")</f>
        <v>正常</v>
      </c>
      <c r="M1558" s="4" t="str">
        <f>IFERROR(_xlfn.IFS(H1558="9",INDEX(字典1_34!C:C,MATCH(MID(F1558,5,2),字典1_34!B:B,0)),H1558="B00",INDEX(字典1_34!D:D,MATCH(MID(F1558,5,2),字典1_34!B:B,0)),H1558="B20",INDEX(字典1_34!E:E,MATCH(MID(F1558,5,2),字典1_34!B:B,0)),H1558="B48",INDEX(字典1_34!G:G,MATCH(MID(F1558,5,2),字典1_34!B:B,0)),LEFT(H1558,1)="B",INDEX(字典1_34!F:F,MATCH(MID(F1558,5,2),字典1_34!B:B,0))),"-")</f>
        <v>MSB:000</v>
      </c>
      <c r="N1558" s="4" t="str">
        <f>IFERROR(_xlfn.IFS(H1558="9",INDEX(字典1_56!C:C,MATCH(MID(F1558,7,2),字典1_56!B:B,0)),LEFT(H1558,1)="B",INDEX(字典1_56!D:D,MATCH(MID(F1558,7,2),字典1_56!B:B,0)),H1558="C_B",INDEX(字典1_56!F:F,MATCH(MID(F1558,7,2),字典1_56!B:B,0)),H1558="C",INDEX(字典1_56!E:E,MATCH(MID(F1558,7,2),字典1_56!B:B,0))),"-")</f>
        <v>设定音色_MSB</v>
      </c>
      <c r="O1558" s="4" t="str">
        <f>IFERROR(INDEX(字典1_78!C:C,MATCH(RIGHT(F1558,2),字典1_78!B:B,0)),"Error")</f>
        <v>控制变更(#01)</v>
      </c>
      <c r="P1558" s="5">
        <f t="shared" si="96"/>
        <v>27.423999999999999</v>
      </c>
      <c r="Q1558" s="5">
        <f t="shared" si="97"/>
        <v>0.23000000000000043</v>
      </c>
      <c r="R1558" s="5" t="str">
        <f>IF(H1560="C_B",INDEX(音色一览表!A:A,MATCH(MID(F1558,5,2)&amp;MID(F1559,5,2)&amp;MID(F1560,7,2),音色一览表!H:H,0))&amp;" "&amp;INDEX(音色一览表!G:G,MATCH(MID(F1558,5,2)&amp;MID(F1559,5,2)&amp;MID(F1560,7,2),音色一览表!H:H,0)),"")</f>
        <v>32 三角钢琴</v>
      </c>
      <c r="S1558" s="17"/>
      <c r="T1558" s="17"/>
    </row>
    <row r="1559" spans="1:20" ht="18" hidden="1" customHeight="1" x14ac:dyDescent="0.2">
      <c r="A1559" s="16">
        <v>1557</v>
      </c>
      <c r="B1559" s="16">
        <v>8</v>
      </c>
      <c r="C1559" s="10">
        <v>43089.903672152781</v>
      </c>
      <c r="D1559" s="16" t="s">
        <v>49</v>
      </c>
      <c r="E1559" s="16" t="s">
        <v>50</v>
      </c>
      <c r="F1559" s="16" t="s">
        <v>1023</v>
      </c>
      <c r="G1559" s="16" t="s">
        <v>1836</v>
      </c>
      <c r="H1559" s="34" t="str">
        <f t="shared" si="99"/>
        <v>B20</v>
      </c>
      <c r="I1559" s="34" t="str">
        <f>IFERROR(INDEX(数据分类!B:B,MATCH(数据!H1559,数据分类!A:A,0)),"Error")</f>
        <v>设定音色_LSB</v>
      </c>
      <c r="J1559" s="34" t="str">
        <f>IFERROR(_xlfn.IFS(INDEX(数据分类!E:E,MATCH(数据!H1559,数据分类!A:A,0))=3456,N1559&amp;M1559,INDEX(数据分类!E:E,MATCH(数据!H1559,数据分类!A:A,0))=34,M1559,INDEX(数据分类!E:E,MATCH(数据!H1559,数据分类!A:A,0))=56,N1559,INDEX(数据分类!E:E,MATCH(数据!H1559,数据分类!A:A,0))="-","-"),"Error")</f>
        <v>LSB:112</v>
      </c>
      <c r="K1559" s="34">
        <f t="shared" si="98"/>
        <v>1</v>
      </c>
      <c r="L1559" s="4" t="str">
        <f>IFERROR(INDEX(字典msg!B:B,MATCH(D1559,字典msg!A:A,0)),"Error")</f>
        <v>正常</v>
      </c>
      <c r="M1559" s="4" t="str">
        <f>IFERROR(_xlfn.IFS(H1559="9",INDEX(字典1_34!C:C,MATCH(MID(F1559,5,2),字典1_34!B:B,0)),H1559="B00",INDEX(字典1_34!D:D,MATCH(MID(F1559,5,2),字典1_34!B:B,0)),H1559="B20",INDEX(字典1_34!E:E,MATCH(MID(F1559,5,2),字典1_34!B:B,0)),H1559="B48",INDEX(字典1_34!G:G,MATCH(MID(F1559,5,2),字典1_34!B:B,0)),LEFT(H1559,1)="B",INDEX(字典1_34!F:F,MATCH(MID(F1559,5,2),字典1_34!B:B,0))),"-")</f>
        <v>LSB:112</v>
      </c>
      <c r="N1559" s="4" t="str">
        <f>IFERROR(_xlfn.IFS(H1559="9",INDEX(字典1_56!C:C,MATCH(MID(F1559,7,2),字典1_56!B:B,0)),LEFT(H1559,1)="B",INDEX(字典1_56!D:D,MATCH(MID(F1559,7,2),字典1_56!B:B,0)),H1559="C_B",INDEX(字典1_56!F:F,MATCH(MID(F1559,7,2),字典1_56!B:B,0)),H1559="C",INDEX(字典1_56!E:E,MATCH(MID(F1559,7,2),字典1_56!B:B,0))),"-")</f>
        <v>设定音色_LSB</v>
      </c>
      <c r="O1559" s="4" t="str">
        <f>IFERROR(INDEX(字典1_78!C:C,MATCH(RIGHT(F1559,2),字典1_78!B:B,0)),"Error")</f>
        <v>控制变更(#01)</v>
      </c>
      <c r="P1559" s="5">
        <f t="shared" si="96"/>
        <v>27.457999999999998</v>
      </c>
      <c r="Q1559" s="5">
        <f t="shared" si="97"/>
        <v>3.399999999999892E-2</v>
      </c>
      <c r="R1559" s="5" t="str">
        <f>IF(H1561="C_B",INDEX(音色一览表!A:A,MATCH(MID(F1559,5,2)&amp;MID(F1560,5,2)&amp;MID(F1561,7,2),音色一览表!H:H,0))&amp;" "&amp;INDEX(音色一览表!G:G,MATCH(MID(F1559,5,2)&amp;MID(F1560,5,2)&amp;MID(F1561,7,2),音色一览表!H:H,0)),"")</f>
        <v/>
      </c>
      <c r="S1559" s="17"/>
      <c r="T1559" s="17"/>
    </row>
    <row r="1560" spans="1:20" ht="18" hidden="1" customHeight="1" x14ac:dyDescent="0.2">
      <c r="A1560" s="16">
        <v>1558</v>
      </c>
      <c r="B1560" s="16">
        <v>8</v>
      </c>
      <c r="C1560" s="10">
        <v>43089.903672638888</v>
      </c>
      <c r="D1560" s="16" t="s">
        <v>49</v>
      </c>
      <c r="E1560" s="16" t="s">
        <v>50</v>
      </c>
      <c r="F1560" s="16" t="s">
        <v>1024</v>
      </c>
      <c r="G1560" s="16" t="s">
        <v>1837</v>
      </c>
      <c r="H1560" s="34" t="str">
        <f t="shared" si="99"/>
        <v>C_B</v>
      </c>
      <c r="I1560" s="34" t="str">
        <f>IFERROR(INDEX(数据分类!B:B,MATCH(数据!H1560,数据分类!A:A,0)),"Error")</f>
        <v>设定音色_NO</v>
      </c>
      <c r="J1560" s="34" t="str">
        <f>IFERROR(_xlfn.IFS(INDEX(数据分类!E:E,MATCH(数据!H1560,数据分类!A:A,0))=3456,N1560&amp;M1560,INDEX(数据分类!E:E,MATCH(数据!H1560,数据分类!A:A,0))=34,M1560,INDEX(数据分类!E:E,MATCH(数据!H1560,数据分类!A:A,0))=56,N1560,INDEX(数据分类!E:E,MATCH(数据!H1560,数据分类!A:A,0))="-","-"),"Error")</f>
        <v>NO:001</v>
      </c>
      <c r="K1560" s="34">
        <f t="shared" si="98"/>
        <v>1</v>
      </c>
      <c r="L1560" s="4" t="str">
        <f>IFERROR(INDEX(字典msg!B:B,MATCH(D1560,字典msg!A:A,0)),"Error")</f>
        <v>正常</v>
      </c>
      <c r="M1560" s="4" t="str">
        <f>IFERROR(_xlfn.IFS(H1560="9",INDEX(字典1_34!C:C,MATCH(MID(F1560,5,2),字典1_34!B:B,0)),H1560="B00",INDEX(字典1_34!D:D,MATCH(MID(F1560,5,2),字典1_34!B:B,0)),H1560="B20",INDEX(字典1_34!E:E,MATCH(MID(F1560,5,2),字典1_34!B:B,0)),H1560="B48",INDEX(字典1_34!G:G,MATCH(MID(F1560,5,2),字典1_34!B:B,0)),LEFT(H1560,1)="B",INDEX(字典1_34!F:F,MATCH(MID(F1560,5,2),字典1_34!B:B,0))),"-")</f>
        <v>-</v>
      </c>
      <c r="N1560" s="4" t="str">
        <f>IFERROR(_xlfn.IFS(H1560="9",INDEX(字典1_56!C:C,MATCH(MID(F1560,7,2),字典1_56!B:B,0)),LEFT(H1560,1)="B",INDEX(字典1_56!D:D,MATCH(MID(F1560,7,2),字典1_56!B:B,0)),H1560="C_B",INDEX(字典1_56!F:F,MATCH(MID(F1560,7,2),字典1_56!B:B,0)),H1560="C",INDEX(字典1_56!E:E,MATCH(MID(F1560,7,2),字典1_56!B:B,0))),"-")</f>
        <v>NO:001</v>
      </c>
      <c r="O1560" s="4" t="str">
        <f>IFERROR(INDEX(字典1_78!C:C,MATCH(RIGHT(F1560,2),字典1_78!B:B,0)),"Error")</f>
        <v>程序更改(#01)</v>
      </c>
      <c r="P1560" s="5">
        <f t="shared" si="96"/>
        <v>27.5</v>
      </c>
      <c r="Q1560" s="5">
        <f t="shared" si="97"/>
        <v>4.2000000000001592E-2</v>
      </c>
      <c r="R1560" s="5" t="str">
        <f>IF(H1562="C_B",INDEX(音色一览表!A:A,MATCH(MID(F1560,5,2)&amp;MID(F1561,5,2)&amp;MID(F1562,7,2),音色一览表!H:H,0))&amp;" "&amp;INDEX(音色一览表!G:G,MATCH(MID(F1560,5,2)&amp;MID(F1561,5,2)&amp;MID(F1562,7,2),音色一览表!H:H,0)),"")</f>
        <v/>
      </c>
      <c r="S1560" s="17"/>
      <c r="T1560" s="17"/>
    </row>
    <row r="1561" spans="1:20" ht="18" hidden="1" customHeight="1" x14ac:dyDescent="0.2">
      <c r="A1561" s="16">
        <v>1559</v>
      </c>
      <c r="B1561" s="16">
        <v>8</v>
      </c>
      <c r="C1561" s="10">
        <v>43089.903673159723</v>
      </c>
      <c r="D1561" s="16" t="s">
        <v>49</v>
      </c>
      <c r="E1561" s="16" t="s">
        <v>50</v>
      </c>
      <c r="F1561" s="16" t="s">
        <v>1026</v>
      </c>
      <c r="G1561" s="16" t="s">
        <v>1838</v>
      </c>
      <c r="H1561" s="34" t="str">
        <f t="shared" si="99"/>
        <v>B00</v>
      </c>
      <c r="I1561" s="34" t="str">
        <f>IFERROR(INDEX(数据分类!B:B,MATCH(数据!H1561,数据分类!A:A,0)),"Error")</f>
        <v>设定音色_MSB</v>
      </c>
      <c r="J1561" s="34" t="str">
        <f>IFERROR(_xlfn.IFS(INDEX(数据分类!E:E,MATCH(数据!H1561,数据分类!A:A,0))=3456,N1561&amp;M1561,INDEX(数据分类!E:E,MATCH(数据!H1561,数据分类!A:A,0))=34,M1561,INDEX(数据分类!E:E,MATCH(数据!H1561,数据分类!A:A,0))=56,N1561,INDEX(数据分类!E:E,MATCH(数据!H1561,数据分类!A:A,0))="-","-"),"Error")</f>
        <v>MSB:000</v>
      </c>
      <c r="K1561" s="34">
        <f t="shared" si="98"/>
        <v>2</v>
      </c>
      <c r="L1561" s="4" t="str">
        <f>IFERROR(INDEX(字典msg!B:B,MATCH(D1561,字典msg!A:A,0)),"Error")</f>
        <v>正常</v>
      </c>
      <c r="M1561" s="4" t="str">
        <f>IFERROR(_xlfn.IFS(H1561="9",INDEX(字典1_34!C:C,MATCH(MID(F1561,5,2),字典1_34!B:B,0)),H1561="B00",INDEX(字典1_34!D:D,MATCH(MID(F1561,5,2),字典1_34!B:B,0)),H1561="B20",INDEX(字典1_34!E:E,MATCH(MID(F1561,5,2),字典1_34!B:B,0)),H1561="B48",INDEX(字典1_34!G:G,MATCH(MID(F1561,5,2),字典1_34!B:B,0)),LEFT(H1561,1)="B",INDEX(字典1_34!F:F,MATCH(MID(F1561,5,2),字典1_34!B:B,0))),"-")</f>
        <v>MSB:000</v>
      </c>
      <c r="N1561" s="4" t="str">
        <f>IFERROR(_xlfn.IFS(H1561="9",INDEX(字典1_56!C:C,MATCH(MID(F1561,7,2),字典1_56!B:B,0)),LEFT(H1561,1)="B",INDEX(字典1_56!D:D,MATCH(MID(F1561,7,2),字典1_56!B:B,0)),H1561="C_B",INDEX(字典1_56!F:F,MATCH(MID(F1561,7,2),字典1_56!B:B,0)),H1561="C",INDEX(字典1_56!E:E,MATCH(MID(F1561,7,2),字典1_56!B:B,0))),"-")</f>
        <v>设定音色_MSB</v>
      </c>
      <c r="O1561" s="4" t="str">
        <f>IFERROR(INDEX(字典1_78!C:C,MATCH(RIGHT(F1561,2),字典1_78!B:B,0)),"Error")</f>
        <v>控制变更(#02)</v>
      </c>
      <c r="P1561" s="5">
        <f t="shared" si="96"/>
        <v>27.545000000000002</v>
      </c>
      <c r="Q1561" s="5">
        <f t="shared" si="97"/>
        <v>4.5000000000001705E-2</v>
      </c>
      <c r="R1561" s="5" t="str">
        <f>IF(H1563="C_B",INDEX(音色一览表!A:A,MATCH(MID(F1561,5,2)&amp;MID(F1562,5,2)&amp;MID(F1563,7,2),音色一览表!H:H,0))&amp;" "&amp;INDEX(音色一览表!G:G,MATCH(MID(F1561,5,2)&amp;MID(F1562,5,2)&amp;MID(F1563,7,2),音色一览表!H:H,0)),"")</f>
        <v>75 室内弦乐</v>
      </c>
      <c r="S1561" s="17"/>
      <c r="T1561" s="17"/>
    </row>
    <row r="1562" spans="1:20" ht="18" hidden="1" customHeight="1" x14ac:dyDescent="0.2">
      <c r="A1562" s="16">
        <v>1560</v>
      </c>
      <c r="B1562" s="16">
        <v>8</v>
      </c>
      <c r="C1562" s="10">
        <v>43089.903673668981</v>
      </c>
      <c r="D1562" s="16" t="s">
        <v>49</v>
      </c>
      <c r="E1562" s="16" t="s">
        <v>50</v>
      </c>
      <c r="F1562" s="16" t="s">
        <v>1027</v>
      </c>
      <c r="G1562" s="16" t="s">
        <v>1839</v>
      </c>
      <c r="H1562" s="34" t="str">
        <f t="shared" si="99"/>
        <v>B20</v>
      </c>
      <c r="I1562" s="34" t="str">
        <f>IFERROR(INDEX(数据分类!B:B,MATCH(数据!H1562,数据分类!A:A,0)),"Error")</f>
        <v>设定音色_LSB</v>
      </c>
      <c r="J1562" s="34" t="str">
        <f>IFERROR(_xlfn.IFS(INDEX(数据分类!E:E,MATCH(数据!H1562,数据分类!A:A,0))=3456,N1562&amp;M1562,INDEX(数据分类!E:E,MATCH(数据!H1562,数据分类!A:A,0))=34,M1562,INDEX(数据分类!E:E,MATCH(数据!H1562,数据分类!A:A,0))=56,N1562,INDEX(数据分类!E:E,MATCH(数据!H1562,数据分类!A:A,0))="-","-"),"Error")</f>
        <v>LSB:112</v>
      </c>
      <c r="K1562" s="34">
        <f t="shared" si="98"/>
        <v>2</v>
      </c>
      <c r="L1562" s="4" t="str">
        <f>IFERROR(INDEX(字典msg!B:B,MATCH(D1562,字典msg!A:A,0)),"Error")</f>
        <v>正常</v>
      </c>
      <c r="M1562" s="4" t="str">
        <f>IFERROR(_xlfn.IFS(H1562="9",INDEX(字典1_34!C:C,MATCH(MID(F1562,5,2),字典1_34!B:B,0)),H1562="B00",INDEX(字典1_34!D:D,MATCH(MID(F1562,5,2),字典1_34!B:B,0)),H1562="B20",INDEX(字典1_34!E:E,MATCH(MID(F1562,5,2),字典1_34!B:B,0)),H1562="B48",INDEX(字典1_34!G:G,MATCH(MID(F1562,5,2),字典1_34!B:B,0)),LEFT(H1562,1)="B",INDEX(字典1_34!F:F,MATCH(MID(F1562,5,2),字典1_34!B:B,0))),"-")</f>
        <v>LSB:112</v>
      </c>
      <c r="N1562" s="4" t="str">
        <f>IFERROR(_xlfn.IFS(H1562="9",INDEX(字典1_56!C:C,MATCH(MID(F1562,7,2),字典1_56!B:B,0)),LEFT(H1562,1)="B",INDEX(字典1_56!D:D,MATCH(MID(F1562,7,2),字典1_56!B:B,0)),H1562="C_B",INDEX(字典1_56!F:F,MATCH(MID(F1562,7,2),字典1_56!B:B,0)),H1562="C",INDEX(字典1_56!E:E,MATCH(MID(F1562,7,2),字典1_56!B:B,0))),"-")</f>
        <v>设定音色_LSB</v>
      </c>
      <c r="O1562" s="4" t="str">
        <f>IFERROR(INDEX(字典1_78!C:C,MATCH(RIGHT(F1562,2),字典1_78!B:B,0)),"Error")</f>
        <v>控制变更(#02)</v>
      </c>
      <c r="P1562" s="5">
        <f t="shared" si="96"/>
        <v>27.588999999999999</v>
      </c>
      <c r="Q1562" s="5">
        <f t="shared" si="97"/>
        <v>4.399999999999693E-2</v>
      </c>
      <c r="R1562" s="5" t="str">
        <f>IF(H1564="C_B",INDEX(音色一览表!A:A,MATCH(MID(F1562,5,2)&amp;MID(F1563,5,2)&amp;MID(F1564,7,2),音色一览表!H:H,0))&amp;" "&amp;INDEX(音色一览表!G:G,MATCH(MID(F1562,5,2)&amp;MID(F1563,5,2)&amp;MID(F1564,7,2),音色一览表!H:H,0)),"")</f>
        <v/>
      </c>
      <c r="S1562" s="17"/>
      <c r="T1562" s="17"/>
    </row>
    <row r="1563" spans="1:20" ht="18" hidden="1" customHeight="1" x14ac:dyDescent="0.2">
      <c r="A1563" s="16">
        <v>1561</v>
      </c>
      <c r="B1563" s="16">
        <v>8</v>
      </c>
      <c r="C1563" s="10">
        <v>43089.903674166664</v>
      </c>
      <c r="D1563" s="16" t="s">
        <v>49</v>
      </c>
      <c r="E1563" s="16" t="s">
        <v>50</v>
      </c>
      <c r="F1563" s="16" t="s">
        <v>1028</v>
      </c>
      <c r="G1563" s="16" t="s">
        <v>1840</v>
      </c>
      <c r="H1563" s="34" t="str">
        <f t="shared" si="99"/>
        <v>C_B</v>
      </c>
      <c r="I1563" s="34" t="str">
        <f>IFERROR(INDEX(数据分类!B:B,MATCH(数据!H1563,数据分类!A:A,0)),"Error")</f>
        <v>设定音色_NO</v>
      </c>
      <c r="J1563" s="34" t="str">
        <f>IFERROR(_xlfn.IFS(INDEX(数据分类!E:E,MATCH(数据!H1563,数据分类!A:A,0))=3456,N1563&amp;M1563,INDEX(数据分类!E:E,MATCH(数据!H1563,数据分类!A:A,0))=34,M1563,INDEX(数据分类!E:E,MATCH(数据!H1563,数据分类!A:A,0))=56,N1563,INDEX(数据分类!E:E,MATCH(数据!H1563,数据分类!A:A,0))="-","-"),"Error")</f>
        <v>NO:050</v>
      </c>
      <c r="K1563" s="34">
        <f t="shared" si="98"/>
        <v>2</v>
      </c>
      <c r="L1563" s="4" t="str">
        <f>IFERROR(INDEX(字典msg!B:B,MATCH(D1563,字典msg!A:A,0)),"Error")</f>
        <v>正常</v>
      </c>
      <c r="M1563" s="4" t="str">
        <f>IFERROR(_xlfn.IFS(H1563="9",INDEX(字典1_34!C:C,MATCH(MID(F1563,5,2),字典1_34!B:B,0)),H1563="B00",INDEX(字典1_34!D:D,MATCH(MID(F1563,5,2),字典1_34!B:B,0)),H1563="B20",INDEX(字典1_34!E:E,MATCH(MID(F1563,5,2),字典1_34!B:B,0)),H1563="B48",INDEX(字典1_34!G:G,MATCH(MID(F1563,5,2),字典1_34!B:B,0)),LEFT(H1563,1)="B",INDEX(字典1_34!F:F,MATCH(MID(F1563,5,2),字典1_34!B:B,0))),"-")</f>
        <v>-</v>
      </c>
      <c r="N1563" s="4" t="str">
        <f>IFERROR(_xlfn.IFS(H1563="9",INDEX(字典1_56!C:C,MATCH(MID(F1563,7,2),字典1_56!B:B,0)),LEFT(H1563,1)="B",INDEX(字典1_56!D:D,MATCH(MID(F1563,7,2),字典1_56!B:B,0)),H1563="C_B",INDEX(字典1_56!F:F,MATCH(MID(F1563,7,2),字典1_56!B:B,0)),H1563="C",INDEX(字典1_56!E:E,MATCH(MID(F1563,7,2),字典1_56!B:B,0))),"-")</f>
        <v>NO:050</v>
      </c>
      <c r="O1563" s="4" t="str">
        <f>IFERROR(INDEX(字典1_78!C:C,MATCH(RIGHT(F1563,2),字典1_78!B:B,0)),"Error")</f>
        <v>程序更改(#02)</v>
      </c>
      <c r="P1563" s="5">
        <f t="shared" si="96"/>
        <v>27.632000000000001</v>
      </c>
      <c r="Q1563" s="5">
        <f t="shared" si="97"/>
        <v>4.3000000000002814E-2</v>
      </c>
      <c r="R1563" s="5" t="str">
        <f>IF(H1565="C_B",INDEX(音色一览表!A:A,MATCH(MID(F1563,5,2)&amp;MID(F1564,5,2)&amp;MID(F1565,7,2),音色一览表!H:H,0))&amp;" "&amp;INDEX(音色一览表!G:G,MATCH(MID(F1563,5,2)&amp;MID(F1564,5,2)&amp;MID(F1565,7,2),音色一览表!H:H,0)),"")</f>
        <v/>
      </c>
      <c r="S1563" s="17"/>
      <c r="T1563" s="17"/>
    </row>
    <row r="1564" spans="1:20" ht="18" hidden="1" customHeight="1" x14ac:dyDescent="0.2">
      <c r="A1564" s="16">
        <v>1562</v>
      </c>
      <c r="B1564" s="16">
        <v>8</v>
      </c>
      <c r="C1564" s="10">
        <v>43089.903674652778</v>
      </c>
      <c r="D1564" s="16" t="s">
        <v>49</v>
      </c>
      <c r="E1564" s="16" t="s">
        <v>50</v>
      </c>
      <c r="F1564" s="16" t="s">
        <v>1030</v>
      </c>
      <c r="G1564" s="16" t="s">
        <v>1841</v>
      </c>
      <c r="H1564" s="34" t="str">
        <f t="shared" si="99"/>
        <v>B07</v>
      </c>
      <c r="I1564" s="34" t="str">
        <f>IFERROR(INDEX(数据分类!B:B,MATCH(数据!H1564,数据分类!A:A,0)),"Error")</f>
        <v>主音量_a</v>
      </c>
      <c r="J1564" s="34" t="str">
        <f>IFERROR(_xlfn.IFS(INDEX(数据分类!E:E,MATCH(数据!H1564,数据分类!A:A,0))=3456,N1564&amp;M1564,INDEX(数据分类!E:E,MATCH(数据!H1564,数据分类!A:A,0))=34,M1564,INDEX(数据分类!E:E,MATCH(数据!H1564,数据分类!A:A,0))=56,N1564,INDEX(数据分类!E:E,MATCH(数据!H1564,数据分类!A:A,0))="-","-"),"Error")</f>
        <v>Vol:114</v>
      </c>
      <c r="K1564" s="34">
        <f t="shared" si="98"/>
        <v>1</v>
      </c>
      <c r="L1564" s="4" t="str">
        <f>IFERROR(INDEX(字典msg!B:B,MATCH(D1564,字典msg!A:A,0)),"Error")</f>
        <v>正常</v>
      </c>
      <c r="M1564" s="4" t="str">
        <f>IFERROR(_xlfn.IFS(H1564="9",INDEX(字典1_34!C:C,MATCH(MID(F1564,5,2),字典1_34!B:B,0)),H1564="B00",INDEX(字典1_34!D:D,MATCH(MID(F1564,5,2),字典1_34!B:B,0)),H1564="B20",INDEX(字典1_34!E:E,MATCH(MID(F1564,5,2),字典1_34!B:B,0)),H1564="B48",INDEX(字典1_34!G:G,MATCH(MID(F1564,5,2),字典1_34!B:B,0)),LEFT(H1564,1)="B",INDEX(字典1_34!F:F,MATCH(MID(F1564,5,2),字典1_34!B:B,0))),"-")</f>
        <v>Vol:114</v>
      </c>
      <c r="N1564" s="4" t="str">
        <f>IFERROR(_xlfn.IFS(H1564="9",INDEX(字典1_56!C:C,MATCH(MID(F1564,7,2),字典1_56!B:B,0)),LEFT(H1564,1)="B",INDEX(字典1_56!D:D,MATCH(MID(F1564,7,2),字典1_56!B:B,0)),H1564="C_B",INDEX(字典1_56!F:F,MATCH(MID(F1564,7,2),字典1_56!B:B,0)),H1564="C",INDEX(字典1_56!E:E,MATCH(MID(F1564,7,2),字典1_56!B:B,0))),"-")</f>
        <v>主音量_a</v>
      </c>
      <c r="O1564" s="4" t="str">
        <f>IFERROR(INDEX(字典1_78!C:C,MATCH(RIGHT(F1564,2),字典1_78!B:B,0)),"Error")</f>
        <v>控制变更(#01)</v>
      </c>
      <c r="P1564" s="5">
        <f t="shared" si="96"/>
        <v>27.673999999999999</v>
      </c>
      <c r="Q1564" s="5">
        <f t="shared" si="97"/>
        <v>4.1999999999998039E-2</v>
      </c>
      <c r="R1564" s="5" t="str">
        <f>IF(H1566="C_B",INDEX(音色一览表!A:A,MATCH(MID(F1564,5,2)&amp;MID(F1565,5,2)&amp;MID(F1566,7,2),音色一览表!H:H,0))&amp;" "&amp;INDEX(音色一览表!G:G,MATCH(MID(F1564,5,2)&amp;MID(F1565,5,2)&amp;MID(F1566,7,2),音色一览表!H:H,0)),"")</f>
        <v/>
      </c>
      <c r="S1564" s="17"/>
      <c r="T1564" s="17"/>
    </row>
    <row r="1565" spans="1:20" ht="18" hidden="1" customHeight="1" x14ac:dyDescent="0.2">
      <c r="A1565" s="16">
        <v>1563</v>
      </c>
      <c r="B1565" s="16">
        <v>8</v>
      </c>
      <c r="C1565" s="10">
        <v>43089.903675162037</v>
      </c>
      <c r="D1565" s="16" t="s">
        <v>49</v>
      </c>
      <c r="E1565" s="16" t="s">
        <v>50</v>
      </c>
      <c r="F1565" s="16" t="s">
        <v>1032</v>
      </c>
      <c r="G1565" s="16" t="s">
        <v>1842</v>
      </c>
      <c r="H1565" s="34" t="str">
        <f t="shared" si="99"/>
        <v>B5B</v>
      </c>
      <c r="I1565" s="34" t="str">
        <f>IFERROR(INDEX(数据分类!B:B,MATCH(数据!H1565,数据分类!A:A,0)),"Error")</f>
        <v>混响深度_a</v>
      </c>
      <c r="J1565" s="34" t="str">
        <f>IFERROR(_xlfn.IFS(INDEX(数据分类!E:E,MATCH(数据!H1565,数据分类!A:A,0))=3456,N1565&amp;M1565,INDEX(数据分类!E:E,MATCH(数据!H1565,数据分类!A:A,0))=34,M1565,INDEX(数据分类!E:E,MATCH(数据!H1565,数据分类!A:A,0))=56,N1565,INDEX(数据分类!E:E,MATCH(数据!H1565,数据分类!A:A,0))="-","-"),"Error")</f>
        <v>Vol:020</v>
      </c>
      <c r="K1565" s="34">
        <f t="shared" si="98"/>
        <v>1</v>
      </c>
      <c r="L1565" s="4" t="str">
        <f>IFERROR(INDEX(字典msg!B:B,MATCH(D1565,字典msg!A:A,0)),"Error")</f>
        <v>正常</v>
      </c>
      <c r="M1565" s="4" t="str">
        <f>IFERROR(_xlfn.IFS(H1565="9",INDEX(字典1_34!C:C,MATCH(MID(F1565,5,2),字典1_34!B:B,0)),H1565="B00",INDEX(字典1_34!D:D,MATCH(MID(F1565,5,2),字典1_34!B:B,0)),H1565="B20",INDEX(字典1_34!E:E,MATCH(MID(F1565,5,2),字典1_34!B:B,0)),H1565="B48",INDEX(字典1_34!G:G,MATCH(MID(F1565,5,2),字典1_34!B:B,0)),LEFT(H1565,1)="B",INDEX(字典1_34!F:F,MATCH(MID(F1565,5,2),字典1_34!B:B,0))),"-")</f>
        <v>Vol:020</v>
      </c>
      <c r="N1565" s="4" t="str">
        <f>IFERROR(_xlfn.IFS(H1565="9",INDEX(字典1_56!C:C,MATCH(MID(F1565,7,2),字典1_56!B:B,0)),LEFT(H1565,1)="B",INDEX(字典1_56!D:D,MATCH(MID(F1565,7,2),字典1_56!B:B,0)),H1565="C_B",INDEX(字典1_56!F:F,MATCH(MID(F1565,7,2),字典1_56!B:B,0)),H1565="C",INDEX(字典1_56!E:E,MATCH(MID(F1565,7,2),字典1_56!B:B,0))),"-")</f>
        <v>混响深度_a</v>
      </c>
      <c r="O1565" s="4" t="str">
        <f>IFERROR(INDEX(字典1_78!C:C,MATCH(RIGHT(F1565,2),字典1_78!B:B,0)),"Error")</f>
        <v>控制变更(#01)</v>
      </c>
      <c r="P1565" s="5">
        <f t="shared" si="96"/>
        <v>27.718</v>
      </c>
      <c r="Q1565" s="5">
        <f t="shared" si="97"/>
        <v>4.4000000000000483E-2</v>
      </c>
      <c r="R1565" s="5" t="str">
        <f>IF(H1567="C_B",INDEX(音色一览表!A:A,MATCH(MID(F1565,5,2)&amp;MID(F1566,5,2)&amp;MID(F1567,7,2),音色一览表!H:H,0))&amp;" "&amp;INDEX(音色一览表!G:G,MATCH(MID(F1565,5,2)&amp;MID(F1566,5,2)&amp;MID(F1567,7,2),音色一览表!H:H,0)),"")</f>
        <v/>
      </c>
      <c r="S1565" s="17"/>
      <c r="T1565" s="17"/>
    </row>
    <row r="1566" spans="1:20" ht="18" hidden="1" customHeight="1" x14ac:dyDescent="0.2">
      <c r="A1566" s="16">
        <v>1564</v>
      </c>
      <c r="B1566" s="16">
        <v>8</v>
      </c>
      <c r="C1566" s="10">
        <v>43089.903675694448</v>
      </c>
      <c r="D1566" s="16" t="s">
        <v>49</v>
      </c>
      <c r="E1566" s="16" t="s">
        <v>50</v>
      </c>
      <c r="F1566" s="16" t="s">
        <v>1035</v>
      </c>
      <c r="G1566" s="16" t="s">
        <v>1843</v>
      </c>
      <c r="H1566" s="34" t="str">
        <f t="shared" si="99"/>
        <v>B07</v>
      </c>
      <c r="I1566" s="34" t="str">
        <f>IFERROR(INDEX(数据分类!B:B,MATCH(数据!H1566,数据分类!A:A,0)),"Error")</f>
        <v>主音量_a</v>
      </c>
      <c r="J1566" s="34" t="str">
        <f>IFERROR(_xlfn.IFS(INDEX(数据分类!E:E,MATCH(数据!H1566,数据分类!A:A,0))=3456,N1566&amp;M1566,INDEX(数据分类!E:E,MATCH(数据!H1566,数据分类!A:A,0))=34,M1566,INDEX(数据分类!E:E,MATCH(数据!H1566,数据分类!A:A,0))=56,N1566,INDEX(数据分类!E:E,MATCH(数据!H1566,数据分类!A:A,0))="-","-"),"Error")</f>
        <v>Vol:050</v>
      </c>
      <c r="K1566" s="34">
        <f t="shared" si="98"/>
        <v>2</v>
      </c>
      <c r="L1566" s="4" t="str">
        <f>IFERROR(INDEX(字典msg!B:B,MATCH(D1566,字典msg!A:A,0)),"Error")</f>
        <v>正常</v>
      </c>
      <c r="M1566" s="4" t="str">
        <f>IFERROR(_xlfn.IFS(H1566="9",INDEX(字典1_34!C:C,MATCH(MID(F1566,5,2),字典1_34!B:B,0)),H1566="B00",INDEX(字典1_34!D:D,MATCH(MID(F1566,5,2),字典1_34!B:B,0)),H1566="B20",INDEX(字典1_34!E:E,MATCH(MID(F1566,5,2),字典1_34!B:B,0)),H1566="B48",INDEX(字典1_34!G:G,MATCH(MID(F1566,5,2),字典1_34!B:B,0)),LEFT(H1566,1)="B",INDEX(字典1_34!F:F,MATCH(MID(F1566,5,2),字典1_34!B:B,0))),"-")</f>
        <v>Vol:050</v>
      </c>
      <c r="N1566" s="4" t="str">
        <f>IFERROR(_xlfn.IFS(H1566="9",INDEX(字典1_56!C:C,MATCH(MID(F1566,7,2),字典1_56!B:B,0)),LEFT(H1566,1)="B",INDEX(字典1_56!D:D,MATCH(MID(F1566,7,2),字典1_56!B:B,0)),H1566="C_B",INDEX(字典1_56!F:F,MATCH(MID(F1566,7,2),字典1_56!B:B,0)),H1566="C",INDEX(字典1_56!E:E,MATCH(MID(F1566,7,2),字典1_56!B:B,0))),"-")</f>
        <v>主音量_a</v>
      </c>
      <c r="O1566" s="4" t="str">
        <f>IFERROR(INDEX(字典1_78!C:C,MATCH(RIGHT(F1566,2),字典1_78!B:B,0)),"Error")</f>
        <v>控制变更(#02)</v>
      </c>
      <c r="P1566" s="5">
        <f t="shared" si="96"/>
        <v>27.763999999999999</v>
      </c>
      <c r="Q1566" s="5">
        <f t="shared" si="97"/>
        <v>4.5999999999999375E-2</v>
      </c>
      <c r="R1566" s="5" t="str">
        <f>IF(H1568="C_B",INDEX(音色一览表!A:A,MATCH(MID(F1566,5,2)&amp;MID(F1567,5,2)&amp;MID(F1568,7,2),音色一览表!H:H,0))&amp;" "&amp;INDEX(音色一览表!G:G,MATCH(MID(F1566,5,2)&amp;MID(F1567,5,2)&amp;MID(F1568,7,2),音色一览表!H:H,0)),"")</f>
        <v/>
      </c>
      <c r="S1566" s="17"/>
      <c r="T1566" s="17"/>
    </row>
    <row r="1567" spans="1:20" ht="18" hidden="1" customHeight="1" x14ac:dyDescent="0.2">
      <c r="A1567" s="16">
        <v>1565</v>
      </c>
      <c r="B1567" s="16">
        <v>8</v>
      </c>
      <c r="C1567" s="10">
        <v>43089.903676203707</v>
      </c>
      <c r="D1567" s="16" t="s">
        <v>49</v>
      </c>
      <c r="E1567" s="16" t="s">
        <v>50</v>
      </c>
      <c r="F1567" s="16" t="s">
        <v>1357</v>
      </c>
      <c r="G1567" s="16" t="s">
        <v>1844</v>
      </c>
      <c r="H1567" s="34" t="str">
        <f t="shared" si="99"/>
        <v>B5B</v>
      </c>
      <c r="I1567" s="34" t="str">
        <f>IFERROR(INDEX(数据分类!B:B,MATCH(数据!H1567,数据分类!A:A,0)),"Error")</f>
        <v>混响深度_a</v>
      </c>
      <c r="J1567" s="34" t="str">
        <f>IFERROR(_xlfn.IFS(INDEX(数据分类!E:E,MATCH(数据!H1567,数据分类!A:A,0))=3456,N1567&amp;M1567,INDEX(数据分类!E:E,MATCH(数据!H1567,数据分类!A:A,0))=34,M1567,INDEX(数据分类!E:E,MATCH(数据!H1567,数据分类!A:A,0))=56,N1567,INDEX(数据分类!E:E,MATCH(数据!H1567,数据分类!A:A,0))="-","-"),"Error")</f>
        <v>Vol:050</v>
      </c>
      <c r="K1567" s="34">
        <f t="shared" si="98"/>
        <v>2</v>
      </c>
      <c r="L1567" s="4" t="str">
        <f>IFERROR(INDEX(字典msg!B:B,MATCH(D1567,字典msg!A:A,0)),"Error")</f>
        <v>正常</v>
      </c>
      <c r="M1567" s="4" t="str">
        <f>IFERROR(_xlfn.IFS(H1567="9",INDEX(字典1_34!C:C,MATCH(MID(F1567,5,2),字典1_34!B:B,0)),H1567="B00",INDEX(字典1_34!D:D,MATCH(MID(F1567,5,2),字典1_34!B:B,0)),H1567="B20",INDEX(字典1_34!E:E,MATCH(MID(F1567,5,2),字典1_34!B:B,0)),H1567="B48",INDEX(字典1_34!G:G,MATCH(MID(F1567,5,2),字典1_34!B:B,0)),LEFT(H1567,1)="B",INDEX(字典1_34!F:F,MATCH(MID(F1567,5,2),字典1_34!B:B,0))),"-")</f>
        <v>Vol:050</v>
      </c>
      <c r="N1567" s="4" t="str">
        <f>IFERROR(_xlfn.IFS(H1567="9",INDEX(字典1_56!C:C,MATCH(MID(F1567,7,2),字典1_56!B:B,0)),LEFT(H1567,1)="B",INDEX(字典1_56!D:D,MATCH(MID(F1567,7,2),字典1_56!B:B,0)),H1567="C_B",INDEX(字典1_56!F:F,MATCH(MID(F1567,7,2),字典1_56!B:B,0)),H1567="C",INDEX(字典1_56!E:E,MATCH(MID(F1567,7,2),字典1_56!B:B,0))),"-")</f>
        <v>混响深度_a</v>
      </c>
      <c r="O1567" s="4" t="str">
        <f>IFERROR(INDEX(字典1_78!C:C,MATCH(RIGHT(F1567,2),字典1_78!B:B,0)),"Error")</f>
        <v>控制变更(#02)</v>
      </c>
      <c r="P1567" s="5">
        <f t="shared" si="96"/>
        <v>27.808</v>
      </c>
      <c r="Q1567" s="5">
        <f t="shared" si="97"/>
        <v>4.4000000000000483E-2</v>
      </c>
      <c r="R1567" s="5" t="str">
        <f>IF(H1569="C_B",INDEX(音色一览表!A:A,MATCH(MID(F1567,5,2)&amp;MID(F1568,5,2)&amp;MID(F1569,7,2),音色一览表!H:H,0))&amp;" "&amp;INDEX(音色一览表!G:G,MATCH(MID(F1567,5,2)&amp;MID(F1568,5,2)&amp;MID(F1569,7,2),音色一览表!H:H,0)),"")</f>
        <v/>
      </c>
      <c r="S1567" s="17"/>
      <c r="T1567" s="17"/>
    </row>
    <row r="1568" spans="1:20" ht="18" hidden="1" customHeight="1" x14ac:dyDescent="0.2">
      <c r="A1568" s="16">
        <v>1566</v>
      </c>
      <c r="B1568" s="16">
        <v>8</v>
      </c>
      <c r="C1568" s="10">
        <v>43089.903679189818</v>
      </c>
      <c r="D1568" s="16" t="s">
        <v>49</v>
      </c>
      <c r="E1568" s="16" t="s">
        <v>50</v>
      </c>
      <c r="F1568" s="16" t="s">
        <v>1021</v>
      </c>
      <c r="G1568" s="16" t="s">
        <v>1845</v>
      </c>
      <c r="H1568" s="34" t="str">
        <f t="shared" si="99"/>
        <v>B00</v>
      </c>
      <c r="I1568" s="34" t="str">
        <f>IFERROR(INDEX(数据分类!B:B,MATCH(数据!H1568,数据分类!A:A,0)),"Error")</f>
        <v>设定音色_MSB</v>
      </c>
      <c r="J1568" s="34" t="str">
        <f>IFERROR(_xlfn.IFS(INDEX(数据分类!E:E,MATCH(数据!H1568,数据分类!A:A,0))=3456,N1568&amp;M1568,INDEX(数据分类!E:E,MATCH(数据!H1568,数据分类!A:A,0))=34,M1568,INDEX(数据分类!E:E,MATCH(数据!H1568,数据分类!A:A,0))=56,N1568,INDEX(数据分类!E:E,MATCH(数据!H1568,数据分类!A:A,0))="-","-"),"Error")</f>
        <v>MSB:000</v>
      </c>
      <c r="K1568" s="34">
        <f t="shared" si="98"/>
        <v>1</v>
      </c>
      <c r="L1568" s="4" t="str">
        <f>IFERROR(INDEX(字典msg!B:B,MATCH(D1568,字典msg!A:A,0)),"Error")</f>
        <v>正常</v>
      </c>
      <c r="M1568" s="4" t="str">
        <f>IFERROR(_xlfn.IFS(H1568="9",INDEX(字典1_34!C:C,MATCH(MID(F1568,5,2),字典1_34!B:B,0)),H1568="B00",INDEX(字典1_34!D:D,MATCH(MID(F1568,5,2),字典1_34!B:B,0)),H1568="B20",INDEX(字典1_34!E:E,MATCH(MID(F1568,5,2),字典1_34!B:B,0)),H1568="B48",INDEX(字典1_34!G:G,MATCH(MID(F1568,5,2),字典1_34!B:B,0)),LEFT(H1568,1)="B",INDEX(字典1_34!F:F,MATCH(MID(F1568,5,2),字典1_34!B:B,0))),"-")</f>
        <v>MSB:000</v>
      </c>
      <c r="N1568" s="4" t="str">
        <f>IFERROR(_xlfn.IFS(H1568="9",INDEX(字典1_56!C:C,MATCH(MID(F1568,7,2),字典1_56!B:B,0)),LEFT(H1568,1)="B",INDEX(字典1_56!D:D,MATCH(MID(F1568,7,2),字典1_56!B:B,0)),H1568="C_B",INDEX(字典1_56!F:F,MATCH(MID(F1568,7,2),字典1_56!B:B,0)),H1568="C",INDEX(字典1_56!E:E,MATCH(MID(F1568,7,2),字典1_56!B:B,0))),"-")</f>
        <v>设定音色_MSB</v>
      </c>
      <c r="O1568" s="4" t="str">
        <f>IFERROR(INDEX(字典1_78!C:C,MATCH(RIGHT(F1568,2),字典1_78!B:B,0)),"Error")</f>
        <v>控制变更(#01)</v>
      </c>
      <c r="P1568" s="5">
        <f t="shared" si="96"/>
        <v>28.065999999999999</v>
      </c>
      <c r="Q1568" s="5">
        <f t="shared" si="97"/>
        <v>0.25799999999999912</v>
      </c>
      <c r="R1568" s="5" t="str">
        <f>IF(H1570="C_B",INDEX(音色一览表!A:A,MATCH(MID(F1568,5,2)&amp;MID(F1569,5,2)&amp;MID(F1570,7,2),音色一览表!H:H,0))&amp;" "&amp;INDEX(音色一览表!G:G,MATCH(MID(F1568,5,2)&amp;MID(F1569,5,2)&amp;MID(F1570,7,2),音色一览表!H:H,0)),"")</f>
        <v>33 亮音钢琴</v>
      </c>
      <c r="S1568" s="17"/>
      <c r="T1568" s="17"/>
    </row>
    <row r="1569" spans="1:20" ht="18" hidden="1" customHeight="1" x14ac:dyDescent="0.2">
      <c r="A1569" s="16">
        <v>1567</v>
      </c>
      <c r="B1569" s="16">
        <v>8</v>
      </c>
      <c r="C1569" s="10">
        <v>43089.903679606483</v>
      </c>
      <c r="D1569" s="16" t="s">
        <v>49</v>
      </c>
      <c r="E1569" s="16" t="s">
        <v>50</v>
      </c>
      <c r="F1569" s="16" t="s">
        <v>1023</v>
      </c>
      <c r="G1569" s="16" t="s">
        <v>1846</v>
      </c>
      <c r="H1569" s="34" t="str">
        <f t="shared" si="99"/>
        <v>B20</v>
      </c>
      <c r="I1569" s="34" t="str">
        <f>IFERROR(INDEX(数据分类!B:B,MATCH(数据!H1569,数据分类!A:A,0)),"Error")</f>
        <v>设定音色_LSB</v>
      </c>
      <c r="J1569" s="34" t="str">
        <f>IFERROR(_xlfn.IFS(INDEX(数据分类!E:E,MATCH(数据!H1569,数据分类!A:A,0))=3456,N1569&amp;M1569,INDEX(数据分类!E:E,MATCH(数据!H1569,数据分类!A:A,0))=34,M1569,INDEX(数据分类!E:E,MATCH(数据!H1569,数据分类!A:A,0))=56,N1569,INDEX(数据分类!E:E,MATCH(数据!H1569,数据分类!A:A,0))="-","-"),"Error")</f>
        <v>LSB:112</v>
      </c>
      <c r="K1569" s="34">
        <f t="shared" si="98"/>
        <v>1</v>
      </c>
      <c r="L1569" s="4" t="str">
        <f>IFERROR(INDEX(字典msg!B:B,MATCH(D1569,字典msg!A:A,0)),"Error")</f>
        <v>正常</v>
      </c>
      <c r="M1569" s="4" t="str">
        <f>IFERROR(_xlfn.IFS(H1569="9",INDEX(字典1_34!C:C,MATCH(MID(F1569,5,2),字典1_34!B:B,0)),H1569="B00",INDEX(字典1_34!D:D,MATCH(MID(F1569,5,2),字典1_34!B:B,0)),H1569="B20",INDEX(字典1_34!E:E,MATCH(MID(F1569,5,2),字典1_34!B:B,0)),H1569="B48",INDEX(字典1_34!G:G,MATCH(MID(F1569,5,2),字典1_34!B:B,0)),LEFT(H1569,1)="B",INDEX(字典1_34!F:F,MATCH(MID(F1569,5,2),字典1_34!B:B,0))),"-")</f>
        <v>LSB:112</v>
      </c>
      <c r="N1569" s="4" t="str">
        <f>IFERROR(_xlfn.IFS(H1569="9",INDEX(字典1_56!C:C,MATCH(MID(F1569,7,2),字典1_56!B:B,0)),LEFT(H1569,1)="B",INDEX(字典1_56!D:D,MATCH(MID(F1569,7,2),字典1_56!B:B,0)),H1569="C_B",INDEX(字典1_56!F:F,MATCH(MID(F1569,7,2),字典1_56!B:B,0)),H1569="C",INDEX(字典1_56!E:E,MATCH(MID(F1569,7,2),字典1_56!B:B,0))),"-")</f>
        <v>设定音色_LSB</v>
      </c>
      <c r="O1569" s="4" t="str">
        <f>IFERROR(INDEX(字典1_78!C:C,MATCH(RIGHT(F1569,2),字典1_78!B:B,0)),"Error")</f>
        <v>控制变更(#01)</v>
      </c>
      <c r="P1569" s="5">
        <f t="shared" si="96"/>
        <v>28.102</v>
      </c>
      <c r="Q1569" s="5">
        <f t="shared" si="97"/>
        <v>3.6000000000001364E-2</v>
      </c>
      <c r="R1569" s="5" t="str">
        <f>IF(H1571="C_B",INDEX(音色一览表!A:A,MATCH(MID(F1569,5,2)&amp;MID(F1570,5,2)&amp;MID(F1571,7,2),音色一览表!H:H,0))&amp;" "&amp;INDEX(音色一览表!G:G,MATCH(MID(F1569,5,2)&amp;MID(F1570,5,2)&amp;MID(F1571,7,2),音色一览表!H:H,0)),"")</f>
        <v/>
      </c>
      <c r="S1569" s="17"/>
      <c r="T1569" s="17"/>
    </row>
    <row r="1570" spans="1:20" ht="18" hidden="1" customHeight="1" x14ac:dyDescent="0.2">
      <c r="A1570" s="16">
        <v>1568</v>
      </c>
      <c r="B1570" s="16">
        <v>8</v>
      </c>
      <c r="C1570" s="10">
        <v>43089.903680127318</v>
      </c>
      <c r="D1570" s="16" t="s">
        <v>49</v>
      </c>
      <c r="E1570" s="16" t="s">
        <v>50</v>
      </c>
      <c r="F1570" s="16" t="s">
        <v>1256</v>
      </c>
      <c r="G1570" s="16" t="s">
        <v>1847</v>
      </c>
      <c r="H1570" s="34" t="str">
        <f t="shared" si="99"/>
        <v>C_B</v>
      </c>
      <c r="I1570" s="34" t="str">
        <f>IFERROR(INDEX(数据分类!B:B,MATCH(数据!H1570,数据分类!A:A,0)),"Error")</f>
        <v>设定音色_NO</v>
      </c>
      <c r="J1570" s="34" t="str">
        <f>IFERROR(_xlfn.IFS(INDEX(数据分类!E:E,MATCH(数据!H1570,数据分类!A:A,0))=3456,N1570&amp;M1570,INDEX(数据分类!E:E,MATCH(数据!H1570,数据分类!A:A,0))=34,M1570,INDEX(数据分类!E:E,MATCH(数据!H1570,数据分类!A:A,0))=56,N1570,INDEX(数据分类!E:E,MATCH(数据!H1570,数据分类!A:A,0))="-","-"),"Error")</f>
        <v>NO:002</v>
      </c>
      <c r="K1570" s="34">
        <f t="shared" si="98"/>
        <v>1</v>
      </c>
      <c r="L1570" s="4" t="str">
        <f>IFERROR(INDEX(字典msg!B:B,MATCH(D1570,字典msg!A:A,0)),"Error")</f>
        <v>正常</v>
      </c>
      <c r="M1570" s="4" t="str">
        <f>IFERROR(_xlfn.IFS(H1570="9",INDEX(字典1_34!C:C,MATCH(MID(F1570,5,2),字典1_34!B:B,0)),H1570="B00",INDEX(字典1_34!D:D,MATCH(MID(F1570,5,2),字典1_34!B:B,0)),H1570="B20",INDEX(字典1_34!E:E,MATCH(MID(F1570,5,2),字典1_34!B:B,0)),H1570="B48",INDEX(字典1_34!G:G,MATCH(MID(F1570,5,2),字典1_34!B:B,0)),LEFT(H1570,1)="B",INDEX(字典1_34!F:F,MATCH(MID(F1570,5,2),字典1_34!B:B,0))),"-")</f>
        <v>-</v>
      </c>
      <c r="N1570" s="4" t="str">
        <f>IFERROR(_xlfn.IFS(H1570="9",INDEX(字典1_56!C:C,MATCH(MID(F1570,7,2),字典1_56!B:B,0)),LEFT(H1570,1)="B",INDEX(字典1_56!D:D,MATCH(MID(F1570,7,2),字典1_56!B:B,0)),H1570="C_B",INDEX(字典1_56!F:F,MATCH(MID(F1570,7,2),字典1_56!B:B,0)),H1570="C",INDEX(字典1_56!E:E,MATCH(MID(F1570,7,2),字典1_56!B:B,0))),"-")</f>
        <v>NO:002</v>
      </c>
      <c r="O1570" s="4" t="str">
        <f>IFERROR(INDEX(字典1_78!C:C,MATCH(RIGHT(F1570,2),字典1_78!B:B,0)),"Error")</f>
        <v>程序更改(#01)</v>
      </c>
      <c r="P1570" s="5">
        <f t="shared" si="96"/>
        <v>28.146999999999998</v>
      </c>
      <c r="Q1570" s="5">
        <f t="shared" si="97"/>
        <v>4.4999999999998153E-2</v>
      </c>
      <c r="R1570" s="5" t="str">
        <f>IF(H1572="C_B",INDEX(音色一览表!A:A,MATCH(MID(F1570,5,2)&amp;MID(F1571,5,2)&amp;MID(F1572,7,2),音色一览表!H:H,0))&amp;" "&amp;INDEX(音色一览表!G:G,MATCH(MID(F1570,5,2)&amp;MID(F1571,5,2)&amp;MID(F1572,7,2),音色一览表!H:H,0)),"")</f>
        <v/>
      </c>
      <c r="S1570" s="17"/>
      <c r="T1570" s="17"/>
    </row>
    <row r="1571" spans="1:20" ht="18" hidden="1" customHeight="1" x14ac:dyDescent="0.2">
      <c r="A1571" s="16">
        <v>1569</v>
      </c>
      <c r="B1571" s="16">
        <v>8</v>
      </c>
      <c r="C1571" s="10">
        <v>43089.903680706018</v>
      </c>
      <c r="D1571" s="16" t="s">
        <v>49</v>
      </c>
      <c r="E1571" s="16" t="s">
        <v>50</v>
      </c>
      <c r="F1571" s="16" t="s">
        <v>1026</v>
      </c>
      <c r="G1571" s="16" t="s">
        <v>1848</v>
      </c>
      <c r="H1571" s="34" t="str">
        <f t="shared" si="99"/>
        <v>B00</v>
      </c>
      <c r="I1571" s="34" t="str">
        <f>IFERROR(INDEX(数据分类!B:B,MATCH(数据!H1571,数据分类!A:A,0)),"Error")</f>
        <v>设定音色_MSB</v>
      </c>
      <c r="J1571" s="34" t="str">
        <f>IFERROR(_xlfn.IFS(INDEX(数据分类!E:E,MATCH(数据!H1571,数据分类!A:A,0))=3456,N1571&amp;M1571,INDEX(数据分类!E:E,MATCH(数据!H1571,数据分类!A:A,0))=34,M1571,INDEX(数据分类!E:E,MATCH(数据!H1571,数据分类!A:A,0))=56,N1571,INDEX(数据分类!E:E,MATCH(数据!H1571,数据分类!A:A,0))="-","-"),"Error")</f>
        <v>MSB:000</v>
      </c>
      <c r="K1571" s="34">
        <f t="shared" si="98"/>
        <v>2</v>
      </c>
      <c r="L1571" s="4" t="str">
        <f>IFERROR(INDEX(字典msg!B:B,MATCH(D1571,字典msg!A:A,0)),"Error")</f>
        <v>正常</v>
      </c>
      <c r="M1571" s="4" t="str">
        <f>IFERROR(_xlfn.IFS(H1571="9",INDEX(字典1_34!C:C,MATCH(MID(F1571,5,2),字典1_34!B:B,0)),H1571="B00",INDEX(字典1_34!D:D,MATCH(MID(F1571,5,2),字典1_34!B:B,0)),H1571="B20",INDEX(字典1_34!E:E,MATCH(MID(F1571,5,2),字典1_34!B:B,0)),H1571="B48",INDEX(字典1_34!G:G,MATCH(MID(F1571,5,2),字典1_34!B:B,0)),LEFT(H1571,1)="B",INDEX(字典1_34!F:F,MATCH(MID(F1571,5,2),字典1_34!B:B,0))),"-")</f>
        <v>MSB:000</v>
      </c>
      <c r="N1571" s="4" t="str">
        <f>IFERROR(_xlfn.IFS(H1571="9",INDEX(字典1_56!C:C,MATCH(MID(F1571,7,2),字典1_56!B:B,0)),LEFT(H1571,1)="B",INDEX(字典1_56!D:D,MATCH(MID(F1571,7,2),字典1_56!B:B,0)),H1571="C_B",INDEX(字典1_56!F:F,MATCH(MID(F1571,7,2),字典1_56!B:B,0)),H1571="C",INDEX(字典1_56!E:E,MATCH(MID(F1571,7,2),字典1_56!B:B,0))),"-")</f>
        <v>设定音色_MSB</v>
      </c>
      <c r="O1571" s="4" t="str">
        <f>IFERROR(INDEX(字典1_78!C:C,MATCH(RIGHT(F1571,2),字典1_78!B:B,0)),"Error")</f>
        <v>控制变更(#02)</v>
      </c>
      <c r="P1571" s="5">
        <f t="shared" si="96"/>
        <v>28.196999999999999</v>
      </c>
      <c r="Q1571" s="5">
        <f t="shared" si="97"/>
        <v>5.0000000000000711E-2</v>
      </c>
      <c r="R1571" s="5" t="str">
        <f>IF(H1573="C_B",INDEX(音色一览表!A:A,MATCH(MID(F1571,5,2)&amp;MID(F1572,5,2)&amp;MID(F1573,7,2),音色一览表!H:H,0))&amp;" "&amp;INDEX(音色一览表!G:G,MATCH(MID(F1571,5,2)&amp;MID(F1572,5,2)&amp;MID(F1573,7,2),音色一览表!H:H,0)),"")</f>
        <v>74 弦乐合奏2</v>
      </c>
      <c r="S1571" s="17"/>
      <c r="T1571" s="17"/>
    </row>
    <row r="1572" spans="1:20" ht="18" hidden="1" customHeight="1" x14ac:dyDescent="0.2">
      <c r="A1572" s="16">
        <v>1570</v>
      </c>
      <c r="B1572" s="16">
        <v>8</v>
      </c>
      <c r="C1572" s="10">
        <v>43089.903681226853</v>
      </c>
      <c r="D1572" s="16" t="s">
        <v>49</v>
      </c>
      <c r="E1572" s="16" t="s">
        <v>50</v>
      </c>
      <c r="F1572" s="16" t="s">
        <v>1027</v>
      </c>
      <c r="G1572" s="16" t="s">
        <v>1849</v>
      </c>
      <c r="H1572" s="34" t="str">
        <f t="shared" si="99"/>
        <v>B20</v>
      </c>
      <c r="I1572" s="34" t="str">
        <f>IFERROR(INDEX(数据分类!B:B,MATCH(数据!H1572,数据分类!A:A,0)),"Error")</f>
        <v>设定音色_LSB</v>
      </c>
      <c r="J1572" s="34" t="str">
        <f>IFERROR(_xlfn.IFS(INDEX(数据分类!E:E,MATCH(数据!H1572,数据分类!A:A,0))=3456,N1572&amp;M1572,INDEX(数据分类!E:E,MATCH(数据!H1572,数据分类!A:A,0))=34,M1572,INDEX(数据分类!E:E,MATCH(数据!H1572,数据分类!A:A,0))=56,N1572,INDEX(数据分类!E:E,MATCH(数据!H1572,数据分类!A:A,0))="-","-"),"Error")</f>
        <v>LSB:112</v>
      </c>
      <c r="K1572" s="34">
        <f t="shared" si="98"/>
        <v>2</v>
      </c>
      <c r="L1572" s="4" t="str">
        <f>IFERROR(INDEX(字典msg!B:B,MATCH(D1572,字典msg!A:A,0)),"Error")</f>
        <v>正常</v>
      </c>
      <c r="M1572" s="4" t="str">
        <f>IFERROR(_xlfn.IFS(H1572="9",INDEX(字典1_34!C:C,MATCH(MID(F1572,5,2),字典1_34!B:B,0)),H1572="B00",INDEX(字典1_34!D:D,MATCH(MID(F1572,5,2),字典1_34!B:B,0)),H1572="B20",INDEX(字典1_34!E:E,MATCH(MID(F1572,5,2),字典1_34!B:B,0)),H1572="B48",INDEX(字典1_34!G:G,MATCH(MID(F1572,5,2),字典1_34!B:B,0)),LEFT(H1572,1)="B",INDEX(字典1_34!F:F,MATCH(MID(F1572,5,2),字典1_34!B:B,0))),"-")</f>
        <v>LSB:112</v>
      </c>
      <c r="N1572" s="4" t="str">
        <f>IFERROR(_xlfn.IFS(H1572="9",INDEX(字典1_56!C:C,MATCH(MID(F1572,7,2),字典1_56!B:B,0)),LEFT(H1572,1)="B",INDEX(字典1_56!D:D,MATCH(MID(F1572,7,2),字典1_56!B:B,0)),H1572="C_B",INDEX(字典1_56!F:F,MATCH(MID(F1572,7,2),字典1_56!B:B,0)),H1572="C",INDEX(字典1_56!E:E,MATCH(MID(F1572,7,2),字典1_56!B:B,0))),"-")</f>
        <v>设定音色_LSB</v>
      </c>
      <c r="O1572" s="4" t="str">
        <f>IFERROR(INDEX(字典1_78!C:C,MATCH(RIGHT(F1572,2),字典1_78!B:B,0)),"Error")</f>
        <v>控制变更(#02)</v>
      </c>
      <c r="P1572" s="5">
        <f t="shared" si="96"/>
        <v>28.242000000000001</v>
      </c>
      <c r="Q1572" s="5">
        <f t="shared" si="97"/>
        <v>4.5000000000001705E-2</v>
      </c>
      <c r="R1572" s="5" t="str">
        <f>IF(H1574="C_B",INDEX(音色一览表!A:A,MATCH(MID(F1572,5,2)&amp;MID(F1573,5,2)&amp;MID(F1574,7,2),音色一览表!H:H,0))&amp;" "&amp;INDEX(音色一览表!G:G,MATCH(MID(F1572,5,2)&amp;MID(F1573,5,2)&amp;MID(F1574,7,2),音色一览表!H:H,0)),"")</f>
        <v/>
      </c>
      <c r="S1572" s="17"/>
      <c r="T1572" s="17"/>
    </row>
    <row r="1573" spans="1:20" ht="18" hidden="1" customHeight="1" x14ac:dyDescent="0.2">
      <c r="A1573" s="16">
        <v>1571</v>
      </c>
      <c r="B1573" s="16">
        <v>8</v>
      </c>
      <c r="C1573" s="10">
        <v>43089.903681747688</v>
      </c>
      <c r="D1573" s="16" t="s">
        <v>49</v>
      </c>
      <c r="E1573" s="16" t="s">
        <v>50</v>
      </c>
      <c r="F1573" s="16" t="s">
        <v>1074</v>
      </c>
      <c r="G1573" s="16" t="s">
        <v>1850</v>
      </c>
      <c r="H1573" s="34" t="str">
        <f t="shared" si="99"/>
        <v>C_B</v>
      </c>
      <c r="I1573" s="34" t="str">
        <f>IFERROR(INDEX(数据分类!B:B,MATCH(数据!H1573,数据分类!A:A,0)),"Error")</f>
        <v>设定音色_NO</v>
      </c>
      <c r="J1573" s="34" t="str">
        <f>IFERROR(_xlfn.IFS(INDEX(数据分类!E:E,MATCH(数据!H1573,数据分类!A:A,0))=3456,N1573&amp;M1573,INDEX(数据分类!E:E,MATCH(数据!H1573,数据分类!A:A,0))=34,M1573,INDEX(数据分类!E:E,MATCH(数据!H1573,数据分类!A:A,0))=56,N1573,INDEX(数据分类!E:E,MATCH(数据!H1573,数据分类!A:A,0))="-","-"),"Error")</f>
        <v>NO:049</v>
      </c>
      <c r="K1573" s="34">
        <f t="shared" si="98"/>
        <v>2</v>
      </c>
      <c r="L1573" s="4" t="str">
        <f>IFERROR(INDEX(字典msg!B:B,MATCH(D1573,字典msg!A:A,0)),"Error")</f>
        <v>正常</v>
      </c>
      <c r="M1573" s="4" t="str">
        <f>IFERROR(_xlfn.IFS(H1573="9",INDEX(字典1_34!C:C,MATCH(MID(F1573,5,2),字典1_34!B:B,0)),H1573="B00",INDEX(字典1_34!D:D,MATCH(MID(F1573,5,2),字典1_34!B:B,0)),H1573="B20",INDEX(字典1_34!E:E,MATCH(MID(F1573,5,2),字典1_34!B:B,0)),H1573="B48",INDEX(字典1_34!G:G,MATCH(MID(F1573,5,2),字典1_34!B:B,0)),LEFT(H1573,1)="B",INDEX(字典1_34!F:F,MATCH(MID(F1573,5,2),字典1_34!B:B,0))),"-")</f>
        <v>-</v>
      </c>
      <c r="N1573" s="4" t="str">
        <f>IFERROR(_xlfn.IFS(H1573="9",INDEX(字典1_56!C:C,MATCH(MID(F1573,7,2),字典1_56!B:B,0)),LEFT(H1573,1)="B",INDEX(字典1_56!D:D,MATCH(MID(F1573,7,2),字典1_56!B:B,0)),H1573="C_B",INDEX(字典1_56!F:F,MATCH(MID(F1573,7,2),字典1_56!B:B,0)),H1573="C",INDEX(字典1_56!E:E,MATCH(MID(F1573,7,2),字典1_56!B:B,0))),"-")</f>
        <v>NO:049</v>
      </c>
      <c r="O1573" s="4" t="str">
        <f>IFERROR(INDEX(字典1_78!C:C,MATCH(RIGHT(F1573,2),字典1_78!B:B,0)),"Error")</f>
        <v>程序更改(#02)</v>
      </c>
      <c r="P1573" s="5">
        <f t="shared" si="96"/>
        <v>28.286999999999999</v>
      </c>
      <c r="Q1573" s="5">
        <f t="shared" si="97"/>
        <v>4.4999999999998153E-2</v>
      </c>
      <c r="R1573" s="5" t="str">
        <f>IF(H1575="C_B",INDEX(音色一览表!A:A,MATCH(MID(F1573,5,2)&amp;MID(F1574,5,2)&amp;MID(F1575,7,2),音色一览表!H:H,0))&amp;" "&amp;INDEX(音色一览表!G:G,MATCH(MID(F1573,5,2)&amp;MID(F1574,5,2)&amp;MID(F1575,7,2),音色一览表!H:H,0)),"")</f>
        <v/>
      </c>
      <c r="S1573" s="17"/>
      <c r="T1573" s="17"/>
    </row>
    <row r="1574" spans="1:20" ht="18" hidden="1" customHeight="1" x14ac:dyDescent="0.2">
      <c r="A1574" s="16">
        <v>1572</v>
      </c>
      <c r="B1574" s="16">
        <v>8</v>
      </c>
      <c r="C1574" s="10">
        <v>43089.903682256947</v>
      </c>
      <c r="D1574" s="16" t="s">
        <v>49</v>
      </c>
      <c r="E1574" s="16" t="s">
        <v>50</v>
      </c>
      <c r="F1574" s="16" t="s">
        <v>1261</v>
      </c>
      <c r="G1574" s="16" t="s">
        <v>1851</v>
      </c>
      <c r="H1574" s="34" t="str">
        <f t="shared" si="99"/>
        <v>B07</v>
      </c>
      <c r="I1574" s="34" t="str">
        <f>IFERROR(INDEX(数据分类!B:B,MATCH(数据!H1574,数据分类!A:A,0)),"Error")</f>
        <v>主音量_a</v>
      </c>
      <c r="J1574" s="34" t="str">
        <f>IFERROR(_xlfn.IFS(INDEX(数据分类!E:E,MATCH(数据!H1574,数据分类!A:A,0))=3456,N1574&amp;M1574,INDEX(数据分类!E:E,MATCH(数据!H1574,数据分类!A:A,0))=34,M1574,INDEX(数据分类!E:E,MATCH(数据!H1574,数据分类!A:A,0))=56,N1574,INDEX(数据分类!E:E,MATCH(数据!H1574,数据分类!A:A,0))="-","-"),"Error")</f>
        <v>Vol:110</v>
      </c>
      <c r="K1574" s="34">
        <f t="shared" si="98"/>
        <v>1</v>
      </c>
      <c r="L1574" s="4" t="str">
        <f>IFERROR(INDEX(字典msg!B:B,MATCH(D1574,字典msg!A:A,0)),"Error")</f>
        <v>正常</v>
      </c>
      <c r="M1574" s="4" t="str">
        <f>IFERROR(_xlfn.IFS(H1574="9",INDEX(字典1_34!C:C,MATCH(MID(F1574,5,2),字典1_34!B:B,0)),H1574="B00",INDEX(字典1_34!D:D,MATCH(MID(F1574,5,2),字典1_34!B:B,0)),H1574="B20",INDEX(字典1_34!E:E,MATCH(MID(F1574,5,2),字典1_34!B:B,0)),H1574="B48",INDEX(字典1_34!G:G,MATCH(MID(F1574,5,2),字典1_34!B:B,0)),LEFT(H1574,1)="B",INDEX(字典1_34!F:F,MATCH(MID(F1574,5,2),字典1_34!B:B,0))),"-")</f>
        <v>Vol:110</v>
      </c>
      <c r="N1574" s="4" t="str">
        <f>IFERROR(_xlfn.IFS(H1574="9",INDEX(字典1_56!C:C,MATCH(MID(F1574,7,2),字典1_56!B:B,0)),LEFT(H1574,1)="B",INDEX(字典1_56!D:D,MATCH(MID(F1574,7,2),字典1_56!B:B,0)),H1574="C_B",INDEX(字典1_56!F:F,MATCH(MID(F1574,7,2),字典1_56!B:B,0)),H1574="C",INDEX(字典1_56!E:E,MATCH(MID(F1574,7,2),字典1_56!B:B,0))),"-")</f>
        <v>主音量_a</v>
      </c>
      <c r="O1574" s="4" t="str">
        <f>IFERROR(INDEX(字典1_78!C:C,MATCH(RIGHT(F1574,2),字典1_78!B:B,0)),"Error")</f>
        <v>控制变更(#01)</v>
      </c>
      <c r="P1574" s="5">
        <f t="shared" si="96"/>
        <v>28.331</v>
      </c>
      <c r="Q1574" s="5">
        <f t="shared" si="97"/>
        <v>4.4000000000000483E-2</v>
      </c>
      <c r="R1574" s="5" t="str">
        <f>IF(H1576="C_B",INDEX(音色一览表!A:A,MATCH(MID(F1574,5,2)&amp;MID(F1575,5,2)&amp;MID(F1576,7,2),音色一览表!H:H,0))&amp;" "&amp;INDEX(音色一览表!G:G,MATCH(MID(F1574,5,2)&amp;MID(F1575,5,2)&amp;MID(F1576,7,2),音色一览表!H:H,0)),"")</f>
        <v/>
      </c>
      <c r="S1574" s="17"/>
      <c r="T1574" s="17"/>
    </row>
    <row r="1575" spans="1:20" ht="18" hidden="1" customHeight="1" x14ac:dyDescent="0.2">
      <c r="A1575" s="16">
        <v>1573</v>
      </c>
      <c r="B1575" s="16">
        <v>8</v>
      </c>
      <c r="C1575" s="10">
        <v>43089.903682766206</v>
      </c>
      <c r="D1575" s="16" t="s">
        <v>49</v>
      </c>
      <c r="E1575" s="16" t="s">
        <v>50</v>
      </c>
      <c r="F1575" s="16" t="s">
        <v>1263</v>
      </c>
      <c r="G1575" s="16" t="s">
        <v>1852</v>
      </c>
      <c r="H1575" s="34" t="str">
        <f t="shared" si="99"/>
        <v>B5B</v>
      </c>
      <c r="I1575" s="34" t="str">
        <f>IFERROR(INDEX(数据分类!B:B,MATCH(数据!H1575,数据分类!A:A,0)),"Error")</f>
        <v>混响深度_a</v>
      </c>
      <c r="J1575" s="34" t="str">
        <f>IFERROR(_xlfn.IFS(INDEX(数据分类!E:E,MATCH(数据!H1575,数据分类!A:A,0))=3456,N1575&amp;M1575,INDEX(数据分类!E:E,MATCH(数据!H1575,数据分类!A:A,0))=34,M1575,INDEX(数据分类!E:E,MATCH(数据!H1575,数据分类!A:A,0))=56,N1575,INDEX(数据分类!E:E,MATCH(数据!H1575,数据分类!A:A,0))="-","-"),"Error")</f>
        <v>Vol:018</v>
      </c>
      <c r="K1575" s="34">
        <f t="shared" si="98"/>
        <v>1</v>
      </c>
      <c r="L1575" s="4" t="str">
        <f>IFERROR(INDEX(字典msg!B:B,MATCH(D1575,字典msg!A:A,0)),"Error")</f>
        <v>正常</v>
      </c>
      <c r="M1575" s="4" t="str">
        <f>IFERROR(_xlfn.IFS(H1575="9",INDEX(字典1_34!C:C,MATCH(MID(F1575,5,2),字典1_34!B:B,0)),H1575="B00",INDEX(字典1_34!D:D,MATCH(MID(F1575,5,2),字典1_34!B:B,0)),H1575="B20",INDEX(字典1_34!E:E,MATCH(MID(F1575,5,2),字典1_34!B:B,0)),H1575="B48",INDEX(字典1_34!G:G,MATCH(MID(F1575,5,2),字典1_34!B:B,0)),LEFT(H1575,1)="B",INDEX(字典1_34!F:F,MATCH(MID(F1575,5,2),字典1_34!B:B,0))),"-")</f>
        <v>Vol:018</v>
      </c>
      <c r="N1575" s="4" t="str">
        <f>IFERROR(_xlfn.IFS(H1575="9",INDEX(字典1_56!C:C,MATCH(MID(F1575,7,2),字典1_56!B:B,0)),LEFT(H1575,1)="B",INDEX(字典1_56!D:D,MATCH(MID(F1575,7,2),字典1_56!B:B,0)),H1575="C_B",INDEX(字典1_56!F:F,MATCH(MID(F1575,7,2),字典1_56!B:B,0)),H1575="C",INDEX(字典1_56!E:E,MATCH(MID(F1575,7,2),字典1_56!B:B,0))),"-")</f>
        <v>混响深度_a</v>
      </c>
      <c r="O1575" s="4" t="str">
        <f>IFERROR(INDEX(字典1_78!C:C,MATCH(RIGHT(F1575,2),字典1_78!B:B,0)),"Error")</f>
        <v>控制变更(#01)</v>
      </c>
      <c r="P1575" s="5">
        <f t="shared" si="96"/>
        <v>28.375</v>
      </c>
      <c r="Q1575" s="5">
        <f t="shared" si="97"/>
        <v>4.4000000000000483E-2</v>
      </c>
      <c r="R1575" s="5" t="str">
        <f>IF(H1577="C_B",INDEX(音色一览表!A:A,MATCH(MID(F1575,5,2)&amp;MID(F1576,5,2)&amp;MID(F1577,7,2),音色一览表!H:H,0))&amp;" "&amp;INDEX(音色一览表!G:G,MATCH(MID(F1575,5,2)&amp;MID(F1576,5,2)&amp;MID(F1577,7,2),音色一览表!H:H,0)),"")</f>
        <v/>
      </c>
      <c r="S1575" s="17"/>
      <c r="T1575" s="17"/>
    </row>
    <row r="1576" spans="1:20" ht="18" hidden="1" customHeight="1" x14ac:dyDescent="0.2">
      <c r="A1576" s="16">
        <v>1574</v>
      </c>
      <c r="B1576" s="16">
        <v>8</v>
      </c>
      <c r="C1576" s="10">
        <v>43089.90368333333</v>
      </c>
      <c r="D1576" s="16" t="s">
        <v>49</v>
      </c>
      <c r="E1576" s="16" t="s">
        <v>50</v>
      </c>
      <c r="F1576" s="16" t="s">
        <v>1265</v>
      </c>
      <c r="G1576" s="16" t="s">
        <v>1853</v>
      </c>
      <c r="H1576" s="34" t="str">
        <f t="shared" si="99"/>
        <v>B07</v>
      </c>
      <c r="I1576" s="34" t="str">
        <f>IFERROR(INDEX(数据分类!B:B,MATCH(数据!H1576,数据分类!A:A,0)),"Error")</f>
        <v>主音量_a</v>
      </c>
      <c r="J1576" s="34" t="str">
        <f>IFERROR(_xlfn.IFS(INDEX(数据分类!E:E,MATCH(数据!H1576,数据分类!A:A,0))=3456,N1576&amp;M1576,INDEX(数据分类!E:E,MATCH(数据!H1576,数据分类!A:A,0))=34,M1576,INDEX(数据分类!E:E,MATCH(数据!H1576,数据分类!A:A,0))=56,N1576,INDEX(数据分类!E:E,MATCH(数据!H1576,数据分类!A:A,0))="-","-"),"Error")</f>
        <v>Vol:048</v>
      </c>
      <c r="K1576" s="34">
        <f t="shared" si="98"/>
        <v>2</v>
      </c>
      <c r="L1576" s="4" t="str">
        <f>IFERROR(INDEX(字典msg!B:B,MATCH(D1576,字典msg!A:A,0)),"Error")</f>
        <v>正常</v>
      </c>
      <c r="M1576" s="4" t="str">
        <f>IFERROR(_xlfn.IFS(H1576="9",INDEX(字典1_34!C:C,MATCH(MID(F1576,5,2),字典1_34!B:B,0)),H1576="B00",INDEX(字典1_34!D:D,MATCH(MID(F1576,5,2),字典1_34!B:B,0)),H1576="B20",INDEX(字典1_34!E:E,MATCH(MID(F1576,5,2),字典1_34!B:B,0)),H1576="B48",INDEX(字典1_34!G:G,MATCH(MID(F1576,5,2),字典1_34!B:B,0)),LEFT(H1576,1)="B",INDEX(字典1_34!F:F,MATCH(MID(F1576,5,2),字典1_34!B:B,0))),"-")</f>
        <v>Vol:048</v>
      </c>
      <c r="N1576" s="4" t="str">
        <f>IFERROR(_xlfn.IFS(H1576="9",INDEX(字典1_56!C:C,MATCH(MID(F1576,7,2),字典1_56!B:B,0)),LEFT(H1576,1)="B",INDEX(字典1_56!D:D,MATCH(MID(F1576,7,2),字典1_56!B:B,0)),H1576="C_B",INDEX(字典1_56!F:F,MATCH(MID(F1576,7,2),字典1_56!B:B,0)),H1576="C",INDEX(字典1_56!E:E,MATCH(MID(F1576,7,2),字典1_56!B:B,0))),"-")</f>
        <v>主音量_a</v>
      </c>
      <c r="O1576" s="4" t="str">
        <f>IFERROR(INDEX(字典1_78!C:C,MATCH(RIGHT(F1576,2),字典1_78!B:B,0)),"Error")</f>
        <v>控制变更(#02)</v>
      </c>
      <c r="P1576" s="5">
        <f t="shared" si="96"/>
        <v>28.423999999999999</v>
      </c>
      <c r="Q1576" s="5">
        <f t="shared" si="97"/>
        <v>4.8999999999999488E-2</v>
      </c>
      <c r="R1576" s="5" t="str">
        <f>IF(H1578="C_B",INDEX(音色一览表!A:A,MATCH(MID(F1576,5,2)&amp;MID(F1577,5,2)&amp;MID(F1578,7,2),音色一览表!H:H,0))&amp;" "&amp;INDEX(音色一览表!G:G,MATCH(MID(F1576,5,2)&amp;MID(F1577,5,2)&amp;MID(F1578,7,2),音色一览表!H:H,0)),"")</f>
        <v/>
      </c>
      <c r="S1576" s="17"/>
      <c r="T1576" s="17"/>
    </row>
    <row r="1577" spans="1:20" ht="18" hidden="1" customHeight="1" x14ac:dyDescent="0.2">
      <c r="A1577" s="16">
        <v>1575</v>
      </c>
      <c r="B1577" s="16">
        <v>8</v>
      </c>
      <c r="C1577" s="10">
        <v>43089.903683854165</v>
      </c>
      <c r="D1577" s="16" t="s">
        <v>49</v>
      </c>
      <c r="E1577" s="16" t="s">
        <v>50</v>
      </c>
      <c r="F1577" s="16" t="s">
        <v>1267</v>
      </c>
      <c r="G1577" s="16" t="s">
        <v>1854</v>
      </c>
      <c r="H1577" s="34" t="str">
        <f t="shared" si="99"/>
        <v>B5B</v>
      </c>
      <c r="I1577" s="34" t="str">
        <f>IFERROR(INDEX(数据分类!B:B,MATCH(数据!H1577,数据分类!A:A,0)),"Error")</f>
        <v>混响深度_a</v>
      </c>
      <c r="J1577" s="34" t="str">
        <f>IFERROR(_xlfn.IFS(INDEX(数据分类!E:E,MATCH(数据!H1577,数据分类!A:A,0))=3456,N1577&amp;M1577,INDEX(数据分类!E:E,MATCH(数据!H1577,数据分类!A:A,0))=34,M1577,INDEX(数据分类!E:E,MATCH(数据!H1577,数据分类!A:A,0))=56,N1577,INDEX(数据分类!E:E,MATCH(数据!H1577,数据分类!A:A,0))="-","-"),"Error")</f>
        <v>Vol:035</v>
      </c>
      <c r="K1577" s="34">
        <f t="shared" si="98"/>
        <v>2</v>
      </c>
      <c r="L1577" s="4" t="str">
        <f>IFERROR(INDEX(字典msg!B:B,MATCH(D1577,字典msg!A:A,0)),"Error")</f>
        <v>正常</v>
      </c>
      <c r="M1577" s="4" t="str">
        <f>IFERROR(_xlfn.IFS(H1577="9",INDEX(字典1_34!C:C,MATCH(MID(F1577,5,2),字典1_34!B:B,0)),H1577="B00",INDEX(字典1_34!D:D,MATCH(MID(F1577,5,2),字典1_34!B:B,0)),H1577="B20",INDEX(字典1_34!E:E,MATCH(MID(F1577,5,2),字典1_34!B:B,0)),H1577="B48",INDEX(字典1_34!G:G,MATCH(MID(F1577,5,2),字典1_34!B:B,0)),LEFT(H1577,1)="B",INDEX(字典1_34!F:F,MATCH(MID(F1577,5,2),字典1_34!B:B,0))),"-")</f>
        <v>Vol:035</v>
      </c>
      <c r="N1577" s="4" t="str">
        <f>IFERROR(_xlfn.IFS(H1577="9",INDEX(字典1_56!C:C,MATCH(MID(F1577,7,2),字典1_56!B:B,0)),LEFT(H1577,1)="B",INDEX(字典1_56!D:D,MATCH(MID(F1577,7,2),字典1_56!B:B,0)),H1577="C_B",INDEX(字典1_56!F:F,MATCH(MID(F1577,7,2),字典1_56!B:B,0)),H1577="C",INDEX(字典1_56!E:E,MATCH(MID(F1577,7,2),字典1_56!B:B,0))),"-")</f>
        <v>混响深度_a</v>
      </c>
      <c r="O1577" s="4" t="str">
        <f>IFERROR(INDEX(字典1_78!C:C,MATCH(RIGHT(F1577,2),字典1_78!B:B,0)),"Error")</f>
        <v>控制变更(#02)</v>
      </c>
      <c r="P1577" s="5">
        <f t="shared" si="96"/>
        <v>28.469000000000001</v>
      </c>
      <c r="Q1577" s="5">
        <f t="shared" si="97"/>
        <v>4.5000000000001705E-2</v>
      </c>
      <c r="R1577" s="5" t="str">
        <f>IF(H1579="C_B",INDEX(音色一览表!A:A,MATCH(MID(F1577,5,2)&amp;MID(F1578,5,2)&amp;MID(F1579,7,2),音色一览表!H:H,0))&amp;" "&amp;INDEX(音色一览表!G:G,MATCH(MID(F1577,5,2)&amp;MID(F1578,5,2)&amp;MID(F1579,7,2),音色一览表!H:H,0)),"")</f>
        <v/>
      </c>
      <c r="S1577" s="17"/>
      <c r="T1577" s="17"/>
    </row>
    <row r="1578" spans="1:20" ht="18" hidden="1" customHeight="1" x14ac:dyDescent="0.2">
      <c r="A1578" s="16">
        <v>1576</v>
      </c>
      <c r="B1578" s="16">
        <v>8</v>
      </c>
      <c r="C1578" s="10">
        <v>43089.90368609954</v>
      </c>
      <c r="D1578" s="16" t="s">
        <v>49</v>
      </c>
      <c r="E1578" s="16" t="s">
        <v>50</v>
      </c>
      <c r="F1578" s="16" t="s">
        <v>1021</v>
      </c>
      <c r="G1578" s="16" t="s">
        <v>1855</v>
      </c>
      <c r="H1578" s="34" t="str">
        <f t="shared" si="99"/>
        <v>B00</v>
      </c>
      <c r="I1578" s="34" t="str">
        <f>IFERROR(INDEX(数据分类!B:B,MATCH(数据!H1578,数据分类!A:A,0)),"Error")</f>
        <v>设定音色_MSB</v>
      </c>
      <c r="J1578" s="34" t="str">
        <f>IFERROR(_xlfn.IFS(INDEX(数据分类!E:E,MATCH(数据!H1578,数据分类!A:A,0))=3456,N1578&amp;M1578,INDEX(数据分类!E:E,MATCH(数据!H1578,数据分类!A:A,0))=34,M1578,INDEX(数据分类!E:E,MATCH(数据!H1578,数据分类!A:A,0))=56,N1578,INDEX(数据分类!E:E,MATCH(数据!H1578,数据分类!A:A,0))="-","-"),"Error")</f>
        <v>MSB:000</v>
      </c>
      <c r="K1578" s="34">
        <f t="shared" si="98"/>
        <v>1</v>
      </c>
      <c r="L1578" s="4" t="str">
        <f>IFERROR(INDEX(字典msg!B:B,MATCH(D1578,字典msg!A:A,0)),"Error")</f>
        <v>正常</v>
      </c>
      <c r="M1578" s="4" t="str">
        <f>IFERROR(_xlfn.IFS(H1578="9",INDEX(字典1_34!C:C,MATCH(MID(F1578,5,2),字典1_34!B:B,0)),H1578="B00",INDEX(字典1_34!D:D,MATCH(MID(F1578,5,2),字典1_34!B:B,0)),H1578="B20",INDEX(字典1_34!E:E,MATCH(MID(F1578,5,2),字典1_34!B:B,0)),H1578="B48",INDEX(字典1_34!G:G,MATCH(MID(F1578,5,2),字典1_34!B:B,0)),LEFT(H1578,1)="B",INDEX(字典1_34!F:F,MATCH(MID(F1578,5,2),字典1_34!B:B,0))),"-")</f>
        <v>MSB:000</v>
      </c>
      <c r="N1578" s="4" t="str">
        <f>IFERROR(_xlfn.IFS(H1578="9",INDEX(字典1_56!C:C,MATCH(MID(F1578,7,2),字典1_56!B:B,0)),LEFT(H1578,1)="B",INDEX(字典1_56!D:D,MATCH(MID(F1578,7,2),字典1_56!B:B,0)),H1578="C_B",INDEX(字典1_56!F:F,MATCH(MID(F1578,7,2),字典1_56!B:B,0)),H1578="C",INDEX(字典1_56!E:E,MATCH(MID(F1578,7,2),字典1_56!B:B,0))),"-")</f>
        <v>设定音色_MSB</v>
      </c>
      <c r="O1578" s="4" t="str">
        <f>IFERROR(INDEX(字典1_78!C:C,MATCH(RIGHT(F1578,2),字典1_78!B:B,0)),"Error")</f>
        <v>控制变更(#01)</v>
      </c>
      <c r="P1578" s="5">
        <f t="shared" si="96"/>
        <v>28.663</v>
      </c>
      <c r="Q1578" s="5">
        <f t="shared" si="97"/>
        <v>0.19399999999999906</v>
      </c>
      <c r="R1578" s="5" t="str">
        <f>IF(H1580="C_B",INDEX(音色一览表!A:A,MATCH(MID(F1578,5,2)&amp;MID(F1579,5,2)&amp;MID(F1580,7,2),音色一览表!H:H,0))&amp;" "&amp;INDEX(音色一览表!G:G,MATCH(MID(F1578,5,2)&amp;MID(F1579,5,2)&amp;MID(F1580,7,2),音色一览表!H:H,0)),"")</f>
        <v>32 三角钢琴</v>
      </c>
      <c r="S1578" s="17"/>
      <c r="T1578" s="17"/>
    </row>
    <row r="1579" spans="1:20" ht="18" hidden="1" customHeight="1" x14ac:dyDescent="0.2">
      <c r="A1579" s="16">
        <v>1577</v>
      </c>
      <c r="B1579" s="16">
        <v>8</v>
      </c>
      <c r="C1579" s="10">
        <v>43089.903686516205</v>
      </c>
      <c r="D1579" s="16" t="s">
        <v>49</v>
      </c>
      <c r="E1579" s="16" t="s">
        <v>50</v>
      </c>
      <c r="F1579" s="16" t="s">
        <v>1023</v>
      </c>
      <c r="G1579" s="16" t="s">
        <v>1856</v>
      </c>
      <c r="H1579" s="34" t="str">
        <f t="shared" si="99"/>
        <v>B20</v>
      </c>
      <c r="I1579" s="34" t="str">
        <f>IFERROR(INDEX(数据分类!B:B,MATCH(数据!H1579,数据分类!A:A,0)),"Error")</f>
        <v>设定音色_LSB</v>
      </c>
      <c r="J1579" s="34" t="str">
        <f>IFERROR(_xlfn.IFS(INDEX(数据分类!E:E,MATCH(数据!H1579,数据分类!A:A,0))=3456,N1579&amp;M1579,INDEX(数据分类!E:E,MATCH(数据!H1579,数据分类!A:A,0))=34,M1579,INDEX(数据分类!E:E,MATCH(数据!H1579,数据分类!A:A,0))=56,N1579,INDEX(数据分类!E:E,MATCH(数据!H1579,数据分类!A:A,0))="-","-"),"Error")</f>
        <v>LSB:112</v>
      </c>
      <c r="K1579" s="34">
        <f t="shared" si="98"/>
        <v>1</v>
      </c>
      <c r="L1579" s="4" t="str">
        <f>IFERROR(INDEX(字典msg!B:B,MATCH(D1579,字典msg!A:A,0)),"Error")</f>
        <v>正常</v>
      </c>
      <c r="M1579" s="4" t="str">
        <f>IFERROR(_xlfn.IFS(H1579="9",INDEX(字典1_34!C:C,MATCH(MID(F1579,5,2),字典1_34!B:B,0)),H1579="B00",INDEX(字典1_34!D:D,MATCH(MID(F1579,5,2),字典1_34!B:B,0)),H1579="B20",INDEX(字典1_34!E:E,MATCH(MID(F1579,5,2),字典1_34!B:B,0)),H1579="B48",INDEX(字典1_34!G:G,MATCH(MID(F1579,5,2),字典1_34!B:B,0)),LEFT(H1579,1)="B",INDEX(字典1_34!F:F,MATCH(MID(F1579,5,2),字典1_34!B:B,0))),"-")</f>
        <v>LSB:112</v>
      </c>
      <c r="N1579" s="4" t="str">
        <f>IFERROR(_xlfn.IFS(H1579="9",INDEX(字典1_56!C:C,MATCH(MID(F1579,7,2),字典1_56!B:B,0)),LEFT(H1579,1)="B",INDEX(字典1_56!D:D,MATCH(MID(F1579,7,2),字典1_56!B:B,0)),H1579="C_B",INDEX(字典1_56!F:F,MATCH(MID(F1579,7,2),字典1_56!B:B,0)),H1579="C",INDEX(字典1_56!E:E,MATCH(MID(F1579,7,2),字典1_56!B:B,0))),"-")</f>
        <v>设定音色_LSB</v>
      </c>
      <c r="O1579" s="4" t="str">
        <f>IFERROR(INDEX(字典1_78!C:C,MATCH(RIGHT(F1579,2),字典1_78!B:B,0)),"Error")</f>
        <v>控制变更(#01)</v>
      </c>
      <c r="P1579" s="5">
        <f t="shared" si="96"/>
        <v>28.699000000000002</v>
      </c>
      <c r="Q1579" s="5">
        <f t="shared" si="97"/>
        <v>3.6000000000001364E-2</v>
      </c>
      <c r="R1579" s="5" t="str">
        <f>IF(H1581="C_B",INDEX(音色一览表!A:A,MATCH(MID(F1579,5,2)&amp;MID(F1580,5,2)&amp;MID(F1581,7,2),音色一览表!H:H,0))&amp;" "&amp;INDEX(音色一览表!G:G,MATCH(MID(F1579,5,2)&amp;MID(F1580,5,2)&amp;MID(F1581,7,2),音色一览表!H:H,0)),"")</f>
        <v/>
      </c>
      <c r="S1579" s="17"/>
      <c r="T1579" s="17"/>
    </row>
    <row r="1580" spans="1:20" ht="18" hidden="1" customHeight="1" x14ac:dyDescent="0.2">
      <c r="A1580" s="16">
        <v>1578</v>
      </c>
      <c r="B1580" s="16">
        <v>8</v>
      </c>
      <c r="C1580" s="10">
        <v>43089.90368703704</v>
      </c>
      <c r="D1580" s="16" t="s">
        <v>49</v>
      </c>
      <c r="E1580" s="16" t="s">
        <v>50</v>
      </c>
      <c r="F1580" s="16" t="s">
        <v>1024</v>
      </c>
      <c r="G1580" s="16" t="s">
        <v>1857</v>
      </c>
      <c r="H1580" s="34" t="str">
        <f t="shared" si="99"/>
        <v>C_B</v>
      </c>
      <c r="I1580" s="34" t="str">
        <f>IFERROR(INDEX(数据分类!B:B,MATCH(数据!H1580,数据分类!A:A,0)),"Error")</f>
        <v>设定音色_NO</v>
      </c>
      <c r="J1580" s="34" t="str">
        <f>IFERROR(_xlfn.IFS(INDEX(数据分类!E:E,MATCH(数据!H1580,数据分类!A:A,0))=3456,N1580&amp;M1580,INDEX(数据分类!E:E,MATCH(数据!H1580,数据分类!A:A,0))=34,M1580,INDEX(数据分类!E:E,MATCH(数据!H1580,数据分类!A:A,0))=56,N1580,INDEX(数据分类!E:E,MATCH(数据!H1580,数据分类!A:A,0))="-","-"),"Error")</f>
        <v>NO:001</v>
      </c>
      <c r="K1580" s="34">
        <f t="shared" si="98"/>
        <v>1</v>
      </c>
      <c r="L1580" s="4" t="str">
        <f>IFERROR(INDEX(字典msg!B:B,MATCH(D1580,字典msg!A:A,0)),"Error")</f>
        <v>正常</v>
      </c>
      <c r="M1580" s="4" t="str">
        <f>IFERROR(_xlfn.IFS(H1580="9",INDEX(字典1_34!C:C,MATCH(MID(F1580,5,2),字典1_34!B:B,0)),H1580="B00",INDEX(字典1_34!D:D,MATCH(MID(F1580,5,2),字典1_34!B:B,0)),H1580="B20",INDEX(字典1_34!E:E,MATCH(MID(F1580,5,2),字典1_34!B:B,0)),H1580="B48",INDEX(字典1_34!G:G,MATCH(MID(F1580,5,2),字典1_34!B:B,0)),LEFT(H1580,1)="B",INDEX(字典1_34!F:F,MATCH(MID(F1580,5,2),字典1_34!B:B,0))),"-")</f>
        <v>-</v>
      </c>
      <c r="N1580" s="4" t="str">
        <f>IFERROR(_xlfn.IFS(H1580="9",INDEX(字典1_56!C:C,MATCH(MID(F1580,7,2),字典1_56!B:B,0)),LEFT(H1580,1)="B",INDEX(字典1_56!D:D,MATCH(MID(F1580,7,2),字典1_56!B:B,0)),H1580="C_B",INDEX(字典1_56!F:F,MATCH(MID(F1580,7,2),字典1_56!B:B,0)),H1580="C",INDEX(字典1_56!E:E,MATCH(MID(F1580,7,2),字典1_56!B:B,0))),"-")</f>
        <v>NO:001</v>
      </c>
      <c r="O1580" s="4" t="str">
        <f>IFERROR(INDEX(字典1_78!C:C,MATCH(RIGHT(F1580,2),字典1_78!B:B,0)),"Error")</f>
        <v>程序更改(#01)</v>
      </c>
      <c r="P1580" s="5">
        <f t="shared" si="96"/>
        <v>28.744</v>
      </c>
      <c r="Q1580" s="5">
        <f t="shared" si="97"/>
        <v>4.4999999999998153E-2</v>
      </c>
      <c r="R1580" s="5" t="str">
        <f>IF(H1582="C_B",INDEX(音色一览表!A:A,MATCH(MID(F1580,5,2)&amp;MID(F1581,5,2)&amp;MID(F1582,7,2),音色一览表!H:H,0))&amp;" "&amp;INDEX(音色一览表!G:G,MATCH(MID(F1580,5,2)&amp;MID(F1581,5,2)&amp;MID(F1582,7,2),音色一览表!H:H,0)),"")</f>
        <v/>
      </c>
      <c r="S1580" s="17"/>
      <c r="T1580" s="17"/>
    </row>
    <row r="1581" spans="1:20" ht="18" hidden="1" customHeight="1" x14ac:dyDescent="0.2">
      <c r="A1581" s="16">
        <v>1579</v>
      </c>
      <c r="B1581" s="16">
        <v>8</v>
      </c>
      <c r="C1581" s="10">
        <v>43089.90368758102</v>
      </c>
      <c r="D1581" s="16" t="s">
        <v>49</v>
      </c>
      <c r="E1581" s="16" t="s">
        <v>50</v>
      </c>
      <c r="F1581" s="16" t="s">
        <v>1026</v>
      </c>
      <c r="G1581" s="16" t="s">
        <v>1858</v>
      </c>
      <c r="H1581" s="34" t="str">
        <f t="shared" si="99"/>
        <v>B00</v>
      </c>
      <c r="I1581" s="34" t="str">
        <f>IFERROR(INDEX(数据分类!B:B,MATCH(数据!H1581,数据分类!A:A,0)),"Error")</f>
        <v>设定音色_MSB</v>
      </c>
      <c r="J1581" s="34" t="str">
        <f>IFERROR(_xlfn.IFS(INDEX(数据分类!E:E,MATCH(数据!H1581,数据分类!A:A,0))=3456,N1581&amp;M1581,INDEX(数据分类!E:E,MATCH(数据!H1581,数据分类!A:A,0))=34,M1581,INDEX(数据分类!E:E,MATCH(数据!H1581,数据分类!A:A,0))=56,N1581,INDEX(数据分类!E:E,MATCH(数据!H1581,数据分类!A:A,0))="-","-"),"Error")</f>
        <v>MSB:000</v>
      </c>
      <c r="K1581" s="34">
        <f t="shared" si="98"/>
        <v>2</v>
      </c>
      <c r="L1581" s="4" t="str">
        <f>IFERROR(INDEX(字典msg!B:B,MATCH(D1581,字典msg!A:A,0)),"Error")</f>
        <v>正常</v>
      </c>
      <c r="M1581" s="4" t="str">
        <f>IFERROR(_xlfn.IFS(H1581="9",INDEX(字典1_34!C:C,MATCH(MID(F1581,5,2),字典1_34!B:B,0)),H1581="B00",INDEX(字典1_34!D:D,MATCH(MID(F1581,5,2),字典1_34!B:B,0)),H1581="B20",INDEX(字典1_34!E:E,MATCH(MID(F1581,5,2),字典1_34!B:B,0)),H1581="B48",INDEX(字典1_34!G:G,MATCH(MID(F1581,5,2),字典1_34!B:B,0)),LEFT(H1581,1)="B",INDEX(字典1_34!F:F,MATCH(MID(F1581,5,2),字典1_34!B:B,0))),"-")</f>
        <v>MSB:000</v>
      </c>
      <c r="N1581" s="4" t="str">
        <f>IFERROR(_xlfn.IFS(H1581="9",INDEX(字典1_56!C:C,MATCH(MID(F1581,7,2),字典1_56!B:B,0)),LEFT(H1581,1)="B",INDEX(字典1_56!D:D,MATCH(MID(F1581,7,2),字典1_56!B:B,0)),H1581="C_B",INDEX(字典1_56!F:F,MATCH(MID(F1581,7,2),字典1_56!B:B,0)),H1581="C",INDEX(字典1_56!E:E,MATCH(MID(F1581,7,2),字典1_56!B:B,0))),"-")</f>
        <v>设定音色_MSB</v>
      </c>
      <c r="O1581" s="4" t="str">
        <f>IFERROR(INDEX(字典1_78!C:C,MATCH(RIGHT(F1581,2),字典1_78!B:B,0)),"Error")</f>
        <v>控制变更(#02)</v>
      </c>
      <c r="P1581" s="5">
        <f t="shared" si="96"/>
        <v>28.791</v>
      </c>
      <c r="Q1581" s="5">
        <f t="shared" si="97"/>
        <v>4.7000000000000597E-2</v>
      </c>
      <c r="R1581" s="5" t="str">
        <f>IF(H1583="C_B",INDEX(音色一览表!A:A,MATCH(MID(F1581,5,2)&amp;MID(F1582,5,2)&amp;MID(F1583,7,2),音色一览表!H:H,0))&amp;" "&amp;INDEX(音色一览表!G:G,MATCH(MID(F1581,5,2)&amp;MID(F1582,5,2)&amp;MID(F1583,7,2),音色一览表!H:H,0)),"")</f>
        <v>32 三角钢琴</v>
      </c>
      <c r="S1581" s="17"/>
      <c r="T1581" s="17"/>
    </row>
    <row r="1582" spans="1:20" ht="18" hidden="1" customHeight="1" x14ac:dyDescent="0.2">
      <c r="A1582" s="16">
        <v>1580</v>
      </c>
      <c r="B1582" s="16">
        <v>8</v>
      </c>
      <c r="C1582" s="10">
        <v>43089.903688182872</v>
      </c>
      <c r="D1582" s="16" t="s">
        <v>49</v>
      </c>
      <c r="E1582" s="16" t="s">
        <v>50</v>
      </c>
      <c r="F1582" s="16" t="s">
        <v>1027</v>
      </c>
      <c r="G1582" s="16" t="s">
        <v>1859</v>
      </c>
      <c r="H1582" s="34" t="str">
        <f t="shared" si="99"/>
        <v>B20</v>
      </c>
      <c r="I1582" s="34" t="str">
        <f>IFERROR(INDEX(数据分类!B:B,MATCH(数据!H1582,数据分类!A:A,0)),"Error")</f>
        <v>设定音色_LSB</v>
      </c>
      <c r="J1582" s="34" t="str">
        <f>IFERROR(_xlfn.IFS(INDEX(数据分类!E:E,MATCH(数据!H1582,数据分类!A:A,0))=3456,N1582&amp;M1582,INDEX(数据分类!E:E,MATCH(数据!H1582,数据分类!A:A,0))=34,M1582,INDEX(数据分类!E:E,MATCH(数据!H1582,数据分类!A:A,0))=56,N1582,INDEX(数据分类!E:E,MATCH(数据!H1582,数据分类!A:A,0))="-","-"),"Error")</f>
        <v>LSB:112</v>
      </c>
      <c r="K1582" s="34">
        <f t="shared" si="98"/>
        <v>2</v>
      </c>
      <c r="L1582" s="4" t="str">
        <f>IFERROR(INDEX(字典msg!B:B,MATCH(D1582,字典msg!A:A,0)),"Error")</f>
        <v>正常</v>
      </c>
      <c r="M1582" s="4" t="str">
        <f>IFERROR(_xlfn.IFS(H1582="9",INDEX(字典1_34!C:C,MATCH(MID(F1582,5,2),字典1_34!B:B,0)),H1582="B00",INDEX(字典1_34!D:D,MATCH(MID(F1582,5,2),字典1_34!B:B,0)),H1582="B20",INDEX(字典1_34!E:E,MATCH(MID(F1582,5,2),字典1_34!B:B,0)),H1582="B48",INDEX(字典1_34!G:G,MATCH(MID(F1582,5,2),字典1_34!B:B,0)),LEFT(H1582,1)="B",INDEX(字典1_34!F:F,MATCH(MID(F1582,5,2),字典1_34!B:B,0))),"-")</f>
        <v>LSB:112</v>
      </c>
      <c r="N1582" s="4" t="str">
        <f>IFERROR(_xlfn.IFS(H1582="9",INDEX(字典1_56!C:C,MATCH(MID(F1582,7,2),字典1_56!B:B,0)),LEFT(H1582,1)="B",INDEX(字典1_56!D:D,MATCH(MID(F1582,7,2),字典1_56!B:B,0)),H1582="C_B",INDEX(字典1_56!F:F,MATCH(MID(F1582,7,2),字典1_56!B:B,0)),H1582="C",INDEX(字典1_56!E:E,MATCH(MID(F1582,7,2),字典1_56!B:B,0))),"-")</f>
        <v>设定音色_LSB</v>
      </c>
      <c r="O1582" s="4" t="str">
        <f>IFERROR(INDEX(字典1_78!C:C,MATCH(RIGHT(F1582,2),字典1_78!B:B,0)),"Error")</f>
        <v>控制变更(#02)</v>
      </c>
      <c r="P1582" s="5">
        <f t="shared" si="96"/>
        <v>28.843</v>
      </c>
      <c r="Q1582" s="5">
        <f t="shared" si="97"/>
        <v>5.1999999999999602E-2</v>
      </c>
      <c r="R1582" s="5" t="str">
        <f>IF(H1584="C_B",INDEX(音色一览表!A:A,MATCH(MID(F1582,5,2)&amp;MID(F1583,5,2)&amp;MID(F1584,7,2),音色一览表!H:H,0))&amp;" "&amp;INDEX(音色一览表!G:G,MATCH(MID(F1582,5,2)&amp;MID(F1583,5,2)&amp;MID(F1584,7,2),音色一览表!H:H,0)),"")</f>
        <v/>
      </c>
      <c r="S1582" s="17"/>
      <c r="T1582" s="17"/>
    </row>
    <row r="1583" spans="1:20" ht="18" hidden="1" customHeight="1" x14ac:dyDescent="0.2">
      <c r="A1583" s="16">
        <v>1581</v>
      </c>
      <c r="B1583" s="16">
        <v>8</v>
      </c>
      <c r="C1583" s="10">
        <v>43089.903688726852</v>
      </c>
      <c r="D1583" s="16" t="s">
        <v>49</v>
      </c>
      <c r="E1583" s="16" t="s">
        <v>50</v>
      </c>
      <c r="F1583" s="16" t="s">
        <v>901</v>
      </c>
      <c r="G1583" s="16" t="s">
        <v>1860</v>
      </c>
      <c r="H1583" s="34" t="str">
        <f t="shared" si="99"/>
        <v>C_B</v>
      </c>
      <c r="I1583" s="34" t="str">
        <f>IFERROR(INDEX(数据分类!B:B,MATCH(数据!H1583,数据分类!A:A,0)),"Error")</f>
        <v>设定音色_NO</v>
      </c>
      <c r="J1583" s="34" t="str">
        <f>IFERROR(_xlfn.IFS(INDEX(数据分类!E:E,MATCH(数据!H1583,数据分类!A:A,0))=3456,N1583&amp;M1583,INDEX(数据分类!E:E,MATCH(数据!H1583,数据分类!A:A,0))=34,M1583,INDEX(数据分类!E:E,MATCH(数据!H1583,数据分类!A:A,0))=56,N1583,INDEX(数据分类!E:E,MATCH(数据!H1583,数据分类!A:A,0))="-","-"),"Error")</f>
        <v>NO:001</v>
      </c>
      <c r="K1583" s="34">
        <f t="shared" si="98"/>
        <v>2</v>
      </c>
      <c r="L1583" s="4" t="str">
        <f>IFERROR(INDEX(字典msg!B:B,MATCH(D1583,字典msg!A:A,0)),"Error")</f>
        <v>正常</v>
      </c>
      <c r="M1583" s="4" t="str">
        <f>IFERROR(_xlfn.IFS(H1583="9",INDEX(字典1_34!C:C,MATCH(MID(F1583,5,2),字典1_34!B:B,0)),H1583="B00",INDEX(字典1_34!D:D,MATCH(MID(F1583,5,2),字典1_34!B:B,0)),H1583="B20",INDEX(字典1_34!E:E,MATCH(MID(F1583,5,2),字典1_34!B:B,0)),H1583="B48",INDEX(字典1_34!G:G,MATCH(MID(F1583,5,2),字典1_34!B:B,0)),LEFT(H1583,1)="B",INDEX(字典1_34!F:F,MATCH(MID(F1583,5,2),字典1_34!B:B,0))),"-")</f>
        <v>-</v>
      </c>
      <c r="N1583" s="4" t="str">
        <f>IFERROR(_xlfn.IFS(H1583="9",INDEX(字典1_56!C:C,MATCH(MID(F1583,7,2),字典1_56!B:B,0)),LEFT(H1583,1)="B",INDEX(字典1_56!D:D,MATCH(MID(F1583,7,2),字典1_56!B:B,0)),H1583="C_B",INDEX(字典1_56!F:F,MATCH(MID(F1583,7,2),字典1_56!B:B,0)),H1583="C",INDEX(字典1_56!E:E,MATCH(MID(F1583,7,2),字典1_56!B:B,0))),"-")</f>
        <v>NO:001</v>
      </c>
      <c r="O1583" s="4" t="str">
        <f>IFERROR(INDEX(字典1_78!C:C,MATCH(RIGHT(F1583,2),字典1_78!B:B,0)),"Error")</f>
        <v>程序更改(#02)</v>
      </c>
      <c r="P1583" s="5">
        <f t="shared" si="96"/>
        <v>28.89</v>
      </c>
      <c r="Q1583" s="5">
        <f t="shared" si="97"/>
        <v>4.7000000000000597E-2</v>
      </c>
      <c r="R1583" s="5" t="str">
        <f>IF(H1585="C_B",INDEX(音色一览表!A:A,MATCH(MID(F1583,5,2)&amp;MID(F1584,5,2)&amp;MID(F1585,7,2),音色一览表!H:H,0))&amp;" "&amp;INDEX(音色一览表!G:G,MATCH(MID(F1583,5,2)&amp;MID(F1584,5,2)&amp;MID(F1585,7,2),音色一览表!H:H,0)),"")</f>
        <v/>
      </c>
      <c r="S1583" s="17"/>
      <c r="T1583" s="17"/>
    </row>
    <row r="1584" spans="1:20" ht="18" hidden="1" customHeight="1" x14ac:dyDescent="0.2">
      <c r="A1584" s="16">
        <v>1582</v>
      </c>
      <c r="B1584" s="16">
        <v>8</v>
      </c>
      <c r="C1584" s="10">
        <v>43089.903689247687</v>
      </c>
      <c r="D1584" s="16" t="s">
        <v>49</v>
      </c>
      <c r="E1584" s="16" t="s">
        <v>50</v>
      </c>
      <c r="F1584" s="16" t="s">
        <v>1030</v>
      </c>
      <c r="G1584" s="16" t="s">
        <v>1861</v>
      </c>
      <c r="H1584" s="34" t="str">
        <f t="shared" si="99"/>
        <v>B07</v>
      </c>
      <c r="I1584" s="34" t="str">
        <f>IFERROR(INDEX(数据分类!B:B,MATCH(数据!H1584,数据分类!A:A,0)),"Error")</f>
        <v>主音量_a</v>
      </c>
      <c r="J1584" s="34" t="str">
        <f>IFERROR(_xlfn.IFS(INDEX(数据分类!E:E,MATCH(数据!H1584,数据分类!A:A,0))=3456,N1584&amp;M1584,INDEX(数据分类!E:E,MATCH(数据!H1584,数据分类!A:A,0))=34,M1584,INDEX(数据分类!E:E,MATCH(数据!H1584,数据分类!A:A,0))=56,N1584,INDEX(数据分类!E:E,MATCH(数据!H1584,数据分类!A:A,0))="-","-"),"Error")</f>
        <v>Vol:114</v>
      </c>
      <c r="K1584" s="34">
        <f t="shared" si="98"/>
        <v>1</v>
      </c>
      <c r="L1584" s="4" t="str">
        <f>IFERROR(INDEX(字典msg!B:B,MATCH(D1584,字典msg!A:A,0)),"Error")</f>
        <v>正常</v>
      </c>
      <c r="M1584" s="4" t="str">
        <f>IFERROR(_xlfn.IFS(H1584="9",INDEX(字典1_34!C:C,MATCH(MID(F1584,5,2),字典1_34!B:B,0)),H1584="B00",INDEX(字典1_34!D:D,MATCH(MID(F1584,5,2),字典1_34!B:B,0)),H1584="B20",INDEX(字典1_34!E:E,MATCH(MID(F1584,5,2),字典1_34!B:B,0)),H1584="B48",INDEX(字典1_34!G:G,MATCH(MID(F1584,5,2),字典1_34!B:B,0)),LEFT(H1584,1)="B",INDEX(字典1_34!F:F,MATCH(MID(F1584,5,2),字典1_34!B:B,0))),"-")</f>
        <v>Vol:114</v>
      </c>
      <c r="N1584" s="4" t="str">
        <f>IFERROR(_xlfn.IFS(H1584="9",INDEX(字典1_56!C:C,MATCH(MID(F1584,7,2),字典1_56!B:B,0)),LEFT(H1584,1)="B",INDEX(字典1_56!D:D,MATCH(MID(F1584,7,2),字典1_56!B:B,0)),H1584="C_B",INDEX(字典1_56!F:F,MATCH(MID(F1584,7,2),字典1_56!B:B,0)),H1584="C",INDEX(字典1_56!E:E,MATCH(MID(F1584,7,2),字典1_56!B:B,0))),"-")</f>
        <v>主音量_a</v>
      </c>
      <c r="O1584" s="4" t="str">
        <f>IFERROR(INDEX(字典1_78!C:C,MATCH(RIGHT(F1584,2),字典1_78!B:B,0)),"Error")</f>
        <v>控制变更(#01)</v>
      </c>
      <c r="P1584" s="5">
        <f t="shared" si="96"/>
        <v>28.934999999999999</v>
      </c>
      <c r="Q1584" s="5">
        <f t="shared" si="97"/>
        <v>4.4999999999998153E-2</v>
      </c>
      <c r="R1584" s="5" t="str">
        <f>IF(H1586="C_B",INDEX(音色一览表!A:A,MATCH(MID(F1584,5,2)&amp;MID(F1585,5,2)&amp;MID(F1586,7,2),音色一览表!H:H,0))&amp;" "&amp;INDEX(音色一览表!G:G,MATCH(MID(F1584,5,2)&amp;MID(F1585,5,2)&amp;MID(F1586,7,2),音色一览表!H:H,0)),"")</f>
        <v/>
      </c>
      <c r="S1584" s="17"/>
      <c r="T1584" s="17"/>
    </row>
    <row r="1585" spans="1:20" ht="18" hidden="1" customHeight="1" x14ac:dyDescent="0.2">
      <c r="A1585" s="16">
        <v>1583</v>
      </c>
      <c r="B1585" s="16">
        <v>8</v>
      </c>
      <c r="C1585" s="10">
        <v>43089.903689814812</v>
      </c>
      <c r="D1585" s="16" t="s">
        <v>49</v>
      </c>
      <c r="E1585" s="16" t="s">
        <v>50</v>
      </c>
      <c r="F1585" s="16" t="s">
        <v>1276</v>
      </c>
      <c r="G1585" s="16" t="s">
        <v>1862</v>
      </c>
      <c r="H1585" s="34" t="str">
        <f t="shared" si="99"/>
        <v>B5B</v>
      </c>
      <c r="I1585" s="34" t="str">
        <f>IFERROR(INDEX(数据分类!B:B,MATCH(数据!H1585,数据分类!A:A,0)),"Error")</f>
        <v>混响深度_a</v>
      </c>
      <c r="J1585" s="34" t="str">
        <f>IFERROR(_xlfn.IFS(INDEX(数据分类!E:E,MATCH(数据!H1585,数据分类!A:A,0))=3456,N1585&amp;M1585,INDEX(数据分类!E:E,MATCH(数据!H1585,数据分类!A:A,0))=34,M1585,INDEX(数据分类!E:E,MATCH(数据!H1585,数据分类!A:A,0))=56,N1585,INDEX(数据分类!E:E,MATCH(数据!H1585,数据分类!A:A,0))="-","-"),"Error")</f>
        <v>Vol:024</v>
      </c>
      <c r="K1585" s="34">
        <f t="shared" si="98"/>
        <v>1</v>
      </c>
      <c r="L1585" s="4" t="str">
        <f>IFERROR(INDEX(字典msg!B:B,MATCH(D1585,字典msg!A:A,0)),"Error")</f>
        <v>正常</v>
      </c>
      <c r="M1585" s="4" t="str">
        <f>IFERROR(_xlfn.IFS(H1585="9",INDEX(字典1_34!C:C,MATCH(MID(F1585,5,2),字典1_34!B:B,0)),H1585="B00",INDEX(字典1_34!D:D,MATCH(MID(F1585,5,2),字典1_34!B:B,0)),H1585="B20",INDEX(字典1_34!E:E,MATCH(MID(F1585,5,2),字典1_34!B:B,0)),H1585="B48",INDEX(字典1_34!G:G,MATCH(MID(F1585,5,2),字典1_34!B:B,0)),LEFT(H1585,1)="B",INDEX(字典1_34!F:F,MATCH(MID(F1585,5,2),字典1_34!B:B,0))),"-")</f>
        <v>Vol:024</v>
      </c>
      <c r="N1585" s="4" t="str">
        <f>IFERROR(_xlfn.IFS(H1585="9",INDEX(字典1_56!C:C,MATCH(MID(F1585,7,2),字典1_56!B:B,0)),LEFT(H1585,1)="B",INDEX(字典1_56!D:D,MATCH(MID(F1585,7,2),字典1_56!B:B,0)),H1585="C_B",INDEX(字典1_56!F:F,MATCH(MID(F1585,7,2),字典1_56!B:B,0)),H1585="C",INDEX(字典1_56!E:E,MATCH(MID(F1585,7,2),字典1_56!B:B,0))),"-")</f>
        <v>混响深度_a</v>
      </c>
      <c r="O1585" s="4" t="str">
        <f>IFERROR(INDEX(字典1_78!C:C,MATCH(RIGHT(F1585,2),字典1_78!B:B,0)),"Error")</f>
        <v>控制变更(#01)</v>
      </c>
      <c r="P1585" s="5">
        <f t="shared" si="96"/>
        <v>28.984000000000002</v>
      </c>
      <c r="Q1585" s="5">
        <f t="shared" si="97"/>
        <v>4.9000000000003041E-2</v>
      </c>
      <c r="R1585" s="5" t="str">
        <f>IF(H1587="C_B",INDEX(音色一览表!A:A,MATCH(MID(F1585,5,2)&amp;MID(F1586,5,2)&amp;MID(F1587,7,2),音色一览表!H:H,0))&amp;" "&amp;INDEX(音色一览表!G:G,MATCH(MID(F1585,5,2)&amp;MID(F1586,5,2)&amp;MID(F1587,7,2),音色一览表!H:H,0)),"")</f>
        <v/>
      </c>
      <c r="S1585" s="17"/>
      <c r="T1585" s="17"/>
    </row>
    <row r="1586" spans="1:20" ht="18" hidden="1" customHeight="1" x14ac:dyDescent="0.2">
      <c r="A1586" s="16">
        <v>1584</v>
      </c>
      <c r="B1586" s="16">
        <v>8</v>
      </c>
      <c r="C1586" s="10">
        <v>43089.903690416664</v>
      </c>
      <c r="D1586" s="16" t="s">
        <v>49</v>
      </c>
      <c r="E1586" s="16" t="s">
        <v>50</v>
      </c>
      <c r="F1586" s="16" t="s">
        <v>1278</v>
      </c>
      <c r="G1586" s="16" t="s">
        <v>1863</v>
      </c>
      <c r="H1586" s="34" t="str">
        <f t="shared" si="99"/>
        <v>B07</v>
      </c>
      <c r="I1586" s="34" t="str">
        <f>IFERROR(INDEX(数据分类!B:B,MATCH(数据!H1586,数据分类!A:A,0)),"Error")</f>
        <v>主音量_a</v>
      </c>
      <c r="J1586" s="34" t="str">
        <f>IFERROR(_xlfn.IFS(INDEX(数据分类!E:E,MATCH(数据!H1586,数据分类!A:A,0))=3456,N1586&amp;M1586,INDEX(数据分类!E:E,MATCH(数据!H1586,数据分类!A:A,0))=34,M1586,INDEX(数据分类!E:E,MATCH(数据!H1586,数据分类!A:A,0))=56,N1586,INDEX(数据分类!E:E,MATCH(数据!H1586,数据分类!A:A,0))="-","-"),"Error")</f>
        <v>Vol:104</v>
      </c>
      <c r="K1586" s="34">
        <f t="shared" si="98"/>
        <v>2</v>
      </c>
      <c r="L1586" s="4" t="str">
        <f>IFERROR(INDEX(字典msg!B:B,MATCH(D1586,字典msg!A:A,0)),"Error")</f>
        <v>正常</v>
      </c>
      <c r="M1586" s="4" t="str">
        <f>IFERROR(_xlfn.IFS(H1586="9",INDEX(字典1_34!C:C,MATCH(MID(F1586,5,2),字典1_34!B:B,0)),H1586="B00",INDEX(字典1_34!D:D,MATCH(MID(F1586,5,2),字典1_34!B:B,0)),H1586="B20",INDEX(字典1_34!E:E,MATCH(MID(F1586,5,2),字典1_34!B:B,0)),H1586="B48",INDEX(字典1_34!G:G,MATCH(MID(F1586,5,2),字典1_34!B:B,0)),LEFT(H1586,1)="B",INDEX(字典1_34!F:F,MATCH(MID(F1586,5,2),字典1_34!B:B,0))),"-")</f>
        <v>Vol:104</v>
      </c>
      <c r="N1586" s="4" t="str">
        <f>IFERROR(_xlfn.IFS(H1586="9",INDEX(字典1_56!C:C,MATCH(MID(F1586,7,2),字典1_56!B:B,0)),LEFT(H1586,1)="B",INDEX(字典1_56!D:D,MATCH(MID(F1586,7,2),字典1_56!B:B,0)),H1586="C_B",INDEX(字典1_56!F:F,MATCH(MID(F1586,7,2),字典1_56!B:B,0)),H1586="C",INDEX(字典1_56!E:E,MATCH(MID(F1586,7,2),字典1_56!B:B,0))),"-")</f>
        <v>主音量_a</v>
      </c>
      <c r="O1586" s="4" t="str">
        <f>IFERROR(INDEX(字典1_78!C:C,MATCH(RIGHT(F1586,2),字典1_78!B:B,0)),"Error")</f>
        <v>控制变更(#02)</v>
      </c>
      <c r="P1586" s="5">
        <f t="shared" si="96"/>
        <v>29.036000000000001</v>
      </c>
      <c r="Q1586" s="5">
        <f t="shared" si="97"/>
        <v>5.1999999999999602E-2</v>
      </c>
      <c r="R1586" s="5" t="str">
        <f>IF(H1588="C_B",INDEX(音色一览表!A:A,MATCH(MID(F1586,5,2)&amp;MID(F1587,5,2)&amp;MID(F1588,7,2),音色一览表!H:H,0))&amp;" "&amp;INDEX(音色一览表!G:G,MATCH(MID(F1586,5,2)&amp;MID(F1587,5,2)&amp;MID(F1588,7,2),音色一览表!H:H,0)),"")</f>
        <v/>
      </c>
      <c r="S1586" s="17"/>
      <c r="T1586" s="17"/>
    </row>
    <row r="1587" spans="1:20" ht="18" hidden="1" customHeight="1" x14ac:dyDescent="0.2">
      <c r="A1587" s="16">
        <v>1585</v>
      </c>
      <c r="B1587" s="16">
        <v>8</v>
      </c>
      <c r="C1587" s="10">
        <v>43089.903690995372</v>
      </c>
      <c r="D1587" s="16" t="s">
        <v>49</v>
      </c>
      <c r="E1587" s="16" t="s">
        <v>50</v>
      </c>
      <c r="F1587" s="16" t="s">
        <v>1280</v>
      </c>
      <c r="G1587" s="16" t="s">
        <v>1864</v>
      </c>
      <c r="H1587" s="34" t="str">
        <f t="shared" si="99"/>
        <v>B5B</v>
      </c>
      <c r="I1587" s="34" t="str">
        <f>IFERROR(INDEX(数据分类!B:B,MATCH(数据!H1587,数据分类!A:A,0)),"Error")</f>
        <v>混响深度_a</v>
      </c>
      <c r="J1587" s="34" t="str">
        <f>IFERROR(_xlfn.IFS(INDEX(数据分类!E:E,MATCH(数据!H1587,数据分类!A:A,0))=3456,N1587&amp;M1587,INDEX(数据分类!E:E,MATCH(数据!H1587,数据分类!A:A,0))=34,M1587,INDEX(数据分类!E:E,MATCH(数据!H1587,数据分类!A:A,0))=56,N1587,INDEX(数据分类!E:E,MATCH(数据!H1587,数据分类!A:A,0))="-","-"),"Error")</f>
        <v>Vol:024</v>
      </c>
      <c r="K1587" s="34">
        <f t="shared" si="98"/>
        <v>2</v>
      </c>
      <c r="L1587" s="4" t="str">
        <f>IFERROR(INDEX(字典msg!B:B,MATCH(D1587,字典msg!A:A,0)),"Error")</f>
        <v>正常</v>
      </c>
      <c r="M1587" s="4" t="str">
        <f>IFERROR(_xlfn.IFS(H1587="9",INDEX(字典1_34!C:C,MATCH(MID(F1587,5,2),字典1_34!B:B,0)),H1587="B00",INDEX(字典1_34!D:D,MATCH(MID(F1587,5,2),字典1_34!B:B,0)),H1587="B20",INDEX(字典1_34!E:E,MATCH(MID(F1587,5,2),字典1_34!B:B,0)),H1587="B48",INDEX(字典1_34!G:G,MATCH(MID(F1587,5,2),字典1_34!B:B,0)),LEFT(H1587,1)="B",INDEX(字典1_34!F:F,MATCH(MID(F1587,5,2),字典1_34!B:B,0))),"-")</f>
        <v>Vol:024</v>
      </c>
      <c r="N1587" s="4" t="str">
        <f>IFERROR(_xlfn.IFS(H1587="9",INDEX(字典1_56!C:C,MATCH(MID(F1587,7,2),字典1_56!B:B,0)),LEFT(H1587,1)="B",INDEX(字典1_56!D:D,MATCH(MID(F1587,7,2),字典1_56!B:B,0)),H1587="C_B",INDEX(字典1_56!F:F,MATCH(MID(F1587,7,2),字典1_56!B:B,0)),H1587="C",INDEX(字典1_56!E:E,MATCH(MID(F1587,7,2),字典1_56!B:B,0))),"-")</f>
        <v>混响深度_a</v>
      </c>
      <c r="O1587" s="4" t="str">
        <f>IFERROR(INDEX(字典1_78!C:C,MATCH(RIGHT(F1587,2),字典1_78!B:B,0)),"Error")</f>
        <v>控制变更(#02)</v>
      </c>
      <c r="P1587" s="5">
        <f t="shared" si="96"/>
        <v>29.085999999999999</v>
      </c>
      <c r="Q1587" s="5">
        <f t="shared" si="97"/>
        <v>4.9999999999997158E-2</v>
      </c>
      <c r="R1587" s="5" t="str">
        <f>IF(H1589="C_B",INDEX(音色一览表!A:A,MATCH(MID(F1587,5,2)&amp;MID(F1588,5,2)&amp;MID(F1589,7,2),音色一览表!H:H,0))&amp;" "&amp;INDEX(音色一览表!G:G,MATCH(MID(F1587,5,2)&amp;MID(F1588,5,2)&amp;MID(F1589,7,2),音色一览表!H:H,0)),"")</f>
        <v/>
      </c>
      <c r="S1587" s="17"/>
      <c r="T1587" s="17"/>
    </row>
    <row r="1588" spans="1:20" ht="18" hidden="1" customHeight="1" x14ac:dyDescent="0.2">
      <c r="A1588" s="16">
        <v>1586</v>
      </c>
      <c r="B1588" s="16">
        <v>8</v>
      </c>
      <c r="C1588" s="10">
        <v>43089.903692905093</v>
      </c>
      <c r="D1588" s="16" t="s">
        <v>49</v>
      </c>
      <c r="E1588" s="16" t="s">
        <v>50</v>
      </c>
      <c r="F1588" s="16" t="s">
        <v>1021</v>
      </c>
      <c r="G1588" s="16" t="s">
        <v>1865</v>
      </c>
      <c r="H1588" s="34" t="str">
        <f t="shared" si="99"/>
        <v>B00</v>
      </c>
      <c r="I1588" s="34" t="str">
        <f>IFERROR(INDEX(数据分类!B:B,MATCH(数据!H1588,数据分类!A:A,0)),"Error")</f>
        <v>设定音色_MSB</v>
      </c>
      <c r="J1588" s="34" t="str">
        <f>IFERROR(_xlfn.IFS(INDEX(数据分类!E:E,MATCH(数据!H1588,数据分类!A:A,0))=3456,N1588&amp;M1588,INDEX(数据分类!E:E,MATCH(数据!H1588,数据分类!A:A,0))=34,M1588,INDEX(数据分类!E:E,MATCH(数据!H1588,数据分类!A:A,0))=56,N1588,INDEX(数据分类!E:E,MATCH(数据!H1588,数据分类!A:A,0))="-","-"),"Error")</f>
        <v>MSB:000</v>
      </c>
      <c r="K1588" s="34">
        <f t="shared" si="98"/>
        <v>1</v>
      </c>
      <c r="L1588" s="4" t="str">
        <f>IFERROR(INDEX(字典msg!B:B,MATCH(D1588,字典msg!A:A,0)),"Error")</f>
        <v>正常</v>
      </c>
      <c r="M1588" s="4" t="str">
        <f>IFERROR(_xlfn.IFS(H1588="9",INDEX(字典1_34!C:C,MATCH(MID(F1588,5,2),字典1_34!B:B,0)),H1588="B00",INDEX(字典1_34!D:D,MATCH(MID(F1588,5,2),字典1_34!B:B,0)),H1588="B20",INDEX(字典1_34!E:E,MATCH(MID(F1588,5,2),字典1_34!B:B,0)),H1588="B48",INDEX(字典1_34!G:G,MATCH(MID(F1588,5,2),字典1_34!B:B,0)),LEFT(H1588,1)="B",INDEX(字典1_34!F:F,MATCH(MID(F1588,5,2),字典1_34!B:B,0))),"-")</f>
        <v>MSB:000</v>
      </c>
      <c r="N1588" s="4" t="str">
        <f>IFERROR(_xlfn.IFS(H1588="9",INDEX(字典1_56!C:C,MATCH(MID(F1588,7,2),字典1_56!B:B,0)),LEFT(H1588,1)="B",INDEX(字典1_56!D:D,MATCH(MID(F1588,7,2),字典1_56!B:B,0)),H1588="C_B",INDEX(字典1_56!F:F,MATCH(MID(F1588,7,2),字典1_56!B:B,0)),H1588="C",INDEX(字典1_56!E:E,MATCH(MID(F1588,7,2),字典1_56!B:B,0))),"-")</f>
        <v>设定音色_MSB</v>
      </c>
      <c r="O1588" s="4" t="str">
        <f>IFERROR(INDEX(字典1_78!C:C,MATCH(RIGHT(F1588,2),字典1_78!B:B,0)),"Error")</f>
        <v>控制变更(#01)</v>
      </c>
      <c r="P1588" s="5">
        <f t="shared" si="96"/>
        <v>29.25</v>
      </c>
      <c r="Q1588" s="5">
        <f t="shared" si="97"/>
        <v>0.16400000000000148</v>
      </c>
      <c r="R1588" s="5" t="str">
        <f>IF(H1590="C_B",INDEX(音色一览表!A:A,MATCH(MID(F1588,5,2)&amp;MID(F1589,5,2)&amp;MID(F1590,7,2),音色一览表!H:H,0))&amp;" "&amp;INDEX(音色一览表!G:G,MATCH(MID(F1588,5,2)&amp;MID(F1589,5,2)&amp;MID(F1590,7,2),音色一览表!H:H,0)),"")</f>
        <v>35 MIDI三角钢琴</v>
      </c>
      <c r="S1588" s="17"/>
      <c r="T1588" s="17"/>
    </row>
    <row r="1589" spans="1:20" ht="18" hidden="1" customHeight="1" x14ac:dyDescent="0.2">
      <c r="A1589" s="16">
        <v>1587</v>
      </c>
      <c r="B1589" s="16">
        <v>8</v>
      </c>
      <c r="C1589" s="10">
        <v>43089.903693414351</v>
      </c>
      <c r="D1589" s="16" t="s">
        <v>49</v>
      </c>
      <c r="E1589" s="16" t="s">
        <v>50</v>
      </c>
      <c r="F1589" s="16" t="s">
        <v>1023</v>
      </c>
      <c r="G1589" s="16" t="s">
        <v>1866</v>
      </c>
      <c r="H1589" s="34" t="str">
        <f t="shared" si="99"/>
        <v>B20</v>
      </c>
      <c r="I1589" s="34" t="str">
        <f>IFERROR(INDEX(数据分类!B:B,MATCH(数据!H1589,数据分类!A:A,0)),"Error")</f>
        <v>设定音色_LSB</v>
      </c>
      <c r="J1589" s="34" t="str">
        <f>IFERROR(_xlfn.IFS(INDEX(数据分类!E:E,MATCH(数据!H1589,数据分类!A:A,0))=3456,N1589&amp;M1589,INDEX(数据分类!E:E,MATCH(数据!H1589,数据分类!A:A,0))=34,M1589,INDEX(数据分类!E:E,MATCH(数据!H1589,数据分类!A:A,0))=56,N1589,INDEX(数据分类!E:E,MATCH(数据!H1589,数据分类!A:A,0))="-","-"),"Error")</f>
        <v>LSB:112</v>
      </c>
      <c r="K1589" s="34">
        <f t="shared" si="98"/>
        <v>1</v>
      </c>
      <c r="L1589" s="4" t="str">
        <f>IFERROR(INDEX(字典msg!B:B,MATCH(D1589,字典msg!A:A,0)),"Error")</f>
        <v>正常</v>
      </c>
      <c r="M1589" s="4" t="str">
        <f>IFERROR(_xlfn.IFS(H1589="9",INDEX(字典1_34!C:C,MATCH(MID(F1589,5,2),字典1_34!B:B,0)),H1589="B00",INDEX(字典1_34!D:D,MATCH(MID(F1589,5,2),字典1_34!B:B,0)),H1589="B20",INDEX(字典1_34!E:E,MATCH(MID(F1589,5,2),字典1_34!B:B,0)),H1589="B48",INDEX(字典1_34!G:G,MATCH(MID(F1589,5,2),字典1_34!B:B,0)),LEFT(H1589,1)="B",INDEX(字典1_34!F:F,MATCH(MID(F1589,5,2),字典1_34!B:B,0))),"-")</f>
        <v>LSB:112</v>
      </c>
      <c r="N1589" s="4" t="str">
        <f>IFERROR(_xlfn.IFS(H1589="9",INDEX(字典1_56!C:C,MATCH(MID(F1589,7,2),字典1_56!B:B,0)),LEFT(H1589,1)="B",INDEX(字典1_56!D:D,MATCH(MID(F1589,7,2),字典1_56!B:B,0)),H1589="C_B",INDEX(字典1_56!F:F,MATCH(MID(F1589,7,2),字典1_56!B:B,0)),H1589="C",INDEX(字典1_56!E:E,MATCH(MID(F1589,7,2),字典1_56!B:B,0))),"-")</f>
        <v>设定音色_LSB</v>
      </c>
      <c r="O1589" s="4" t="str">
        <f>IFERROR(INDEX(字典1_78!C:C,MATCH(RIGHT(F1589,2),字典1_78!B:B,0)),"Error")</f>
        <v>控制变更(#01)</v>
      </c>
      <c r="P1589" s="5">
        <f t="shared" si="96"/>
        <v>29.294</v>
      </c>
      <c r="Q1589" s="5">
        <f t="shared" si="97"/>
        <v>4.4000000000000483E-2</v>
      </c>
      <c r="R1589" s="5" t="str">
        <f>IF(H1591="C_B",INDEX(音色一览表!A:A,MATCH(MID(F1589,5,2)&amp;MID(F1590,5,2)&amp;MID(F1591,7,2),音色一览表!H:H,0))&amp;" "&amp;INDEX(音色一览表!G:G,MATCH(MID(F1589,5,2)&amp;MID(F1590,5,2)&amp;MID(F1591,7,2),音色一览表!H:H,0)),"")</f>
        <v/>
      </c>
      <c r="S1589" s="17"/>
      <c r="T1589" s="17"/>
    </row>
    <row r="1590" spans="1:20" ht="18" hidden="1" customHeight="1" x14ac:dyDescent="0.2">
      <c r="A1590" s="16">
        <v>1588</v>
      </c>
      <c r="B1590" s="16">
        <v>8</v>
      </c>
      <c r="C1590" s="10">
        <v>43089.903693958331</v>
      </c>
      <c r="D1590" s="16" t="s">
        <v>49</v>
      </c>
      <c r="E1590" s="16" t="s">
        <v>50</v>
      </c>
      <c r="F1590" s="16" t="s">
        <v>1283</v>
      </c>
      <c r="G1590" s="16" t="s">
        <v>1867</v>
      </c>
      <c r="H1590" s="34" t="str">
        <f t="shared" si="99"/>
        <v>C_B</v>
      </c>
      <c r="I1590" s="34" t="str">
        <f>IFERROR(INDEX(数据分类!B:B,MATCH(数据!H1590,数据分类!A:A,0)),"Error")</f>
        <v>设定音色_NO</v>
      </c>
      <c r="J1590" s="34" t="str">
        <f>IFERROR(_xlfn.IFS(INDEX(数据分类!E:E,MATCH(数据!H1590,数据分类!A:A,0))=3456,N1590&amp;M1590,INDEX(数据分类!E:E,MATCH(数据!H1590,数据分类!A:A,0))=34,M1590,INDEX(数据分类!E:E,MATCH(数据!H1590,数据分类!A:A,0))=56,N1590,INDEX(数据分类!E:E,MATCH(数据!H1590,数据分类!A:A,0))="-","-"),"Error")</f>
        <v>NO:003</v>
      </c>
      <c r="K1590" s="34">
        <f t="shared" si="98"/>
        <v>1</v>
      </c>
      <c r="L1590" s="4" t="str">
        <f>IFERROR(INDEX(字典msg!B:B,MATCH(D1590,字典msg!A:A,0)),"Error")</f>
        <v>正常</v>
      </c>
      <c r="M1590" s="4" t="str">
        <f>IFERROR(_xlfn.IFS(H1590="9",INDEX(字典1_34!C:C,MATCH(MID(F1590,5,2),字典1_34!B:B,0)),H1590="B00",INDEX(字典1_34!D:D,MATCH(MID(F1590,5,2),字典1_34!B:B,0)),H1590="B20",INDEX(字典1_34!E:E,MATCH(MID(F1590,5,2),字典1_34!B:B,0)),H1590="B48",INDEX(字典1_34!G:G,MATCH(MID(F1590,5,2),字典1_34!B:B,0)),LEFT(H1590,1)="B",INDEX(字典1_34!F:F,MATCH(MID(F1590,5,2),字典1_34!B:B,0))),"-")</f>
        <v>-</v>
      </c>
      <c r="N1590" s="4" t="str">
        <f>IFERROR(_xlfn.IFS(H1590="9",INDEX(字典1_56!C:C,MATCH(MID(F1590,7,2),字典1_56!B:B,0)),LEFT(H1590,1)="B",INDEX(字典1_56!D:D,MATCH(MID(F1590,7,2),字典1_56!B:B,0)),H1590="C_B",INDEX(字典1_56!F:F,MATCH(MID(F1590,7,2),字典1_56!B:B,0)),H1590="C",INDEX(字典1_56!E:E,MATCH(MID(F1590,7,2),字典1_56!B:B,0))),"-")</f>
        <v>NO:003</v>
      </c>
      <c r="O1590" s="4" t="str">
        <f>IFERROR(INDEX(字典1_78!C:C,MATCH(RIGHT(F1590,2),字典1_78!B:B,0)),"Error")</f>
        <v>程序更改(#01)</v>
      </c>
      <c r="P1590" s="5">
        <f t="shared" si="96"/>
        <v>29.341000000000001</v>
      </c>
      <c r="Q1590" s="5">
        <f t="shared" si="97"/>
        <v>4.7000000000000597E-2</v>
      </c>
      <c r="R1590" s="5" t="str">
        <f>IF(H1592="C_B",INDEX(音色一览表!A:A,MATCH(MID(F1590,5,2)&amp;MID(F1591,5,2)&amp;MID(F1592,7,2),音色一览表!H:H,0))&amp;" "&amp;INDEX(音色一览表!G:G,MATCH(MID(F1590,5,2)&amp;MID(F1591,5,2)&amp;MID(F1592,7,2),音色一览表!H:H,0)),"")</f>
        <v/>
      </c>
      <c r="S1590" s="17"/>
      <c r="T1590" s="17"/>
    </row>
    <row r="1591" spans="1:20" ht="18" hidden="1" customHeight="1" x14ac:dyDescent="0.2">
      <c r="A1591" s="16">
        <v>1589</v>
      </c>
      <c r="B1591" s="16">
        <v>8</v>
      </c>
      <c r="C1591" s="10">
        <v>43089.903694525463</v>
      </c>
      <c r="D1591" s="16" t="s">
        <v>49</v>
      </c>
      <c r="E1591" s="16" t="s">
        <v>50</v>
      </c>
      <c r="F1591" s="16" t="s">
        <v>1026</v>
      </c>
      <c r="G1591" s="16" t="s">
        <v>1868</v>
      </c>
      <c r="H1591" s="34" t="str">
        <f t="shared" si="99"/>
        <v>B00</v>
      </c>
      <c r="I1591" s="34" t="str">
        <f>IFERROR(INDEX(数据分类!B:B,MATCH(数据!H1591,数据分类!A:A,0)),"Error")</f>
        <v>设定音色_MSB</v>
      </c>
      <c r="J1591" s="34" t="str">
        <f>IFERROR(_xlfn.IFS(INDEX(数据分类!E:E,MATCH(数据!H1591,数据分类!A:A,0))=3456,N1591&amp;M1591,INDEX(数据分类!E:E,MATCH(数据!H1591,数据分类!A:A,0))=34,M1591,INDEX(数据分类!E:E,MATCH(数据!H1591,数据分类!A:A,0))=56,N1591,INDEX(数据分类!E:E,MATCH(数据!H1591,数据分类!A:A,0))="-","-"),"Error")</f>
        <v>MSB:000</v>
      </c>
      <c r="K1591" s="34">
        <f t="shared" si="98"/>
        <v>2</v>
      </c>
      <c r="L1591" s="4" t="str">
        <f>IFERROR(INDEX(字典msg!B:B,MATCH(D1591,字典msg!A:A,0)),"Error")</f>
        <v>正常</v>
      </c>
      <c r="M1591" s="4" t="str">
        <f>IFERROR(_xlfn.IFS(H1591="9",INDEX(字典1_34!C:C,MATCH(MID(F1591,5,2),字典1_34!B:B,0)),H1591="B00",INDEX(字典1_34!D:D,MATCH(MID(F1591,5,2),字典1_34!B:B,0)),H1591="B20",INDEX(字典1_34!E:E,MATCH(MID(F1591,5,2),字典1_34!B:B,0)),H1591="B48",INDEX(字典1_34!G:G,MATCH(MID(F1591,5,2),字典1_34!B:B,0)),LEFT(H1591,1)="B",INDEX(字典1_34!F:F,MATCH(MID(F1591,5,2),字典1_34!B:B,0))),"-")</f>
        <v>MSB:000</v>
      </c>
      <c r="N1591" s="4" t="str">
        <f>IFERROR(_xlfn.IFS(H1591="9",INDEX(字典1_56!C:C,MATCH(MID(F1591,7,2),字典1_56!B:B,0)),LEFT(H1591,1)="B",INDEX(字典1_56!D:D,MATCH(MID(F1591,7,2),字典1_56!B:B,0)),H1591="C_B",INDEX(字典1_56!F:F,MATCH(MID(F1591,7,2),字典1_56!B:B,0)),H1591="C",INDEX(字典1_56!E:E,MATCH(MID(F1591,7,2),字典1_56!B:B,0))),"-")</f>
        <v>设定音色_MSB</v>
      </c>
      <c r="O1591" s="4" t="str">
        <f>IFERROR(INDEX(字典1_78!C:C,MATCH(RIGHT(F1591,2),字典1_78!B:B,0)),"Error")</f>
        <v>控制变更(#02)</v>
      </c>
      <c r="P1591" s="5">
        <f t="shared" si="96"/>
        <v>29.39</v>
      </c>
      <c r="Q1591" s="5">
        <f t="shared" si="97"/>
        <v>4.8999999999999488E-2</v>
      </c>
      <c r="R1591" s="5" t="str">
        <f>IF(H1593="C_B",INDEX(音色一览表!A:A,MATCH(MID(F1591,5,2)&amp;MID(F1592,5,2)&amp;MID(F1593,7,2),音色一览表!H:H,0))&amp;" "&amp;INDEX(音色一览表!G:G,MATCH(MID(F1591,5,2)&amp;MID(F1592,5,2)&amp;MID(F1593,7,2),音色一览表!H:H,0)),"")</f>
        <v>42 Cool!银河电钢琴</v>
      </c>
      <c r="S1591" s="17"/>
      <c r="T1591" s="17"/>
    </row>
    <row r="1592" spans="1:20" ht="18" hidden="1" customHeight="1" x14ac:dyDescent="0.2">
      <c r="A1592" s="16">
        <v>1590</v>
      </c>
      <c r="B1592" s="16">
        <v>8</v>
      </c>
      <c r="C1592" s="10">
        <v>43089.903695081019</v>
      </c>
      <c r="D1592" s="16" t="s">
        <v>49</v>
      </c>
      <c r="E1592" s="16" t="s">
        <v>50</v>
      </c>
      <c r="F1592" s="16" t="s">
        <v>1286</v>
      </c>
      <c r="G1592" s="16" t="s">
        <v>1869</v>
      </c>
      <c r="H1592" s="34" t="str">
        <f t="shared" si="99"/>
        <v>B20</v>
      </c>
      <c r="I1592" s="34" t="str">
        <f>IFERROR(INDEX(数据分类!B:B,MATCH(数据!H1592,数据分类!A:A,0)),"Error")</f>
        <v>设定音色_LSB</v>
      </c>
      <c r="J1592" s="34" t="str">
        <f>IFERROR(_xlfn.IFS(INDEX(数据分类!E:E,MATCH(数据!H1592,数据分类!A:A,0))=3456,N1592&amp;M1592,INDEX(数据分类!E:E,MATCH(数据!H1592,数据分类!A:A,0))=34,M1592,INDEX(数据分类!E:E,MATCH(数据!H1592,数据分类!A:A,0))=56,N1592,INDEX(数据分类!E:E,MATCH(数据!H1592,数据分类!A:A,0))="-","-"),"Error")</f>
        <v>LSB:114</v>
      </c>
      <c r="K1592" s="34">
        <f t="shared" si="98"/>
        <v>2</v>
      </c>
      <c r="L1592" s="4" t="str">
        <f>IFERROR(INDEX(字典msg!B:B,MATCH(D1592,字典msg!A:A,0)),"Error")</f>
        <v>正常</v>
      </c>
      <c r="M1592" s="4" t="str">
        <f>IFERROR(_xlfn.IFS(H1592="9",INDEX(字典1_34!C:C,MATCH(MID(F1592,5,2),字典1_34!B:B,0)),H1592="B00",INDEX(字典1_34!D:D,MATCH(MID(F1592,5,2),字典1_34!B:B,0)),H1592="B20",INDEX(字典1_34!E:E,MATCH(MID(F1592,5,2),字典1_34!B:B,0)),H1592="B48",INDEX(字典1_34!G:G,MATCH(MID(F1592,5,2),字典1_34!B:B,0)),LEFT(H1592,1)="B",INDEX(字典1_34!F:F,MATCH(MID(F1592,5,2),字典1_34!B:B,0))),"-")</f>
        <v>LSB:114</v>
      </c>
      <c r="N1592" s="4" t="str">
        <f>IFERROR(_xlfn.IFS(H1592="9",INDEX(字典1_56!C:C,MATCH(MID(F1592,7,2),字典1_56!B:B,0)),LEFT(H1592,1)="B",INDEX(字典1_56!D:D,MATCH(MID(F1592,7,2),字典1_56!B:B,0)),H1592="C_B",INDEX(字典1_56!F:F,MATCH(MID(F1592,7,2),字典1_56!B:B,0)),H1592="C",INDEX(字典1_56!E:E,MATCH(MID(F1592,7,2),字典1_56!B:B,0))),"-")</f>
        <v>设定音色_LSB</v>
      </c>
      <c r="O1592" s="4" t="str">
        <f>IFERROR(INDEX(字典1_78!C:C,MATCH(RIGHT(F1592,2),字典1_78!B:B,0)),"Error")</f>
        <v>控制变更(#02)</v>
      </c>
      <c r="P1592" s="5">
        <f t="shared" si="96"/>
        <v>29.437999999999999</v>
      </c>
      <c r="Q1592" s="5">
        <f t="shared" si="97"/>
        <v>4.7999999999998266E-2</v>
      </c>
      <c r="R1592" s="5" t="str">
        <f>IF(H1594="C_B",INDEX(音色一览表!A:A,MATCH(MID(F1592,5,2)&amp;MID(F1593,5,2)&amp;MID(F1594,7,2),音色一览表!H:H,0))&amp;" "&amp;INDEX(音色一览表!G:G,MATCH(MID(F1592,5,2)&amp;MID(F1593,5,2)&amp;MID(F1594,7,2),音色一览表!H:H,0)),"")</f>
        <v/>
      </c>
      <c r="S1592" s="17"/>
      <c r="T1592" s="17"/>
    </row>
    <row r="1593" spans="1:20" ht="18" hidden="1" customHeight="1" x14ac:dyDescent="0.2">
      <c r="A1593" s="16">
        <v>1591</v>
      </c>
      <c r="B1593" s="16">
        <v>8</v>
      </c>
      <c r="C1593" s="10">
        <v>43089.903695682871</v>
      </c>
      <c r="D1593" s="16" t="s">
        <v>49</v>
      </c>
      <c r="E1593" s="16" t="s">
        <v>50</v>
      </c>
      <c r="F1593" s="16" t="s">
        <v>1288</v>
      </c>
      <c r="G1593" s="16" t="s">
        <v>1870</v>
      </c>
      <c r="H1593" s="34" t="str">
        <f t="shared" si="99"/>
        <v>C_B</v>
      </c>
      <c r="I1593" s="34" t="str">
        <f>IFERROR(INDEX(数据分类!B:B,MATCH(数据!H1593,数据分类!A:A,0)),"Error")</f>
        <v>设定音色_NO</v>
      </c>
      <c r="J1593" s="34" t="str">
        <f>IFERROR(_xlfn.IFS(INDEX(数据分类!E:E,MATCH(数据!H1593,数据分类!A:A,0))=3456,N1593&amp;M1593,INDEX(数据分类!E:E,MATCH(数据!H1593,数据分类!A:A,0))=34,M1593,INDEX(数据分类!E:E,MATCH(数据!H1593,数据分类!A:A,0))=56,N1593,INDEX(数据分类!E:E,MATCH(数据!H1593,数据分类!A:A,0))="-","-"),"Error")</f>
        <v>NO:005</v>
      </c>
      <c r="K1593" s="34">
        <f t="shared" si="98"/>
        <v>2</v>
      </c>
      <c r="L1593" s="4" t="str">
        <f>IFERROR(INDEX(字典msg!B:B,MATCH(D1593,字典msg!A:A,0)),"Error")</f>
        <v>正常</v>
      </c>
      <c r="M1593" s="4" t="str">
        <f>IFERROR(_xlfn.IFS(H1593="9",INDEX(字典1_34!C:C,MATCH(MID(F1593,5,2),字典1_34!B:B,0)),H1593="B00",INDEX(字典1_34!D:D,MATCH(MID(F1593,5,2),字典1_34!B:B,0)),H1593="B20",INDEX(字典1_34!E:E,MATCH(MID(F1593,5,2),字典1_34!B:B,0)),H1593="B48",INDEX(字典1_34!G:G,MATCH(MID(F1593,5,2),字典1_34!B:B,0)),LEFT(H1593,1)="B",INDEX(字典1_34!F:F,MATCH(MID(F1593,5,2),字典1_34!B:B,0))),"-")</f>
        <v>-</v>
      </c>
      <c r="N1593" s="4" t="str">
        <f>IFERROR(_xlfn.IFS(H1593="9",INDEX(字典1_56!C:C,MATCH(MID(F1593,7,2),字典1_56!B:B,0)),LEFT(H1593,1)="B",INDEX(字典1_56!D:D,MATCH(MID(F1593,7,2),字典1_56!B:B,0)),H1593="C_B",INDEX(字典1_56!F:F,MATCH(MID(F1593,7,2),字典1_56!B:B,0)),H1593="C",INDEX(字典1_56!E:E,MATCH(MID(F1593,7,2),字典1_56!B:B,0))),"-")</f>
        <v>NO:005</v>
      </c>
      <c r="O1593" s="4" t="str">
        <f>IFERROR(INDEX(字典1_78!C:C,MATCH(RIGHT(F1593,2),字典1_78!B:B,0)),"Error")</f>
        <v>程序更改(#02)</v>
      </c>
      <c r="P1593" s="5">
        <f t="shared" si="96"/>
        <v>29.49</v>
      </c>
      <c r="Q1593" s="5">
        <f t="shared" si="97"/>
        <v>5.1999999999999602E-2</v>
      </c>
      <c r="R1593" s="5" t="str">
        <f>IF(H1595="C_B",INDEX(音色一览表!A:A,MATCH(MID(F1593,5,2)&amp;MID(F1594,5,2)&amp;MID(F1595,7,2),音色一览表!H:H,0))&amp;" "&amp;INDEX(音色一览表!G:G,MATCH(MID(F1593,5,2)&amp;MID(F1594,5,2)&amp;MID(F1595,7,2),音色一览表!H:H,0)),"")</f>
        <v/>
      </c>
      <c r="S1593" s="17"/>
      <c r="T1593" s="17"/>
    </row>
    <row r="1594" spans="1:20" ht="18" hidden="1" customHeight="1" x14ac:dyDescent="0.2">
      <c r="A1594" s="16">
        <v>1592</v>
      </c>
      <c r="B1594" s="16">
        <v>8</v>
      </c>
      <c r="C1594" s="10">
        <v>43089.903696261572</v>
      </c>
      <c r="D1594" s="16" t="s">
        <v>49</v>
      </c>
      <c r="E1594" s="16" t="s">
        <v>50</v>
      </c>
      <c r="F1594" s="16" t="s">
        <v>1290</v>
      </c>
      <c r="G1594" s="16" t="s">
        <v>1871</v>
      </c>
      <c r="H1594" s="34" t="str">
        <f t="shared" si="99"/>
        <v>B07</v>
      </c>
      <c r="I1594" s="34" t="str">
        <f>IFERROR(INDEX(数据分类!B:B,MATCH(数据!H1594,数据分类!A:A,0)),"Error")</f>
        <v>主音量_a</v>
      </c>
      <c r="J1594" s="34" t="str">
        <f>IFERROR(_xlfn.IFS(INDEX(数据分类!E:E,MATCH(数据!H1594,数据分类!A:A,0))=3456,N1594&amp;M1594,INDEX(数据分类!E:E,MATCH(数据!H1594,数据分类!A:A,0))=34,M1594,INDEX(数据分类!E:E,MATCH(数据!H1594,数据分类!A:A,0))=56,N1594,INDEX(数据分类!E:E,MATCH(数据!H1594,数据分类!A:A,0))="-","-"),"Error")</f>
        <v>Vol:112</v>
      </c>
      <c r="K1594" s="34">
        <f t="shared" si="98"/>
        <v>1</v>
      </c>
      <c r="L1594" s="4" t="str">
        <f>IFERROR(INDEX(字典msg!B:B,MATCH(D1594,字典msg!A:A,0)),"Error")</f>
        <v>正常</v>
      </c>
      <c r="M1594" s="4" t="str">
        <f>IFERROR(_xlfn.IFS(H1594="9",INDEX(字典1_34!C:C,MATCH(MID(F1594,5,2),字典1_34!B:B,0)),H1594="B00",INDEX(字典1_34!D:D,MATCH(MID(F1594,5,2),字典1_34!B:B,0)),H1594="B20",INDEX(字典1_34!E:E,MATCH(MID(F1594,5,2),字典1_34!B:B,0)),H1594="B48",INDEX(字典1_34!G:G,MATCH(MID(F1594,5,2),字典1_34!B:B,0)),LEFT(H1594,1)="B",INDEX(字典1_34!F:F,MATCH(MID(F1594,5,2),字典1_34!B:B,0))),"-")</f>
        <v>Vol:112</v>
      </c>
      <c r="N1594" s="4" t="str">
        <f>IFERROR(_xlfn.IFS(H1594="9",INDEX(字典1_56!C:C,MATCH(MID(F1594,7,2),字典1_56!B:B,0)),LEFT(H1594,1)="B",INDEX(字典1_56!D:D,MATCH(MID(F1594,7,2),字典1_56!B:B,0)),H1594="C_B",INDEX(字典1_56!F:F,MATCH(MID(F1594,7,2),字典1_56!B:B,0)),H1594="C",INDEX(字典1_56!E:E,MATCH(MID(F1594,7,2),字典1_56!B:B,0))),"-")</f>
        <v>主音量_a</v>
      </c>
      <c r="O1594" s="4" t="str">
        <f>IFERROR(INDEX(字典1_78!C:C,MATCH(RIGHT(F1594,2),字典1_78!B:B,0)),"Error")</f>
        <v>控制变更(#01)</v>
      </c>
      <c r="P1594" s="5">
        <f t="shared" si="96"/>
        <v>29.541</v>
      </c>
      <c r="Q1594" s="5">
        <f t="shared" si="97"/>
        <v>5.1000000000001933E-2</v>
      </c>
      <c r="R1594" s="5" t="str">
        <f>IF(H1596="C_B",INDEX(音色一览表!A:A,MATCH(MID(F1594,5,2)&amp;MID(F1595,5,2)&amp;MID(F1596,7,2),音色一览表!H:H,0))&amp;" "&amp;INDEX(音色一览表!G:G,MATCH(MID(F1594,5,2)&amp;MID(F1595,5,2)&amp;MID(F1596,7,2),音色一览表!H:H,0)),"")</f>
        <v/>
      </c>
      <c r="S1594" s="17"/>
      <c r="T1594" s="17"/>
    </row>
    <row r="1595" spans="1:20" ht="18" hidden="1" customHeight="1" x14ac:dyDescent="0.2">
      <c r="A1595" s="16">
        <v>1593</v>
      </c>
      <c r="B1595" s="16">
        <v>8</v>
      </c>
      <c r="C1595" s="10">
        <v>43089.903696805559</v>
      </c>
      <c r="D1595" s="16" t="s">
        <v>49</v>
      </c>
      <c r="E1595" s="16" t="s">
        <v>50</v>
      </c>
      <c r="F1595" s="16" t="s">
        <v>1032</v>
      </c>
      <c r="G1595" s="16" t="s">
        <v>1872</v>
      </c>
      <c r="H1595" s="34" t="str">
        <f t="shared" si="99"/>
        <v>B5B</v>
      </c>
      <c r="I1595" s="34" t="str">
        <f>IFERROR(INDEX(数据分类!B:B,MATCH(数据!H1595,数据分类!A:A,0)),"Error")</f>
        <v>混响深度_a</v>
      </c>
      <c r="J1595" s="34" t="str">
        <f>IFERROR(_xlfn.IFS(INDEX(数据分类!E:E,MATCH(数据!H1595,数据分类!A:A,0))=3456,N1595&amp;M1595,INDEX(数据分类!E:E,MATCH(数据!H1595,数据分类!A:A,0))=34,M1595,INDEX(数据分类!E:E,MATCH(数据!H1595,数据分类!A:A,0))=56,N1595,INDEX(数据分类!E:E,MATCH(数据!H1595,数据分类!A:A,0))="-","-"),"Error")</f>
        <v>Vol:020</v>
      </c>
      <c r="K1595" s="34">
        <f t="shared" si="98"/>
        <v>1</v>
      </c>
      <c r="L1595" s="4" t="str">
        <f>IFERROR(INDEX(字典msg!B:B,MATCH(D1595,字典msg!A:A,0)),"Error")</f>
        <v>正常</v>
      </c>
      <c r="M1595" s="4" t="str">
        <f>IFERROR(_xlfn.IFS(H1595="9",INDEX(字典1_34!C:C,MATCH(MID(F1595,5,2),字典1_34!B:B,0)),H1595="B00",INDEX(字典1_34!D:D,MATCH(MID(F1595,5,2),字典1_34!B:B,0)),H1595="B20",INDEX(字典1_34!E:E,MATCH(MID(F1595,5,2),字典1_34!B:B,0)),H1595="B48",INDEX(字典1_34!G:G,MATCH(MID(F1595,5,2),字典1_34!B:B,0)),LEFT(H1595,1)="B",INDEX(字典1_34!F:F,MATCH(MID(F1595,5,2),字典1_34!B:B,0))),"-")</f>
        <v>Vol:020</v>
      </c>
      <c r="N1595" s="4" t="str">
        <f>IFERROR(_xlfn.IFS(H1595="9",INDEX(字典1_56!C:C,MATCH(MID(F1595,7,2),字典1_56!B:B,0)),LEFT(H1595,1)="B",INDEX(字典1_56!D:D,MATCH(MID(F1595,7,2),字典1_56!B:B,0)),H1595="C_B",INDEX(字典1_56!F:F,MATCH(MID(F1595,7,2),字典1_56!B:B,0)),H1595="C",INDEX(字典1_56!E:E,MATCH(MID(F1595,7,2),字典1_56!B:B,0))),"-")</f>
        <v>混响深度_a</v>
      </c>
      <c r="O1595" s="4" t="str">
        <f>IFERROR(INDEX(字典1_78!C:C,MATCH(RIGHT(F1595,2),字典1_78!B:B,0)),"Error")</f>
        <v>控制变更(#01)</v>
      </c>
      <c r="P1595" s="5">
        <f t="shared" si="96"/>
        <v>29.588000000000001</v>
      </c>
      <c r="Q1595" s="5">
        <f t="shared" si="97"/>
        <v>4.7000000000000597E-2</v>
      </c>
      <c r="R1595" s="5" t="str">
        <f>IF(H1597="C_B",INDEX(音色一览表!A:A,MATCH(MID(F1595,5,2)&amp;MID(F1596,5,2)&amp;MID(F1597,7,2),音色一览表!H:H,0))&amp;" "&amp;INDEX(音色一览表!G:G,MATCH(MID(F1595,5,2)&amp;MID(F1596,5,2)&amp;MID(F1597,7,2),音色一览表!H:H,0)),"")</f>
        <v/>
      </c>
      <c r="S1595" s="17"/>
      <c r="T1595" s="17"/>
    </row>
    <row r="1596" spans="1:20" ht="18" hidden="1" customHeight="1" x14ac:dyDescent="0.2">
      <c r="A1596" s="16">
        <v>1594</v>
      </c>
      <c r="B1596" s="16">
        <v>8</v>
      </c>
      <c r="C1596" s="10">
        <v>43089.903697384259</v>
      </c>
      <c r="D1596" s="16" t="s">
        <v>49</v>
      </c>
      <c r="E1596" s="16" t="s">
        <v>50</v>
      </c>
      <c r="F1596" s="16" t="s">
        <v>1293</v>
      </c>
      <c r="G1596" s="16" t="s">
        <v>1873</v>
      </c>
      <c r="H1596" s="34" t="str">
        <f t="shared" si="99"/>
        <v>B5D</v>
      </c>
      <c r="I1596" s="34" t="str">
        <f>IFERROR(INDEX(数据分类!B:B,MATCH(数据!H1596,数据分类!A:A,0)),"Error")</f>
        <v>混响深度_b</v>
      </c>
      <c r="J1596" s="34" t="str">
        <f>IFERROR(_xlfn.IFS(INDEX(数据分类!E:E,MATCH(数据!H1596,数据分类!A:A,0))=3456,N1596&amp;M1596,INDEX(数据分类!E:E,MATCH(数据!H1596,数据分类!A:A,0))=34,M1596,INDEX(数据分类!E:E,MATCH(数据!H1596,数据分类!A:A,0))=56,N1596,INDEX(数据分类!E:E,MATCH(数据!H1596,数据分类!A:A,0))="-","-"),"Error")</f>
        <v>Vol:030</v>
      </c>
      <c r="K1596" s="34">
        <f t="shared" si="98"/>
        <v>1</v>
      </c>
      <c r="L1596" s="4" t="str">
        <f>IFERROR(INDEX(字典msg!B:B,MATCH(D1596,字典msg!A:A,0)),"Error")</f>
        <v>正常</v>
      </c>
      <c r="M1596" s="4" t="str">
        <f>IFERROR(_xlfn.IFS(H1596="9",INDEX(字典1_34!C:C,MATCH(MID(F1596,5,2),字典1_34!B:B,0)),H1596="B00",INDEX(字典1_34!D:D,MATCH(MID(F1596,5,2),字典1_34!B:B,0)),H1596="B20",INDEX(字典1_34!E:E,MATCH(MID(F1596,5,2),字典1_34!B:B,0)),H1596="B48",INDEX(字典1_34!G:G,MATCH(MID(F1596,5,2),字典1_34!B:B,0)),LEFT(H1596,1)="B",INDEX(字典1_34!F:F,MATCH(MID(F1596,5,2),字典1_34!B:B,0))),"-")</f>
        <v>Vol:030</v>
      </c>
      <c r="N1596" s="4" t="str">
        <f>IFERROR(_xlfn.IFS(H1596="9",INDEX(字典1_56!C:C,MATCH(MID(F1596,7,2),字典1_56!B:B,0)),LEFT(H1596,1)="B",INDEX(字典1_56!D:D,MATCH(MID(F1596,7,2),字典1_56!B:B,0)),H1596="C_B",INDEX(字典1_56!F:F,MATCH(MID(F1596,7,2),字典1_56!B:B,0)),H1596="C",INDEX(字典1_56!E:E,MATCH(MID(F1596,7,2),字典1_56!B:B,0))),"-")</f>
        <v>混响深度_b</v>
      </c>
      <c r="O1596" s="4" t="str">
        <f>IFERROR(INDEX(字典1_78!C:C,MATCH(RIGHT(F1596,2),字典1_78!B:B,0)),"Error")</f>
        <v>控制变更(#01)</v>
      </c>
      <c r="P1596" s="5">
        <f t="shared" si="96"/>
        <v>29.638000000000002</v>
      </c>
      <c r="Q1596" s="5">
        <f t="shared" si="97"/>
        <v>5.0000000000000711E-2</v>
      </c>
      <c r="R1596" s="5" t="str">
        <f>IF(H1598="C_B",INDEX(音色一览表!A:A,MATCH(MID(F1596,5,2)&amp;MID(F1597,5,2)&amp;MID(F1598,7,2),音色一览表!H:H,0))&amp;" "&amp;INDEX(音色一览表!G:G,MATCH(MID(F1596,5,2)&amp;MID(F1597,5,2)&amp;MID(F1598,7,2),音色一览表!H:H,0)),"")</f>
        <v/>
      </c>
      <c r="S1596" s="17"/>
      <c r="T1596" s="17"/>
    </row>
    <row r="1597" spans="1:20" ht="18" hidden="1" customHeight="1" x14ac:dyDescent="0.2">
      <c r="A1597" s="16">
        <v>1595</v>
      </c>
      <c r="B1597" s="16">
        <v>8</v>
      </c>
      <c r="C1597" s="10">
        <v>43089.903697974536</v>
      </c>
      <c r="D1597" s="16" t="s">
        <v>49</v>
      </c>
      <c r="E1597" s="16" t="s">
        <v>50</v>
      </c>
      <c r="F1597" s="16" t="s">
        <v>1295</v>
      </c>
      <c r="G1597" s="16" t="s">
        <v>1874</v>
      </c>
      <c r="H1597" s="34" t="str">
        <f t="shared" si="99"/>
        <v>B07</v>
      </c>
      <c r="I1597" s="34" t="str">
        <f>IFERROR(INDEX(数据分类!B:B,MATCH(数据!H1597,数据分类!A:A,0)),"Error")</f>
        <v>主音量_a</v>
      </c>
      <c r="J1597" s="34" t="str">
        <f>IFERROR(_xlfn.IFS(INDEX(数据分类!E:E,MATCH(数据!H1597,数据分类!A:A,0))=3456,N1597&amp;M1597,INDEX(数据分类!E:E,MATCH(数据!H1597,数据分类!A:A,0))=34,M1597,INDEX(数据分类!E:E,MATCH(数据!H1597,数据分类!A:A,0))=56,N1597,INDEX(数据分类!E:E,MATCH(数据!H1597,数据分类!A:A,0))="-","-"),"Error")</f>
        <v>Vol:090</v>
      </c>
      <c r="K1597" s="34">
        <f t="shared" si="98"/>
        <v>2</v>
      </c>
      <c r="L1597" s="4" t="str">
        <f>IFERROR(INDEX(字典msg!B:B,MATCH(D1597,字典msg!A:A,0)),"Error")</f>
        <v>正常</v>
      </c>
      <c r="M1597" s="4" t="str">
        <f>IFERROR(_xlfn.IFS(H1597="9",INDEX(字典1_34!C:C,MATCH(MID(F1597,5,2),字典1_34!B:B,0)),H1597="B00",INDEX(字典1_34!D:D,MATCH(MID(F1597,5,2),字典1_34!B:B,0)),H1597="B20",INDEX(字典1_34!E:E,MATCH(MID(F1597,5,2),字典1_34!B:B,0)),H1597="B48",INDEX(字典1_34!G:G,MATCH(MID(F1597,5,2),字典1_34!B:B,0)),LEFT(H1597,1)="B",INDEX(字典1_34!F:F,MATCH(MID(F1597,5,2),字典1_34!B:B,0))),"-")</f>
        <v>Vol:090</v>
      </c>
      <c r="N1597" s="4" t="str">
        <f>IFERROR(_xlfn.IFS(H1597="9",INDEX(字典1_56!C:C,MATCH(MID(F1597,7,2),字典1_56!B:B,0)),LEFT(H1597,1)="B",INDEX(字典1_56!D:D,MATCH(MID(F1597,7,2),字典1_56!B:B,0)),H1597="C_B",INDEX(字典1_56!F:F,MATCH(MID(F1597,7,2),字典1_56!B:B,0)),H1597="C",INDEX(字典1_56!E:E,MATCH(MID(F1597,7,2),字典1_56!B:B,0))),"-")</f>
        <v>主音量_a</v>
      </c>
      <c r="O1597" s="4" t="str">
        <f>IFERROR(INDEX(字典1_78!C:C,MATCH(RIGHT(F1597,2),字典1_78!B:B,0)),"Error")</f>
        <v>控制变更(#02)</v>
      </c>
      <c r="P1597" s="5">
        <f t="shared" si="96"/>
        <v>29.689</v>
      </c>
      <c r="Q1597" s="5">
        <f t="shared" si="97"/>
        <v>5.099999999999838E-2</v>
      </c>
      <c r="R1597" s="5" t="str">
        <f>IF(H1599="C_B",INDEX(音色一览表!A:A,MATCH(MID(F1597,5,2)&amp;MID(F1598,5,2)&amp;MID(F1599,7,2),音色一览表!H:H,0))&amp;" "&amp;INDEX(音色一览表!G:G,MATCH(MID(F1597,5,2)&amp;MID(F1598,5,2)&amp;MID(F1599,7,2),音色一览表!H:H,0)),"")</f>
        <v/>
      </c>
      <c r="S1597" s="17"/>
      <c r="T1597" s="17"/>
    </row>
    <row r="1598" spans="1:20" ht="18" hidden="1" customHeight="1" x14ac:dyDescent="0.2">
      <c r="A1598" s="16">
        <v>1596</v>
      </c>
      <c r="B1598" s="16">
        <v>8</v>
      </c>
      <c r="C1598" s="10">
        <v>43089.903698553244</v>
      </c>
      <c r="D1598" s="16" t="s">
        <v>49</v>
      </c>
      <c r="E1598" s="16" t="s">
        <v>50</v>
      </c>
      <c r="F1598" s="16" t="s">
        <v>1297</v>
      </c>
      <c r="G1598" s="16" t="s">
        <v>1875</v>
      </c>
      <c r="H1598" s="34" t="str">
        <f t="shared" si="99"/>
        <v>B5B</v>
      </c>
      <c r="I1598" s="34" t="str">
        <f>IFERROR(INDEX(数据分类!B:B,MATCH(数据!H1598,数据分类!A:A,0)),"Error")</f>
        <v>混响深度_a</v>
      </c>
      <c r="J1598" s="34" t="str">
        <f>IFERROR(_xlfn.IFS(INDEX(数据分类!E:E,MATCH(数据!H1598,数据分类!A:A,0))=3456,N1598&amp;M1598,INDEX(数据分类!E:E,MATCH(数据!H1598,数据分类!A:A,0))=34,M1598,INDEX(数据分类!E:E,MATCH(数据!H1598,数据分类!A:A,0))=56,N1598,INDEX(数据分类!E:E,MATCH(数据!H1598,数据分类!A:A,0))="-","-"),"Error")</f>
        <v>Vol:020</v>
      </c>
      <c r="K1598" s="34">
        <f t="shared" si="98"/>
        <v>2</v>
      </c>
      <c r="L1598" s="4" t="str">
        <f>IFERROR(INDEX(字典msg!B:B,MATCH(D1598,字典msg!A:A,0)),"Error")</f>
        <v>正常</v>
      </c>
      <c r="M1598" s="4" t="str">
        <f>IFERROR(_xlfn.IFS(H1598="9",INDEX(字典1_34!C:C,MATCH(MID(F1598,5,2),字典1_34!B:B,0)),H1598="B00",INDEX(字典1_34!D:D,MATCH(MID(F1598,5,2),字典1_34!B:B,0)),H1598="B20",INDEX(字典1_34!E:E,MATCH(MID(F1598,5,2),字典1_34!B:B,0)),H1598="B48",INDEX(字典1_34!G:G,MATCH(MID(F1598,5,2),字典1_34!B:B,0)),LEFT(H1598,1)="B",INDEX(字典1_34!F:F,MATCH(MID(F1598,5,2),字典1_34!B:B,0))),"-")</f>
        <v>Vol:020</v>
      </c>
      <c r="N1598" s="4" t="str">
        <f>IFERROR(_xlfn.IFS(H1598="9",INDEX(字典1_56!C:C,MATCH(MID(F1598,7,2),字典1_56!B:B,0)),LEFT(H1598,1)="B",INDEX(字典1_56!D:D,MATCH(MID(F1598,7,2),字典1_56!B:B,0)),H1598="C_B",INDEX(字典1_56!F:F,MATCH(MID(F1598,7,2),字典1_56!B:B,0)),H1598="C",INDEX(字典1_56!E:E,MATCH(MID(F1598,7,2),字典1_56!B:B,0))),"-")</f>
        <v>混响深度_a</v>
      </c>
      <c r="O1598" s="4" t="str">
        <f>IFERROR(INDEX(字典1_78!C:C,MATCH(RIGHT(F1598,2),字典1_78!B:B,0)),"Error")</f>
        <v>控制变更(#02)</v>
      </c>
      <c r="P1598" s="5">
        <f t="shared" si="96"/>
        <v>29.739000000000001</v>
      </c>
      <c r="Q1598" s="5">
        <f t="shared" si="97"/>
        <v>5.0000000000000711E-2</v>
      </c>
      <c r="R1598" s="5" t="str">
        <f>IF(H1600="C_B",INDEX(音色一览表!A:A,MATCH(MID(F1598,5,2)&amp;MID(F1599,5,2)&amp;MID(F1600,7,2),音色一览表!H:H,0))&amp;" "&amp;INDEX(音色一览表!G:G,MATCH(MID(F1598,5,2)&amp;MID(F1599,5,2)&amp;MID(F1600,7,2),音色一览表!H:H,0)),"")</f>
        <v/>
      </c>
      <c r="S1598" s="17"/>
      <c r="T1598" s="17"/>
    </row>
    <row r="1599" spans="1:20" ht="18" hidden="1" customHeight="1" x14ac:dyDescent="0.2">
      <c r="A1599" s="16">
        <v>1597</v>
      </c>
      <c r="B1599" s="16">
        <v>8</v>
      </c>
      <c r="C1599" s="10">
        <v>43089.903699131944</v>
      </c>
      <c r="D1599" s="16" t="s">
        <v>49</v>
      </c>
      <c r="E1599" s="16" t="s">
        <v>50</v>
      </c>
      <c r="F1599" s="16" t="s">
        <v>1299</v>
      </c>
      <c r="G1599" s="16" t="s">
        <v>1876</v>
      </c>
      <c r="H1599" s="34" t="str">
        <f t="shared" si="99"/>
        <v>B5D</v>
      </c>
      <c r="I1599" s="34" t="str">
        <f>IFERROR(INDEX(数据分类!B:B,MATCH(数据!H1599,数据分类!A:A,0)),"Error")</f>
        <v>混响深度_b</v>
      </c>
      <c r="J1599" s="34" t="str">
        <f>IFERROR(_xlfn.IFS(INDEX(数据分类!E:E,MATCH(数据!H1599,数据分类!A:A,0))=3456,N1599&amp;M1599,INDEX(数据分类!E:E,MATCH(数据!H1599,数据分类!A:A,0))=34,M1599,INDEX(数据分类!E:E,MATCH(数据!H1599,数据分类!A:A,0))=56,N1599,INDEX(数据分类!E:E,MATCH(数据!H1599,数据分类!A:A,0))="-","-"),"Error")</f>
        <v>Vol:050</v>
      </c>
      <c r="K1599" s="34">
        <f t="shared" si="98"/>
        <v>2</v>
      </c>
      <c r="L1599" s="4" t="str">
        <f>IFERROR(INDEX(字典msg!B:B,MATCH(D1599,字典msg!A:A,0)),"Error")</f>
        <v>正常</v>
      </c>
      <c r="M1599" s="4" t="str">
        <f>IFERROR(_xlfn.IFS(H1599="9",INDEX(字典1_34!C:C,MATCH(MID(F1599,5,2),字典1_34!B:B,0)),H1599="B00",INDEX(字典1_34!D:D,MATCH(MID(F1599,5,2),字典1_34!B:B,0)),H1599="B20",INDEX(字典1_34!E:E,MATCH(MID(F1599,5,2),字典1_34!B:B,0)),H1599="B48",INDEX(字典1_34!G:G,MATCH(MID(F1599,5,2),字典1_34!B:B,0)),LEFT(H1599,1)="B",INDEX(字典1_34!F:F,MATCH(MID(F1599,5,2),字典1_34!B:B,0))),"-")</f>
        <v>Vol:050</v>
      </c>
      <c r="N1599" s="4" t="str">
        <f>IFERROR(_xlfn.IFS(H1599="9",INDEX(字典1_56!C:C,MATCH(MID(F1599,7,2),字典1_56!B:B,0)),LEFT(H1599,1)="B",INDEX(字典1_56!D:D,MATCH(MID(F1599,7,2),字典1_56!B:B,0)),H1599="C_B",INDEX(字典1_56!F:F,MATCH(MID(F1599,7,2),字典1_56!B:B,0)),H1599="C",INDEX(字典1_56!E:E,MATCH(MID(F1599,7,2),字典1_56!B:B,0))),"-")</f>
        <v>混响深度_b</v>
      </c>
      <c r="O1599" s="4" t="str">
        <f>IFERROR(INDEX(字典1_78!C:C,MATCH(RIGHT(F1599,2),字典1_78!B:B,0)),"Error")</f>
        <v>控制变更(#02)</v>
      </c>
      <c r="P1599" s="5">
        <f t="shared" si="96"/>
        <v>29.789000000000001</v>
      </c>
      <c r="Q1599" s="5">
        <f t="shared" si="97"/>
        <v>5.0000000000000711E-2</v>
      </c>
      <c r="R1599" s="5" t="str">
        <f>IF(H1601="C_B",INDEX(音色一览表!A:A,MATCH(MID(F1599,5,2)&amp;MID(F1600,5,2)&amp;MID(F1601,7,2),音色一览表!H:H,0))&amp;" "&amp;INDEX(音色一览表!G:G,MATCH(MID(F1599,5,2)&amp;MID(F1600,5,2)&amp;MID(F1601,7,2),音色一览表!H:H,0)),"")</f>
        <v/>
      </c>
      <c r="S1599" s="17"/>
      <c r="T1599" s="17"/>
    </row>
    <row r="1600" spans="1:20" ht="18" hidden="1" customHeight="1" x14ac:dyDescent="0.2">
      <c r="A1600" s="16">
        <v>1598</v>
      </c>
      <c r="B1600" s="16">
        <v>8</v>
      </c>
      <c r="C1600" s="10">
        <v>43089.903699699076</v>
      </c>
      <c r="D1600" s="16" t="s">
        <v>49</v>
      </c>
      <c r="E1600" s="16" t="s">
        <v>50</v>
      </c>
      <c r="F1600" s="16" t="s">
        <v>1021</v>
      </c>
      <c r="G1600" s="16" t="s">
        <v>1877</v>
      </c>
      <c r="H1600" s="34" t="str">
        <f t="shared" si="99"/>
        <v>B00</v>
      </c>
      <c r="I1600" s="34" t="str">
        <f>IFERROR(INDEX(数据分类!B:B,MATCH(数据!H1600,数据分类!A:A,0)),"Error")</f>
        <v>设定音色_MSB</v>
      </c>
      <c r="J1600" s="34" t="str">
        <f>IFERROR(_xlfn.IFS(INDEX(数据分类!E:E,MATCH(数据!H1600,数据分类!A:A,0))=3456,N1600&amp;M1600,INDEX(数据分类!E:E,MATCH(数据!H1600,数据分类!A:A,0))=34,M1600,INDEX(数据分类!E:E,MATCH(数据!H1600,数据分类!A:A,0))=56,N1600,INDEX(数据分类!E:E,MATCH(数据!H1600,数据分类!A:A,0))="-","-"),"Error")</f>
        <v>MSB:000</v>
      </c>
      <c r="K1600" s="34">
        <f t="shared" si="98"/>
        <v>1</v>
      </c>
      <c r="L1600" s="4" t="str">
        <f>IFERROR(INDEX(字典msg!B:B,MATCH(D1600,字典msg!A:A,0)),"Error")</f>
        <v>正常</v>
      </c>
      <c r="M1600" s="4" t="str">
        <f>IFERROR(_xlfn.IFS(H1600="9",INDEX(字典1_34!C:C,MATCH(MID(F1600,5,2),字典1_34!B:B,0)),H1600="B00",INDEX(字典1_34!D:D,MATCH(MID(F1600,5,2),字典1_34!B:B,0)),H1600="B20",INDEX(字典1_34!E:E,MATCH(MID(F1600,5,2),字典1_34!B:B,0)),H1600="B48",INDEX(字典1_34!G:G,MATCH(MID(F1600,5,2),字典1_34!B:B,0)),LEFT(H1600,1)="B",INDEX(字典1_34!F:F,MATCH(MID(F1600,5,2),字典1_34!B:B,0))),"-")</f>
        <v>MSB:000</v>
      </c>
      <c r="N1600" s="4" t="str">
        <f>IFERROR(_xlfn.IFS(H1600="9",INDEX(字典1_56!C:C,MATCH(MID(F1600,7,2),字典1_56!B:B,0)),LEFT(H1600,1)="B",INDEX(字典1_56!D:D,MATCH(MID(F1600,7,2),字典1_56!B:B,0)),H1600="C_B",INDEX(字典1_56!F:F,MATCH(MID(F1600,7,2),字典1_56!B:B,0)),H1600="C",INDEX(字典1_56!E:E,MATCH(MID(F1600,7,2),字典1_56!B:B,0))),"-")</f>
        <v>设定音色_MSB</v>
      </c>
      <c r="O1600" s="4" t="str">
        <f>IFERROR(INDEX(字典1_78!C:C,MATCH(RIGHT(F1600,2),字典1_78!B:B,0)),"Error")</f>
        <v>控制变更(#01)</v>
      </c>
      <c r="P1600" s="5">
        <f t="shared" si="96"/>
        <v>29.838000000000001</v>
      </c>
      <c r="Q1600" s="5">
        <f t="shared" si="97"/>
        <v>4.8999999999999488E-2</v>
      </c>
      <c r="R1600" s="5" t="str">
        <f>IF(H1602="C_B",INDEX(音色一览表!A:A,MATCH(MID(F1600,5,2)&amp;MID(F1601,5,2)&amp;MID(F1602,7,2),音色一览表!H:H,0))&amp;" "&amp;INDEX(音色一览表!G:G,MATCH(MID(F1600,5,2)&amp;MID(F1601,5,2)&amp;MID(F1602,7,2),音色一览表!H:H,0)),"")</f>
        <v>36 雅马哈舞台电钢琴CP80</v>
      </c>
      <c r="S1600" s="17"/>
      <c r="T1600" s="17"/>
    </row>
    <row r="1601" spans="1:20" ht="18" hidden="1" customHeight="1" x14ac:dyDescent="0.2">
      <c r="A1601" s="16">
        <v>1599</v>
      </c>
      <c r="B1601" s="16">
        <v>8</v>
      </c>
      <c r="C1601" s="10">
        <v>43089.903700347226</v>
      </c>
      <c r="D1601" s="16" t="s">
        <v>49</v>
      </c>
      <c r="E1601" s="16" t="s">
        <v>50</v>
      </c>
      <c r="F1601" s="16" t="s">
        <v>1302</v>
      </c>
      <c r="G1601" s="16" t="s">
        <v>1878</v>
      </c>
      <c r="H1601" s="34" t="str">
        <f t="shared" si="99"/>
        <v>B20</v>
      </c>
      <c r="I1601" s="34" t="str">
        <f>IFERROR(INDEX(数据分类!B:B,MATCH(数据!H1601,数据分类!A:A,0)),"Error")</f>
        <v>设定音色_LSB</v>
      </c>
      <c r="J1601" s="34" t="str">
        <f>IFERROR(_xlfn.IFS(INDEX(数据分类!E:E,MATCH(数据!H1601,数据分类!A:A,0))=3456,N1601&amp;M1601,INDEX(数据分类!E:E,MATCH(数据!H1601,数据分类!A:A,0))=34,M1601,INDEX(数据分类!E:E,MATCH(数据!H1601,数据分类!A:A,0))=56,N1601,INDEX(数据分类!E:E,MATCH(数据!H1601,数据分类!A:A,0))="-","-"),"Error")</f>
        <v>LSB:113</v>
      </c>
      <c r="K1601" s="34">
        <f t="shared" si="98"/>
        <v>1</v>
      </c>
      <c r="L1601" s="4" t="str">
        <f>IFERROR(INDEX(字典msg!B:B,MATCH(D1601,字典msg!A:A,0)),"Error")</f>
        <v>正常</v>
      </c>
      <c r="M1601" s="4" t="str">
        <f>IFERROR(_xlfn.IFS(H1601="9",INDEX(字典1_34!C:C,MATCH(MID(F1601,5,2),字典1_34!B:B,0)),H1601="B00",INDEX(字典1_34!D:D,MATCH(MID(F1601,5,2),字典1_34!B:B,0)),H1601="B20",INDEX(字典1_34!E:E,MATCH(MID(F1601,5,2),字典1_34!B:B,0)),H1601="B48",INDEX(字典1_34!G:G,MATCH(MID(F1601,5,2),字典1_34!B:B,0)),LEFT(H1601,1)="B",INDEX(字典1_34!F:F,MATCH(MID(F1601,5,2),字典1_34!B:B,0))),"-")</f>
        <v>LSB:113</v>
      </c>
      <c r="N1601" s="4" t="str">
        <f>IFERROR(_xlfn.IFS(H1601="9",INDEX(字典1_56!C:C,MATCH(MID(F1601,7,2),字典1_56!B:B,0)),LEFT(H1601,1)="B",INDEX(字典1_56!D:D,MATCH(MID(F1601,7,2),字典1_56!B:B,0)),H1601="C_B",INDEX(字典1_56!F:F,MATCH(MID(F1601,7,2),字典1_56!B:B,0)),H1601="C",INDEX(字典1_56!E:E,MATCH(MID(F1601,7,2),字典1_56!B:B,0))),"-")</f>
        <v>设定音色_LSB</v>
      </c>
      <c r="O1601" s="4" t="str">
        <f>IFERROR(INDEX(字典1_78!C:C,MATCH(RIGHT(F1601,2),字典1_78!B:B,0)),"Error")</f>
        <v>控制变更(#01)</v>
      </c>
      <c r="P1601" s="5">
        <f t="shared" si="96"/>
        <v>29.893999999999998</v>
      </c>
      <c r="Q1601" s="5">
        <f t="shared" si="97"/>
        <v>5.5999999999997385E-2</v>
      </c>
      <c r="R1601" s="5" t="str">
        <f>IF(H1603="C_B",INDEX(音色一览表!A:A,MATCH(MID(F1601,5,2)&amp;MID(F1602,5,2)&amp;MID(F1603,7,2),音色一览表!H:H,0))&amp;" "&amp;INDEX(音色一览表!G:G,MATCH(MID(F1601,5,2)&amp;MID(F1602,5,2)&amp;MID(F1603,7,2),音色一览表!H:H,0)),"")</f>
        <v/>
      </c>
      <c r="S1601" s="17"/>
      <c r="T1601" s="17"/>
    </row>
    <row r="1602" spans="1:20" ht="18" hidden="1" customHeight="1" x14ac:dyDescent="0.2">
      <c r="A1602" s="16">
        <v>1600</v>
      </c>
      <c r="B1602" s="16">
        <v>8</v>
      </c>
      <c r="C1602" s="10">
        <v>43089.903700925926</v>
      </c>
      <c r="D1602" s="16" t="s">
        <v>49</v>
      </c>
      <c r="E1602" s="16" t="s">
        <v>50</v>
      </c>
      <c r="F1602" s="16" t="s">
        <v>1283</v>
      </c>
      <c r="G1602" s="16" t="s">
        <v>1879</v>
      </c>
      <c r="H1602" s="34" t="str">
        <f t="shared" si="99"/>
        <v>C_B</v>
      </c>
      <c r="I1602" s="34" t="str">
        <f>IFERROR(INDEX(数据分类!B:B,MATCH(数据!H1602,数据分类!A:A,0)),"Error")</f>
        <v>设定音色_NO</v>
      </c>
      <c r="J1602" s="34" t="str">
        <f>IFERROR(_xlfn.IFS(INDEX(数据分类!E:E,MATCH(数据!H1602,数据分类!A:A,0))=3456,N1602&amp;M1602,INDEX(数据分类!E:E,MATCH(数据!H1602,数据分类!A:A,0))=34,M1602,INDEX(数据分类!E:E,MATCH(数据!H1602,数据分类!A:A,0))=56,N1602,INDEX(数据分类!E:E,MATCH(数据!H1602,数据分类!A:A,0))="-","-"),"Error")</f>
        <v>NO:003</v>
      </c>
      <c r="K1602" s="34">
        <f t="shared" si="98"/>
        <v>1</v>
      </c>
      <c r="L1602" s="4" t="str">
        <f>IFERROR(INDEX(字典msg!B:B,MATCH(D1602,字典msg!A:A,0)),"Error")</f>
        <v>正常</v>
      </c>
      <c r="M1602" s="4" t="str">
        <f>IFERROR(_xlfn.IFS(H1602="9",INDEX(字典1_34!C:C,MATCH(MID(F1602,5,2),字典1_34!B:B,0)),H1602="B00",INDEX(字典1_34!D:D,MATCH(MID(F1602,5,2),字典1_34!B:B,0)),H1602="B20",INDEX(字典1_34!E:E,MATCH(MID(F1602,5,2),字典1_34!B:B,0)),H1602="B48",INDEX(字典1_34!G:G,MATCH(MID(F1602,5,2),字典1_34!B:B,0)),LEFT(H1602,1)="B",INDEX(字典1_34!F:F,MATCH(MID(F1602,5,2),字典1_34!B:B,0))),"-")</f>
        <v>-</v>
      </c>
      <c r="N1602" s="4" t="str">
        <f>IFERROR(_xlfn.IFS(H1602="9",INDEX(字典1_56!C:C,MATCH(MID(F1602,7,2),字典1_56!B:B,0)),LEFT(H1602,1)="B",INDEX(字典1_56!D:D,MATCH(MID(F1602,7,2),字典1_56!B:B,0)),H1602="C_B",INDEX(字典1_56!F:F,MATCH(MID(F1602,7,2),字典1_56!B:B,0)),H1602="C",INDEX(字典1_56!E:E,MATCH(MID(F1602,7,2),字典1_56!B:B,0))),"-")</f>
        <v>NO:003</v>
      </c>
      <c r="O1602" s="4" t="str">
        <f>IFERROR(INDEX(字典1_78!C:C,MATCH(RIGHT(F1602,2),字典1_78!B:B,0)),"Error")</f>
        <v>程序更改(#01)</v>
      </c>
      <c r="P1602" s="5">
        <f t="shared" si="96"/>
        <v>29.943999999999999</v>
      </c>
      <c r="Q1602" s="5">
        <f t="shared" si="97"/>
        <v>5.0000000000000711E-2</v>
      </c>
      <c r="R1602" s="5" t="str">
        <f>IF(H1604="C_B",INDEX(音色一览表!A:A,MATCH(MID(F1602,5,2)&amp;MID(F1603,5,2)&amp;MID(F1604,7,2),音色一览表!H:H,0))&amp;" "&amp;INDEX(音色一览表!G:G,MATCH(MID(F1602,5,2)&amp;MID(F1603,5,2)&amp;MID(F1604,7,2),音色一览表!H:H,0)),"")</f>
        <v/>
      </c>
      <c r="S1602" s="17"/>
      <c r="T1602" s="17"/>
    </row>
    <row r="1603" spans="1:20" ht="18" hidden="1" customHeight="1" x14ac:dyDescent="0.2">
      <c r="A1603" s="16">
        <v>1601</v>
      </c>
      <c r="B1603" s="16">
        <v>8</v>
      </c>
      <c r="C1603" s="10">
        <v>43089.903701504627</v>
      </c>
      <c r="D1603" s="16" t="s">
        <v>49</v>
      </c>
      <c r="E1603" s="16" t="s">
        <v>50</v>
      </c>
      <c r="F1603" s="16" t="s">
        <v>1026</v>
      </c>
      <c r="G1603" s="16" t="s">
        <v>1880</v>
      </c>
      <c r="H1603" s="34" t="str">
        <f t="shared" si="99"/>
        <v>B00</v>
      </c>
      <c r="I1603" s="34" t="str">
        <f>IFERROR(INDEX(数据分类!B:B,MATCH(数据!H1603,数据分类!A:A,0)),"Error")</f>
        <v>设定音色_MSB</v>
      </c>
      <c r="J1603" s="34" t="str">
        <f>IFERROR(_xlfn.IFS(INDEX(数据分类!E:E,MATCH(数据!H1603,数据分类!A:A,0))=3456,N1603&amp;M1603,INDEX(数据分类!E:E,MATCH(数据!H1603,数据分类!A:A,0))=34,M1603,INDEX(数据分类!E:E,MATCH(数据!H1603,数据分类!A:A,0))=56,N1603,INDEX(数据分类!E:E,MATCH(数据!H1603,数据分类!A:A,0))="-","-"),"Error")</f>
        <v>MSB:000</v>
      </c>
      <c r="K1603" s="34">
        <f t="shared" si="98"/>
        <v>2</v>
      </c>
      <c r="L1603" s="4" t="str">
        <f>IFERROR(INDEX(字典msg!B:B,MATCH(D1603,字典msg!A:A,0)),"Error")</f>
        <v>正常</v>
      </c>
      <c r="M1603" s="4" t="str">
        <f>IFERROR(_xlfn.IFS(H1603="9",INDEX(字典1_34!C:C,MATCH(MID(F1603,5,2),字典1_34!B:B,0)),H1603="B00",INDEX(字典1_34!D:D,MATCH(MID(F1603,5,2),字典1_34!B:B,0)),H1603="B20",INDEX(字典1_34!E:E,MATCH(MID(F1603,5,2),字典1_34!B:B,0)),H1603="B48",INDEX(字典1_34!G:G,MATCH(MID(F1603,5,2),字典1_34!B:B,0)),LEFT(H1603,1)="B",INDEX(字典1_34!F:F,MATCH(MID(F1603,5,2),字典1_34!B:B,0))),"-")</f>
        <v>MSB:000</v>
      </c>
      <c r="N1603" s="4" t="str">
        <f>IFERROR(_xlfn.IFS(H1603="9",INDEX(字典1_56!C:C,MATCH(MID(F1603,7,2),字典1_56!B:B,0)),LEFT(H1603,1)="B",INDEX(字典1_56!D:D,MATCH(MID(F1603,7,2),字典1_56!B:B,0)),H1603="C_B",INDEX(字典1_56!F:F,MATCH(MID(F1603,7,2),字典1_56!B:B,0)),H1603="C",INDEX(字典1_56!E:E,MATCH(MID(F1603,7,2),字典1_56!B:B,0))),"-")</f>
        <v>设定音色_MSB</v>
      </c>
      <c r="O1603" s="4" t="str">
        <f>IFERROR(INDEX(字典1_78!C:C,MATCH(RIGHT(F1603,2),字典1_78!B:B,0)),"Error")</f>
        <v>控制变更(#02)</v>
      </c>
      <c r="P1603" s="5">
        <f t="shared" ref="P1603:P1666" si="100">HEX2DEC(RIGHT(G1603,6))/1000</f>
        <v>29.994</v>
      </c>
      <c r="Q1603" s="5">
        <f t="shared" ref="Q1603:Q1666" si="101">IFERROR(IF(B1603=B1602,P1603-P1602,0),"")</f>
        <v>5.0000000000000711E-2</v>
      </c>
      <c r="R1603" s="5" t="str">
        <f>IF(H1605="C_B",INDEX(音色一览表!A:A,MATCH(MID(F1603,5,2)&amp;MID(F1604,5,2)&amp;MID(F1605,7,2),音色一览表!H:H,0))&amp;" "&amp;INDEX(音色一览表!G:G,MATCH(MID(F1603,5,2)&amp;MID(F1604,5,2)&amp;MID(F1605,7,2),音色一览表!H:H,0)),"")</f>
        <v>35 MIDI三角钢琴</v>
      </c>
      <c r="S1603" s="17"/>
      <c r="T1603" s="17"/>
    </row>
    <row r="1604" spans="1:20" ht="18" hidden="1" customHeight="1" x14ac:dyDescent="0.2">
      <c r="A1604" s="16">
        <v>1602</v>
      </c>
      <c r="B1604" s="16">
        <v>8</v>
      </c>
      <c r="C1604" s="10">
        <v>43089.903702083335</v>
      </c>
      <c r="D1604" s="16" t="s">
        <v>49</v>
      </c>
      <c r="E1604" s="16" t="s">
        <v>50</v>
      </c>
      <c r="F1604" s="16" t="s">
        <v>1027</v>
      </c>
      <c r="G1604" s="16" t="s">
        <v>1881</v>
      </c>
      <c r="H1604" s="34" t="str">
        <f t="shared" si="99"/>
        <v>B20</v>
      </c>
      <c r="I1604" s="34" t="str">
        <f>IFERROR(INDEX(数据分类!B:B,MATCH(数据!H1604,数据分类!A:A,0)),"Error")</f>
        <v>设定音色_LSB</v>
      </c>
      <c r="J1604" s="34" t="str">
        <f>IFERROR(_xlfn.IFS(INDEX(数据分类!E:E,MATCH(数据!H1604,数据分类!A:A,0))=3456,N1604&amp;M1604,INDEX(数据分类!E:E,MATCH(数据!H1604,数据分类!A:A,0))=34,M1604,INDEX(数据分类!E:E,MATCH(数据!H1604,数据分类!A:A,0))=56,N1604,INDEX(数据分类!E:E,MATCH(数据!H1604,数据分类!A:A,0))="-","-"),"Error")</f>
        <v>LSB:112</v>
      </c>
      <c r="K1604" s="34">
        <f t="shared" ref="K1604:K1667" si="102">IF(OR(H1604="9",LEFT(H1604,1)="B",LEFT(H1604,1)="C"),RIGHT(F1604,1)+1,"-")</f>
        <v>2</v>
      </c>
      <c r="L1604" s="4" t="str">
        <f>IFERROR(INDEX(字典msg!B:B,MATCH(D1604,字典msg!A:A,0)),"Error")</f>
        <v>正常</v>
      </c>
      <c r="M1604" s="4" t="str">
        <f>IFERROR(_xlfn.IFS(H1604="9",INDEX(字典1_34!C:C,MATCH(MID(F1604,5,2),字典1_34!B:B,0)),H1604="B00",INDEX(字典1_34!D:D,MATCH(MID(F1604,5,2),字典1_34!B:B,0)),H1604="B20",INDEX(字典1_34!E:E,MATCH(MID(F1604,5,2),字典1_34!B:B,0)),H1604="B48",INDEX(字典1_34!G:G,MATCH(MID(F1604,5,2),字典1_34!B:B,0)),LEFT(H1604,1)="B",INDEX(字典1_34!F:F,MATCH(MID(F1604,5,2),字典1_34!B:B,0))),"-")</f>
        <v>LSB:112</v>
      </c>
      <c r="N1604" s="4" t="str">
        <f>IFERROR(_xlfn.IFS(H1604="9",INDEX(字典1_56!C:C,MATCH(MID(F1604,7,2),字典1_56!B:B,0)),LEFT(H1604,1)="B",INDEX(字典1_56!D:D,MATCH(MID(F1604,7,2),字典1_56!B:B,0)),H1604="C_B",INDEX(字典1_56!F:F,MATCH(MID(F1604,7,2),字典1_56!B:B,0)),H1604="C",INDEX(字典1_56!E:E,MATCH(MID(F1604,7,2),字典1_56!B:B,0))),"-")</f>
        <v>设定音色_LSB</v>
      </c>
      <c r="O1604" s="4" t="str">
        <f>IFERROR(INDEX(字典1_78!C:C,MATCH(RIGHT(F1604,2),字典1_78!B:B,0)),"Error")</f>
        <v>控制变更(#02)</v>
      </c>
      <c r="P1604" s="5">
        <f t="shared" si="100"/>
        <v>30.044</v>
      </c>
      <c r="Q1604" s="5">
        <f t="shared" si="101"/>
        <v>5.0000000000000711E-2</v>
      </c>
      <c r="R1604" s="5" t="str">
        <f>IF(H1606="C_B",INDEX(音色一览表!A:A,MATCH(MID(F1604,5,2)&amp;MID(F1605,5,2)&amp;MID(F1606,7,2),音色一览表!H:H,0))&amp;" "&amp;INDEX(音色一览表!G:G,MATCH(MID(F1604,5,2)&amp;MID(F1605,5,2)&amp;MID(F1606,7,2),音色一览表!H:H,0)),"")</f>
        <v/>
      </c>
      <c r="S1604" s="17"/>
      <c r="T1604" s="17"/>
    </row>
    <row r="1605" spans="1:20" ht="18" hidden="1" customHeight="1" x14ac:dyDescent="0.2">
      <c r="A1605" s="16">
        <v>1603</v>
      </c>
      <c r="B1605" s="16">
        <v>8</v>
      </c>
      <c r="C1605" s="10">
        <v>43089.903702696756</v>
      </c>
      <c r="D1605" s="16" t="s">
        <v>49</v>
      </c>
      <c r="E1605" s="16" t="s">
        <v>50</v>
      </c>
      <c r="F1605" s="16" t="s">
        <v>1307</v>
      </c>
      <c r="G1605" s="16" t="s">
        <v>468</v>
      </c>
      <c r="H1605" s="34" t="str">
        <f t="shared" ref="H1605:H1668" si="103">IFERROR(_xlfn.IFS(MID(F1605,9,1)="B",MID(F1605,9,1)&amp;MID(F1605,7,2),MID(F1605,9,1)="F",RIGHT(F1605,2),AND(MID(F1605,9,1)="C",H1603="B00",H1604="B20"),"C_B"),MID(F1605,9,1))</f>
        <v>C_B</v>
      </c>
      <c r="I1605" s="34" t="str">
        <f>IFERROR(INDEX(数据分类!B:B,MATCH(数据!H1605,数据分类!A:A,0)),"Error")</f>
        <v>设定音色_NO</v>
      </c>
      <c r="J1605" s="34" t="str">
        <f>IFERROR(_xlfn.IFS(INDEX(数据分类!E:E,MATCH(数据!H1605,数据分类!A:A,0))=3456,N1605&amp;M1605,INDEX(数据分类!E:E,MATCH(数据!H1605,数据分类!A:A,0))=34,M1605,INDEX(数据分类!E:E,MATCH(数据!H1605,数据分类!A:A,0))=56,N1605,INDEX(数据分类!E:E,MATCH(数据!H1605,数据分类!A:A,0))="-","-"),"Error")</f>
        <v>NO:003</v>
      </c>
      <c r="K1605" s="34">
        <f t="shared" si="102"/>
        <v>2</v>
      </c>
      <c r="L1605" s="4" t="str">
        <f>IFERROR(INDEX(字典msg!B:B,MATCH(D1605,字典msg!A:A,0)),"Error")</f>
        <v>正常</v>
      </c>
      <c r="M1605" s="4" t="str">
        <f>IFERROR(_xlfn.IFS(H1605="9",INDEX(字典1_34!C:C,MATCH(MID(F1605,5,2),字典1_34!B:B,0)),H1605="B00",INDEX(字典1_34!D:D,MATCH(MID(F1605,5,2),字典1_34!B:B,0)),H1605="B20",INDEX(字典1_34!E:E,MATCH(MID(F1605,5,2),字典1_34!B:B,0)),H1605="B48",INDEX(字典1_34!G:G,MATCH(MID(F1605,5,2),字典1_34!B:B,0)),LEFT(H1605,1)="B",INDEX(字典1_34!F:F,MATCH(MID(F1605,5,2),字典1_34!B:B,0))),"-")</f>
        <v>-</v>
      </c>
      <c r="N1605" s="4" t="str">
        <f>IFERROR(_xlfn.IFS(H1605="9",INDEX(字典1_56!C:C,MATCH(MID(F1605,7,2),字典1_56!B:B,0)),LEFT(H1605,1)="B",INDEX(字典1_56!D:D,MATCH(MID(F1605,7,2),字典1_56!B:B,0)),H1605="C_B",INDEX(字典1_56!F:F,MATCH(MID(F1605,7,2),字典1_56!B:B,0)),H1605="C",INDEX(字典1_56!E:E,MATCH(MID(F1605,7,2),字典1_56!B:B,0))),"-")</f>
        <v>NO:003</v>
      </c>
      <c r="O1605" s="4" t="str">
        <f>IFERROR(INDEX(字典1_78!C:C,MATCH(RIGHT(F1605,2),字典1_78!B:B,0)),"Error")</f>
        <v>程序更改(#02)</v>
      </c>
      <c r="P1605" s="5">
        <f t="shared" si="100"/>
        <v>30.097000000000001</v>
      </c>
      <c r="Q1605" s="5">
        <f t="shared" si="101"/>
        <v>5.3000000000000824E-2</v>
      </c>
      <c r="R1605" s="5" t="str">
        <f>IF(H1607="C_B",INDEX(音色一览表!A:A,MATCH(MID(F1605,5,2)&amp;MID(F1606,5,2)&amp;MID(F1607,7,2),音色一览表!H:H,0))&amp;" "&amp;INDEX(音色一览表!G:G,MATCH(MID(F1605,5,2)&amp;MID(F1606,5,2)&amp;MID(F1607,7,2),音色一览表!H:H,0)),"")</f>
        <v/>
      </c>
      <c r="S1605" s="17"/>
      <c r="T1605" s="17"/>
    </row>
    <row r="1606" spans="1:20" ht="18" hidden="1" customHeight="1" x14ac:dyDescent="0.2">
      <c r="A1606" s="16">
        <v>1604</v>
      </c>
      <c r="B1606" s="16">
        <v>8</v>
      </c>
      <c r="C1606" s="10">
        <v>43089.903703310185</v>
      </c>
      <c r="D1606" s="16" t="s">
        <v>49</v>
      </c>
      <c r="E1606" s="16" t="s">
        <v>50</v>
      </c>
      <c r="F1606" s="16" t="s">
        <v>1309</v>
      </c>
      <c r="G1606" s="16" t="s">
        <v>1882</v>
      </c>
      <c r="H1606" s="34" t="str">
        <f t="shared" si="103"/>
        <v>B07</v>
      </c>
      <c r="I1606" s="34" t="str">
        <f>IFERROR(INDEX(数据分类!B:B,MATCH(数据!H1606,数据分类!A:A,0)),"Error")</f>
        <v>主音量_a</v>
      </c>
      <c r="J1606" s="34" t="str">
        <f>IFERROR(_xlfn.IFS(INDEX(数据分类!E:E,MATCH(数据!H1606,数据分类!A:A,0))=3456,N1606&amp;M1606,INDEX(数据分类!E:E,MATCH(数据!H1606,数据分类!A:A,0))=34,M1606,INDEX(数据分类!E:E,MATCH(数据!H1606,数据分类!A:A,0))=56,N1606,INDEX(数据分类!E:E,MATCH(数据!H1606,数据分类!A:A,0))="-","-"),"Error")</f>
        <v>Vol:103</v>
      </c>
      <c r="K1606" s="34">
        <f t="shared" si="102"/>
        <v>1</v>
      </c>
      <c r="L1606" s="4" t="str">
        <f>IFERROR(INDEX(字典msg!B:B,MATCH(D1606,字典msg!A:A,0)),"Error")</f>
        <v>正常</v>
      </c>
      <c r="M1606" s="4" t="str">
        <f>IFERROR(_xlfn.IFS(H1606="9",INDEX(字典1_34!C:C,MATCH(MID(F1606,5,2),字典1_34!B:B,0)),H1606="B00",INDEX(字典1_34!D:D,MATCH(MID(F1606,5,2),字典1_34!B:B,0)),H1606="B20",INDEX(字典1_34!E:E,MATCH(MID(F1606,5,2),字典1_34!B:B,0)),H1606="B48",INDEX(字典1_34!G:G,MATCH(MID(F1606,5,2),字典1_34!B:B,0)),LEFT(H1606,1)="B",INDEX(字典1_34!F:F,MATCH(MID(F1606,5,2),字典1_34!B:B,0))),"-")</f>
        <v>Vol:103</v>
      </c>
      <c r="N1606" s="4" t="str">
        <f>IFERROR(_xlfn.IFS(H1606="9",INDEX(字典1_56!C:C,MATCH(MID(F1606,7,2),字典1_56!B:B,0)),LEFT(H1606,1)="B",INDEX(字典1_56!D:D,MATCH(MID(F1606,7,2),字典1_56!B:B,0)),H1606="C_B",INDEX(字典1_56!F:F,MATCH(MID(F1606,7,2),字典1_56!B:B,0)),H1606="C",INDEX(字典1_56!E:E,MATCH(MID(F1606,7,2),字典1_56!B:B,0))),"-")</f>
        <v>主音量_a</v>
      </c>
      <c r="O1606" s="4" t="str">
        <f>IFERROR(INDEX(字典1_78!C:C,MATCH(RIGHT(F1606,2),字典1_78!B:B,0)),"Error")</f>
        <v>控制变更(#01)</v>
      </c>
      <c r="P1606" s="5">
        <f t="shared" si="100"/>
        <v>30.15</v>
      </c>
      <c r="Q1606" s="5">
        <f t="shared" si="101"/>
        <v>5.2999999999997272E-2</v>
      </c>
      <c r="R1606" s="5" t="str">
        <f>IF(H1608="C_B",INDEX(音色一览表!A:A,MATCH(MID(F1606,5,2)&amp;MID(F1607,5,2)&amp;MID(F1608,7,2),音色一览表!H:H,0))&amp;" "&amp;INDEX(音色一览表!G:G,MATCH(MID(F1606,5,2)&amp;MID(F1607,5,2)&amp;MID(F1608,7,2),音色一览表!H:H,0)),"")</f>
        <v/>
      </c>
      <c r="S1606" s="17"/>
      <c r="T1606" s="17"/>
    </row>
    <row r="1607" spans="1:20" ht="18" hidden="1" customHeight="1" x14ac:dyDescent="0.2">
      <c r="A1607" s="16">
        <v>1605</v>
      </c>
      <c r="B1607" s="16">
        <v>8</v>
      </c>
      <c r="C1607" s="10">
        <v>43089.903703900462</v>
      </c>
      <c r="D1607" s="16" t="s">
        <v>49</v>
      </c>
      <c r="E1607" s="16" t="s">
        <v>50</v>
      </c>
      <c r="F1607" s="16" t="s">
        <v>1311</v>
      </c>
      <c r="G1607" s="16" t="s">
        <v>1883</v>
      </c>
      <c r="H1607" s="34" t="str">
        <f t="shared" si="103"/>
        <v>B5D</v>
      </c>
      <c r="I1607" s="34" t="str">
        <f>IFERROR(INDEX(数据分类!B:B,MATCH(数据!H1607,数据分类!A:A,0)),"Error")</f>
        <v>混响深度_b</v>
      </c>
      <c r="J1607" s="34" t="str">
        <f>IFERROR(_xlfn.IFS(INDEX(数据分类!E:E,MATCH(数据!H1607,数据分类!A:A,0))=3456,N1607&amp;M1607,INDEX(数据分类!E:E,MATCH(数据!H1607,数据分类!A:A,0))=34,M1607,INDEX(数据分类!E:E,MATCH(数据!H1607,数据分类!A:A,0))=56,N1607,INDEX(数据分类!E:E,MATCH(数据!H1607,数据分类!A:A,0))="-","-"),"Error")</f>
        <v>Vol:024</v>
      </c>
      <c r="K1607" s="34">
        <f t="shared" si="102"/>
        <v>1</v>
      </c>
      <c r="L1607" s="4" t="str">
        <f>IFERROR(INDEX(字典msg!B:B,MATCH(D1607,字典msg!A:A,0)),"Error")</f>
        <v>正常</v>
      </c>
      <c r="M1607" s="4" t="str">
        <f>IFERROR(_xlfn.IFS(H1607="9",INDEX(字典1_34!C:C,MATCH(MID(F1607,5,2),字典1_34!B:B,0)),H1607="B00",INDEX(字典1_34!D:D,MATCH(MID(F1607,5,2),字典1_34!B:B,0)),H1607="B20",INDEX(字典1_34!E:E,MATCH(MID(F1607,5,2),字典1_34!B:B,0)),H1607="B48",INDEX(字典1_34!G:G,MATCH(MID(F1607,5,2),字典1_34!B:B,0)),LEFT(H1607,1)="B",INDEX(字典1_34!F:F,MATCH(MID(F1607,5,2),字典1_34!B:B,0))),"-")</f>
        <v>Vol:024</v>
      </c>
      <c r="N1607" s="4" t="str">
        <f>IFERROR(_xlfn.IFS(H1607="9",INDEX(字典1_56!C:C,MATCH(MID(F1607,7,2),字典1_56!B:B,0)),LEFT(H1607,1)="B",INDEX(字典1_56!D:D,MATCH(MID(F1607,7,2),字典1_56!B:B,0)),H1607="C_B",INDEX(字典1_56!F:F,MATCH(MID(F1607,7,2),字典1_56!B:B,0)),H1607="C",INDEX(字典1_56!E:E,MATCH(MID(F1607,7,2),字典1_56!B:B,0))),"-")</f>
        <v>混响深度_b</v>
      </c>
      <c r="O1607" s="4" t="str">
        <f>IFERROR(INDEX(字典1_78!C:C,MATCH(RIGHT(F1607,2),字典1_78!B:B,0)),"Error")</f>
        <v>控制变更(#01)</v>
      </c>
      <c r="P1607" s="5">
        <f t="shared" si="100"/>
        <v>30.201000000000001</v>
      </c>
      <c r="Q1607" s="5">
        <f t="shared" si="101"/>
        <v>5.1000000000001933E-2</v>
      </c>
      <c r="R1607" s="5" t="str">
        <f>IF(H1609="C_B",INDEX(音色一览表!A:A,MATCH(MID(F1607,5,2)&amp;MID(F1608,5,2)&amp;MID(F1609,7,2),音色一览表!H:H,0))&amp;" "&amp;INDEX(音色一览表!G:G,MATCH(MID(F1607,5,2)&amp;MID(F1608,5,2)&amp;MID(F1609,7,2),音色一览表!H:H,0)),"")</f>
        <v/>
      </c>
      <c r="S1607" s="17"/>
      <c r="T1607" s="17"/>
    </row>
    <row r="1608" spans="1:20" ht="18" hidden="1" customHeight="1" x14ac:dyDescent="0.2">
      <c r="A1608" s="16">
        <v>1606</v>
      </c>
      <c r="B1608" s="16">
        <v>8</v>
      </c>
      <c r="C1608" s="10">
        <v>43089.903704479169</v>
      </c>
      <c r="D1608" s="16" t="s">
        <v>49</v>
      </c>
      <c r="E1608" s="16" t="s">
        <v>50</v>
      </c>
      <c r="F1608" s="16" t="s">
        <v>1313</v>
      </c>
      <c r="G1608" s="16" t="s">
        <v>1884</v>
      </c>
      <c r="H1608" s="34" t="str">
        <f t="shared" si="103"/>
        <v>B07</v>
      </c>
      <c r="I1608" s="34" t="str">
        <f>IFERROR(INDEX(数据分类!B:B,MATCH(数据!H1608,数据分类!A:A,0)),"Error")</f>
        <v>主音量_a</v>
      </c>
      <c r="J1608" s="34" t="str">
        <f>IFERROR(_xlfn.IFS(INDEX(数据分类!E:E,MATCH(数据!H1608,数据分类!A:A,0))=3456,N1608&amp;M1608,INDEX(数据分类!E:E,MATCH(数据!H1608,数据分类!A:A,0))=34,M1608,INDEX(数据分类!E:E,MATCH(数据!H1608,数据分类!A:A,0))=56,N1608,INDEX(数据分类!E:E,MATCH(数据!H1608,数据分类!A:A,0))="-","-"),"Error")</f>
        <v>Vol:076</v>
      </c>
      <c r="K1608" s="34">
        <f t="shared" si="102"/>
        <v>2</v>
      </c>
      <c r="L1608" s="4" t="str">
        <f>IFERROR(INDEX(字典msg!B:B,MATCH(D1608,字典msg!A:A,0)),"Error")</f>
        <v>正常</v>
      </c>
      <c r="M1608" s="4" t="str">
        <f>IFERROR(_xlfn.IFS(H1608="9",INDEX(字典1_34!C:C,MATCH(MID(F1608,5,2),字典1_34!B:B,0)),H1608="B00",INDEX(字典1_34!D:D,MATCH(MID(F1608,5,2),字典1_34!B:B,0)),H1608="B20",INDEX(字典1_34!E:E,MATCH(MID(F1608,5,2),字典1_34!B:B,0)),H1608="B48",INDEX(字典1_34!G:G,MATCH(MID(F1608,5,2),字典1_34!B:B,0)),LEFT(H1608,1)="B",INDEX(字典1_34!F:F,MATCH(MID(F1608,5,2),字典1_34!B:B,0))),"-")</f>
        <v>Vol:076</v>
      </c>
      <c r="N1608" s="4" t="str">
        <f>IFERROR(_xlfn.IFS(H1608="9",INDEX(字典1_56!C:C,MATCH(MID(F1608,7,2),字典1_56!B:B,0)),LEFT(H1608,1)="B",INDEX(字典1_56!D:D,MATCH(MID(F1608,7,2),字典1_56!B:B,0)),H1608="C_B",INDEX(字典1_56!F:F,MATCH(MID(F1608,7,2),字典1_56!B:B,0)),H1608="C",INDEX(字典1_56!E:E,MATCH(MID(F1608,7,2),字典1_56!B:B,0))),"-")</f>
        <v>主音量_a</v>
      </c>
      <c r="O1608" s="4" t="str">
        <f>IFERROR(INDEX(字典1_78!C:C,MATCH(RIGHT(F1608,2),字典1_78!B:B,0)),"Error")</f>
        <v>控制变更(#02)</v>
      </c>
      <c r="P1608" s="5">
        <f t="shared" si="100"/>
        <v>30.251000000000001</v>
      </c>
      <c r="Q1608" s="5">
        <f t="shared" si="101"/>
        <v>5.0000000000000711E-2</v>
      </c>
      <c r="R1608" s="5" t="str">
        <f>IF(H1610="C_B",INDEX(音色一览表!A:A,MATCH(MID(F1608,5,2)&amp;MID(F1609,5,2)&amp;MID(F1610,7,2),音色一览表!H:H,0))&amp;" "&amp;INDEX(音色一览表!G:G,MATCH(MID(F1608,5,2)&amp;MID(F1609,5,2)&amp;MID(F1610,7,2),音色一览表!H:H,0)),"")</f>
        <v/>
      </c>
      <c r="S1608" s="17"/>
      <c r="T1608" s="17"/>
    </row>
    <row r="1609" spans="1:20" ht="18" hidden="1" customHeight="1" x14ac:dyDescent="0.2">
      <c r="A1609" s="16">
        <v>1607</v>
      </c>
      <c r="B1609" s="16">
        <v>8</v>
      </c>
      <c r="C1609" s="10">
        <v>43089.903705092591</v>
      </c>
      <c r="D1609" s="16" t="s">
        <v>49</v>
      </c>
      <c r="E1609" s="16" t="s">
        <v>50</v>
      </c>
      <c r="F1609" s="16" t="s">
        <v>1315</v>
      </c>
      <c r="G1609" s="16" t="s">
        <v>1885</v>
      </c>
      <c r="H1609" s="34" t="str">
        <f t="shared" si="103"/>
        <v>B5D</v>
      </c>
      <c r="I1609" s="34" t="str">
        <f>IFERROR(INDEX(数据分类!B:B,MATCH(数据!H1609,数据分类!A:A,0)),"Error")</f>
        <v>混响深度_b</v>
      </c>
      <c r="J1609" s="34" t="str">
        <f>IFERROR(_xlfn.IFS(INDEX(数据分类!E:E,MATCH(数据!H1609,数据分类!A:A,0))=3456,N1609&amp;M1609,INDEX(数据分类!E:E,MATCH(数据!H1609,数据分类!A:A,0))=34,M1609,INDEX(数据分类!E:E,MATCH(数据!H1609,数据分类!A:A,0))=56,N1609,INDEX(数据分类!E:E,MATCH(数据!H1609,数据分类!A:A,0))="-","-"),"Error")</f>
        <v>Vol:040</v>
      </c>
      <c r="K1609" s="34">
        <f t="shared" si="102"/>
        <v>2</v>
      </c>
      <c r="L1609" s="4" t="str">
        <f>IFERROR(INDEX(字典msg!B:B,MATCH(D1609,字典msg!A:A,0)),"Error")</f>
        <v>正常</v>
      </c>
      <c r="M1609" s="4" t="str">
        <f>IFERROR(_xlfn.IFS(H1609="9",INDEX(字典1_34!C:C,MATCH(MID(F1609,5,2),字典1_34!B:B,0)),H1609="B00",INDEX(字典1_34!D:D,MATCH(MID(F1609,5,2),字典1_34!B:B,0)),H1609="B20",INDEX(字典1_34!E:E,MATCH(MID(F1609,5,2),字典1_34!B:B,0)),H1609="B48",INDEX(字典1_34!G:G,MATCH(MID(F1609,5,2),字典1_34!B:B,0)),LEFT(H1609,1)="B",INDEX(字典1_34!F:F,MATCH(MID(F1609,5,2),字典1_34!B:B,0))),"-")</f>
        <v>Vol:040</v>
      </c>
      <c r="N1609" s="4" t="str">
        <f>IFERROR(_xlfn.IFS(H1609="9",INDEX(字典1_56!C:C,MATCH(MID(F1609,7,2),字典1_56!B:B,0)),LEFT(H1609,1)="B",INDEX(字典1_56!D:D,MATCH(MID(F1609,7,2),字典1_56!B:B,0)),H1609="C_B",INDEX(字典1_56!F:F,MATCH(MID(F1609,7,2),字典1_56!B:B,0)),H1609="C",INDEX(字典1_56!E:E,MATCH(MID(F1609,7,2),字典1_56!B:B,0))),"-")</f>
        <v>混响深度_b</v>
      </c>
      <c r="O1609" s="4" t="str">
        <f>IFERROR(INDEX(字典1_78!C:C,MATCH(RIGHT(F1609,2),字典1_78!B:B,0)),"Error")</f>
        <v>控制变更(#02)</v>
      </c>
      <c r="P1609" s="5">
        <f t="shared" si="100"/>
        <v>30.303999999999998</v>
      </c>
      <c r="Q1609" s="5">
        <f t="shared" si="101"/>
        <v>5.2999999999997272E-2</v>
      </c>
      <c r="R1609" s="5" t="str">
        <f>IF(H1611="C_B",INDEX(音色一览表!A:A,MATCH(MID(F1609,5,2)&amp;MID(F1610,5,2)&amp;MID(F1611,7,2),音色一览表!H:H,0))&amp;" "&amp;INDEX(音色一览表!G:G,MATCH(MID(F1609,5,2)&amp;MID(F1610,5,2)&amp;MID(F1611,7,2),音色一览表!H:H,0)),"")</f>
        <v/>
      </c>
      <c r="S1609" s="17"/>
      <c r="T1609" s="17"/>
    </row>
    <row r="1610" spans="1:20" ht="18" hidden="1" customHeight="1" x14ac:dyDescent="0.2">
      <c r="A1610" s="16">
        <v>1608</v>
      </c>
      <c r="B1610" s="16">
        <v>8</v>
      </c>
      <c r="C1610" s="10">
        <v>43089.903706203702</v>
      </c>
      <c r="D1610" s="16" t="s">
        <v>49</v>
      </c>
      <c r="E1610" s="16" t="s">
        <v>50</v>
      </c>
      <c r="F1610" s="16" t="s">
        <v>1021</v>
      </c>
      <c r="G1610" s="16" t="s">
        <v>1886</v>
      </c>
      <c r="H1610" s="34" t="str">
        <f t="shared" si="103"/>
        <v>B00</v>
      </c>
      <c r="I1610" s="34" t="str">
        <f>IFERROR(INDEX(数据分类!B:B,MATCH(数据!H1610,数据分类!A:A,0)),"Error")</f>
        <v>设定音色_MSB</v>
      </c>
      <c r="J1610" s="34" t="str">
        <f>IFERROR(_xlfn.IFS(INDEX(数据分类!E:E,MATCH(数据!H1610,数据分类!A:A,0))=3456,N1610&amp;M1610,INDEX(数据分类!E:E,MATCH(数据!H1610,数据分类!A:A,0))=34,M1610,INDEX(数据分类!E:E,MATCH(数据!H1610,数据分类!A:A,0))=56,N1610,INDEX(数据分类!E:E,MATCH(数据!H1610,数据分类!A:A,0))="-","-"),"Error")</f>
        <v>MSB:000</v>
      </c>
      <c r="K1610" s="34">
        <f t="shared" si="102"/>
        <v>1</v>
      </c>
      <c r="L1610" s="4" t="str">
        <f>IFERROR(INDEX(字典msg!B:B,MATCH(D1610,字典msg!A:A,0)),"Error")</f>
        <v>正常</v>
      </c>
      <c r="M1610" s="4" t="str">
        <f>IFERROR(_xlfn.IFS(H1610="9",INDEX(字典1_34!C:C,MATCH(MID(F1610,5,2),字典1_34!B:B,0)),H1610="B00",INDEX(字典1_34!D:D,MATCH(MID(F1610,5,2),字典1_34!B:B,0)),H1610="B20",INDEX(字典1_34!E:E,MATCH(MID(F1610,5,2),字典1_34!B:B,0)),H1610="B48",INDEX(字典1_34!G:G,MATCH(MID(F1610,5,2),字典1_34!B:B,0)),LEFT(H1610,1)="B",INDEX(字典1_34!F:F,MATCH(MID(F1610,5,2),字典1_34!B:B,0))),"-")</f>
        <v>MSB:000</v>
      </c>
      <c r="N1610" s="4" t="str">
        <f>IFERROR(_xlfn.IFS(H1610="9",INDEX(字典1_56!C:C,MATCH(MID(F1610,7,2),字典1_56!B:B,0)),LEFT(H1610,1)="B",INDEX(字典1_56!D:D,MATCH(MID(F1610,7,2),字典1_56!B:B,0)),H1610="C_B",INDEX(字典1_56!F:F,MATCH(MID(F1610,7,2),字典1_56!B:B,0)),H1610="C",INDEX(字典1_56!E:E,MATCH(MID(F1610,7,2),字典1_56!B:B,0))),"-")</f>
        <v>设定音色_MSB</v>
      </c>
      <c r="O1610" s="4" t="str">
        <f>IFERROR(INDEX(字典1_78!C:C,MATCH(RIGHT(F1610,2),字典1_78!B:B,0)),"Error")</f>
        <v>控制变更(#01)</v>
      </c>
      <c r="P1610" s="5">
        <f t="shared" si="100"/>
        <v>30.4</v>
      </c>
      <c r="Q1610" s="5">
        <f t="shared" si="101"/>
        <v>9.6000000000000085E-2</v>
      </c>
      <c r="R1610" s="5" t="str">
        <f>IF(H1612="C_B",INDEX(音色一览表!A:A,MATCH(MID(F1610,5,2)&amp;MID(F1611,5,2)&amp;MID(F1612,7,2),音色一览表!H:H,0))&amp;" "&amp;INDEX(音色一览表!G:G,MATCH(MID(F1610,5,2)&amp;MID(F1611,5,2)&amp;MID(F1612,7,2),音色一览表!H:H,0)),"")</f>
        <v>32 三角钢琴</v>
      </c>
      <c r="S1610" s="17"/>
      <c r="T1610" s="17"/>
    </row>
    <row r="1611" spans="1:20" ht="18" hidden="1" customHeight="1" x14ac:dyDescent="0.2">
      <c r="A1611" s="16">
        <v>1609</v>
      </c>
      <c r="B1611" s="16">
        <v>8</v>
      </c>
      <c r="C1611" s="10">
        <v>43089.903706712961</v>
      </c>
      <c r="D1611" s="16" t="s">
        <v>49</v>
      </c>
      <c r="E1611" s="16" t="s">
        <v>50</v>
      </c>
      <c r="F1611" s="16" t="s">
        <v>1023</v>
      </c>
      <c r="G1611" s="16" t="s">
        <v>1887</v>
      </c>
      <c r="H1611" s="34" t="str">
        <f t="shared" si="103"/>
        <v>B20</v>
      </c>
      <c r="I1611" s="34" t="str">
        <f>IFERROR(INDEX(数据分类!B:B,MATCH(数据!H1611,数据分类!A:A,0)),"Error")</f>
        <v>设定音色_LSB</v>
      </c>
      <c r="J1611" s="34" t="str">
        <f>IFERROR(_xlfn.IFS(INDEX(数据分类!E:E,MATCH(数据!H1611,数据分类!A:A,0))=3456,N1611&amp;M1611,INDEX(数据分类!E:E,MATCH(数据!H1611,数据分类!A:A,0))=34,M1611,INDEX(数据分类!E:E,MATCH(数据!H1611,数据分类!A:A,0))=56,N1611,INDEX(数据分类!E:E,MATCH(数据!H1611,数据分类!A:A,0))="-","-"),"Error")</f>
        <v>LSB:112</v>
      </c>
      <c r="K1611" s="34">
        <f t="shared" si="102"/>
        <v>1</v>
      </c>
      <c r="L1611" s="4" t="str">
        <f>IFERROR(INDEX(字典msg!B:B,MATCH(D1611,字典msg!A:A,0)),"Error")</f>
        <v>正常</v>
      </c>
      <c r="M1611" s="4" t="str">
        <f>IFERROR(_xlfn.IFS(H1611="9",INDEX(字典1_34!C:C,MATCH(MID(F1611,5,2),字典1_34!B:B,0)),H1611="B00",INDEX(字典1_34!D:D,MATCH(MID(F1611,5,2),字典1_34!B:B,0)),H1611="B20",INDEX(字典1_34!E:E,MATCH(MID(F1611,5,2),字典1_34!B:B,0)),H1611="B48",INDEX(字典1_34!G:G,MATCH(MID(F1611,5,2),字典1_34!B:B,0)),LEFT(H1611,1)="B",INDEX(字典1_34!F:F,MATCH(MID(F1611,5,2),字典1_34!B:B,0))),"-")</f>
        <v>LSB:112</v>
      </c>
      <c r="N1611" s="4" t="str">
        <f>IFERROR(_xlfn.IFS(H1611="9",INDEX(字典1_56!C:C,MATCH(MID(F1611,7,2),字典1_56!B:B,0)),LEFT(H1611,1)="B",INDEX(字典1_56!D:D,MATCH(MID(F1611,7,2),字典1_56!B:B,0)),H1611="C_B",INDEX(字典1_56!F:F,MATCH(MID(F1611,7,2),字典1_56!B:B,0)),H1611="C",INDEX(字典1_56!E:E,MATCH(MID(F1611,7,2),字典1_56!B:B,0))),"-")</f>
        <v>设定音色_LSB</v>
      </c>
      <c r="O1611" s="4" t="str">
        <f>IFERROR(INDEX(字典1_78!C:C,MATCH(RIGHT(F1611,2),字典1_78!B:B,0)),"Error")</f>
        <v>控制变更(#01)</v>
      </c>
      <c r="P1611" s="5">
        <f t="shared" si="100"/>
        <v>30.443999999999999</v>
      </c>
      <c r="Q1611" s="5">
        <f t="shared" si="101"/>
        <v>4.4000000000000483E-2</v>
      </c>
      <c r="R1611" s="5" t="str">
        <f>IF(H1613="C_B",INDEX(音色一览表!A:A,MATCH(MID(F1611,5,2)&amp;MID(F1612,5,2)&amp;MID(F1613,7,2),音色一览表!H:H,0))&amp;" "&amp;INDEX(音色一览表!G:G,MATCH(MID(F1611,5,2)&amp;MID(F1612,5,2)&amp;MID(F1613,7,2),音色一览表!H:H,0)),"")</f>
        <v/>
      </c>
      <c r="S1611" s="17"/>
      <c r="T1611" s="17"/>
    </row>
    <row r="1612" spans="1:20" ht="18" hidden="1" customHeight="1" x14ac:dyDescent="0.2">
      <c r="A1612" s="16">
        <v>1610</v>
      </c>
      <c r="B1612" s="16">
        <v>8</v>
      </c>
      <c r="C1612" s="10">
        <v>43089.90370732639</v>
      </c>
      <c r="D1612" s="16" t="s">
        <v>49</v>
      </c>
      <c r="E1612" s="16" t="s">
        <v>50</v>
      </c>
      <c r="F1612" s="16" t="s">
        <v>1024</v>
      </c>
      <c r="G1612" s="16" t="s">
        <v>1888</v>
      </c>
      <c r="H1612" s="34" t="str">
        <f t="shared" si="103"/>
        <v>C_B</v>
      </c>
      <c r="I1612" s="34" t="str">
        <f>IFERROR(INDEX(数据分类!B:B,MATCH(数据!H1612,数据分类!A:A,0)),"Error")</f>
        <v>设定音色_NO</v>
      </c>
      <c r="J1612" s="34" t="str">
        <f>IFERROR(_xlfn.IFS(INDEX(数据分类!E:E,MATCH(数据!H1612,数据分类!A:A,0))=3456,N1612&amp;M1612,INDEX(数据分类!E:E,MATCH(数据!H1612,数据分类!A:A,0))=34,M1612,INDEX(数据分类!E:E,MATCH(数据!H1612,数据分类!A:A,0))=56,N1612,INDEX(数据分类!E:E,MATCH(数据!H1612,数据分类!A:A,0))="-","-"),"Error")</f>
        <v>NO:001</v>
      </c>
      <c r="K1612" s="34">
        <f t="shared" si="102"/>
        <v>1</v>
      </c>
      <c r="L1612" s="4" t="str">
        <f>IFERROR(INDEX(字典msg!B:B,MATCH(D1612,字典msg!A:A,0)),"Error")</f>
        <v>正常</v>
      </c>
      <c r="M1612" s="4" t="str">
        <f>IFERROR(_xlfn.IFS(H1612="9",INDEX(字典1_34!C:C,MATCH(MID(F1612,5,2),字典1_34!B:B,0)),H1612="B00",INDEX(字典1_34!D:D,MATCH(MID(F1612,5,2),字典1_34!B:B,0)),H1612="B20",INDEX(字典1_34!E:E,MATCH(MID(F1612,5,2),字典1_34!B:B,0)),H1612="B48",INDEX(字典1_34!G:G,MATCH(MID(F1612,5,2),字典1_34!B:B,0)),LEFT(H1612,1)="B",INDEX(字典1_34!F:F,MATCH(MID(F1612,5,2),字典1_34!B:B,0))),"-")</f>
        <v>-</v>
      </c>
      <c r="N1612" s="4" t="str">
        <f>IFERROR(_xlfn.IFS(H1612="9",INDEX(字典1_56!C:C,MATCH(MID(F1612,7,2),字典1_56!B:B,0)),LEFT(H1612,1)="B",INDEX(字典1_56!D:D,MATCH(MID(F1612,7,2),字典1_56!B:B,0)),H1612="C_B",INDEX(字典1_56!F:F,MATCH(MID(F1612,7,2),字典1_56!B:B,0)),H1612="C",INDEX(字典1_56!E:E,MATCH(MID(F1612,7,2),字典1_56!B:B,0))),"-")</f>
        <v>NO:001</v>
      </c>
      <c r="O1612" s="4" t="str">
        <f>IFERROR(INDEX(字典1_78!C:C,MATCH(RIGHT(F1612,2),字典1_78!B:B,0)),"Error")</f>
        <v>程序更改(#01)</v>
      </c>
      <c r="P1612" s="5">
        <f t="shared" si="100"/>
        <v>30.497</v>
      </c>
      <c r="Q1612" s="5">
        <f t="shared" si="101"/>
        <v>5.3000000000000824E-2</v>
      </c>
      <c r="R1612" s="5" t="str">
        <f>IF(H1614="C_B",INDEX(音色一览表!A:A,MATCH(MID(F1612,5,2)&amp;MID(F1613,5,2)&amp;MID(F1614,7,2),音色一览表!H:H,0))&amp;" "&amp;INDEX(音色一览表!G:G,MATCH(MID(F1612,5,2)&amp;MID(F1613,5,2)&amp;MID(F1614,7,2),音色一览表!H:H,0)),"")</f>
        <v/>
      </c>
      <c r="S1612" s="17"/>
      <c r="T1612" s="17"/>
    </row>
    <row r="1613" spans="1:20" ht="18" hidden="1" customHeight="1" x14ac:dyDescent="0.2">
      <c r="A1613" s="16">
        <v>1611</v>
      </c>
      <c r="B1613" s="16">
        <v>8</v>
      </c>
      <c r="C1613" s="10">
        <v>43089.903707928243</v>
      </c>
      <c r="D1613" s="16" t="s">
        <v>49</v>
      </c>
      <c r="E1613" s="16" t="s">
        <v>50</v>
      </c>
      <c r="F1613" s="16" t="s">
        <v>1026</v>
      </c>
      <c r="G1613" s="16" t="s">
        <v>1889</v>
      </c>
      <c r="H1613" s="34" t="str">
        <f t="shared" si="103"/>
        <v>B00</v>
      </c>
      <c r="I1613" s="34" t="str">
        <f>IFERROR(INDEX(数据分类!B:B,MATCH(数据!H1613,数据分类!A:A,0)),"Error")</f>
        <v>设定音色_MSB</v>
      </c>
      <c r="J1613" s="34" t="str">
        <f>IFERROR(_xlfn.IFS(INDEX(数据分类!E:E,MATCH(数据!H1613,数据分类!A:A,0))=3456,N1613&amp;M1613,INDEX(数据分类!E:E,MATCH(数据!H1613,数据分类!A:A,0))=34,M1613,INDEX(数据分类!E:E,MATCH(数据!H1613,数据分类!A:A,0))=56,N1613,INDEX(数据分类!E:E,MATCH(数据!H1613,数据分类!A:A,0))="-","-"),"Error")</f>
        <v>MSB:000</v>
      </c>
      <c r="K1613" s="34">
        <f t="shared" si="102"/>
        <v>2</v>
      </c>
      <c r="L1613" s="4" t="str">
        <f>IFERROR(INDEX(字典msg!B:B,MATCH(D1613,字典msg!A:A,0)),"Error")</f>
        <v>正常</v>
      </c>
      <c r="M1613" s="4" t="str">
        <f>IFERROR(_xlfn.IFS(H1613="9",INDEX(字典1_34!C:C,MATCH(MID(F1613,5,2),字典1_34!B:B,0)),H1613="B00",INDEX(字典1_34!D:D,MATCH(MID(F1613,5,2),字典1_34!B:B,0)),H1613="B20",INDEX(字典1_34!E:E,MATCH(MID(F1613,5,2),字典1_34!B:B,0)),H1613="B48",INDEX(字典1_34!G:G,MATCH(MID(F1613,5,2),字典1_34!B:B,0)),LEFT(H1613,1)="B",INDEX(字典1_34!F:F,MATCH(MID(F1613,5,2),字典1_34!B:B,0))),"-")</f>
        <v>MSB:000</v>
      </c>
      <c r="N1613" s="4" t="str">
        <f>IFERROR(_xlfn.IFS(H1613="9",INDEX(字典1_56!C:C,MATCH(MID(F1613,7,2),字典1_56!B:B,0)),LEFT(H1613,1)="B",INDEX(字典1_56!D:D,MATCH(MID(F1613,7,2),字典1_56!B:B,0)),H1613="C_B",INDEX(字典1_56!F:F,MATCH(MID(F1613,7,2),字典1_56!B:B,0)),H1613="C",INDEX(字典1_56!E:E,MATCH(MID(F1613,7,2),字典1_56!B:B,0))),"-")</f>
        <v>设定音色_MSB</v>
      </c>
      <c r="O1613" s="4" t="str">
        <f>IFERROR(INDEX(字典1_78!C:C,MATCH(RIGHT(F1613,2),字典1_78!B:B,0)),"Error")</f>
        <v>控制变更(#02)</v>
      </c>
      <c r="P1613" s="5">
        <f t="shared" si="100"/>
        <v>30.548999999999999</v>
      </c>
      <c r="Q1613" s="5">
        <f t="shared" si="101"/>
        <v>5.1999999999999602E-2</v>
      </c>
      <c r="R1613" s="5" t="str">
        <f>IF(H1615="C_B",INDEX(音色一览表!A:A,MATCH(MID(F1613,5,2)&amp;MID(F1614,5,2)&amp;MID(F1615,7,2),音色一览表!H:H,0))&amp;" "&amp;INDEX(音色一览表!G:G,MATCH(MID(F1613,5,2)&amp;MID(F1614,5,2)&amp;MID(F1615,7,2),音色一览表!H:H,0)),"")</f>
        <v>73 弦乐合奏1</v>
      </c>
      <c r="S1613" s="17"/>
      <c r="T1613" s="17"/>
    </row>
    <row r="1614" spans="1:20" ht="18" hidden="1" customHeight="1" x14ac:dyDescent="0.2">
      <c r="A1614" s="16">
        <v>1612</v>
      </c>
      <c r="B1614" s="16">
        <v>8</v>
      </c>
      <c r="C1614" s="10">
        <v>43089.903708530095</v>
      </c>
      <c r="D1614" s="16" t="s">
        <v>49</v>
      </c>
      <c r="E1614" s="16" t="s">
        <v>50</v>
      </c>
      <c r="F1614" s="16" t="s">
        <v>1761</v>
      </c>
      <c r="G1614" s="16" t="s">
        <v>1890</v>
      </c>
      <c r="H1614" s="34" t="str">
        <f t="shared" si="103"/>
        <v>B20</v>
      </c>
      <c r="I1614" s="34" t="str">
        <f>IFERROR(INDEX(数据分类!B:B,MATCH(数据!H1614,数据分类!A:A,0)),"Error")</f>
        <v>设定音色_LSB</v>
      </c>
      <c r="J1614" s="34" t="str">
        <f>IFERROR(_xlfn.IFS(INDEX(数据分类!E:E,MATCH(数据!H1614,数据分类!A:A,0))=3456,N1614&amp;M1614,INDEX(数据分类!E:E,MATCH(数据!H1614,数据分类!A:A,0))=34,M1614,INDEX(数据分类!E:E,MATCH(数据!H1614,数据分类!A:A,0))=56,N1614,INDEX(数据分类!E:E,MATCH(数据!H1614,数据分类!A:A,0))="-","-"),"Error")</f>
        <v>LSB:116</v>
      </c>
      <c r="K1614" s="34">
        <f t="shared" si="102"/>
        <v>2</v>
      </c>
      <c r="L1614" s="4" t="str">
        <f>IFERROR(INDEX(字典msg!B:B,MATCH(D1614,字典msg!A:A,0)),"Error")</f>
        <v>正常</v>
      </c>
      <c r="M1614" s="4" t="str">
        <f>IFERROR(_xlfn.IFS(H1614="9",INDEX(字典1_34!C:C,MATCH(MID(F1614,5,2),字典1_34!B:B,0)),H1614="B00",INDEX(字典1_34!D:D,MATCH(MID(F1614,5,2),字典1_34!B:B,0)),H1614="B20",INDEX(字典1_34!E:E,MATCH(MID(F1614,5,2),字典1_34!B:B,0)),H1614="B48",INDEX(字典1_34!G:G,MATCH(MID(F1614,5,2),字典1_34!B:B,0)),LEFT(H1614,1)="B",INDEX(字典1_34!F:F,MATCH(MID(F1614,5,2),字典1_34!B:B,0))),"-")</f>
        <v>LSB:116</v>
      </c>
      <c r="N1614" s="4" t="str">
        <f>IFERROR(_xlfn.IFS(H1614="9",INDEX(字典1_56!C:C,MATCH(MID(F1614,7,2),字典1_56!B:B,0)),LEFT(H1614,1)="B",INDEX(字典1_56!D:D,MATCH(MID(F1614,7,2),字典1_56!B:B,0)),H1614="C_B",INDEX(字典1_56!F:F,MATCH(MID(F1614,7,2),字典1_56!B:B,0)),H1614="C",INDEX(字典1_56!E:E,MATCH(MID(F1614,7,2),字典1_56!B:B,0))),"-")</f>
        <v>设定音色_LSB</v>
      </c>
      <c r="O1614" s="4" t="str">
        <f>IFERROR(INDEX(字典1_78!C:C,MATCH(RIGHT(F1614,2),字典1_78!B:B,0)),"Error")</f>
        <v>控制变更(#02)</v>
      </c>
      <c r="P1614" s="5">
        <f t="shared" si="100"/>
        <v>30.600999999999999</v>
      </c>
      <c r="Q1614" s="5">
        <f t="shared" si="101"/>
        <v>5.1999999999999602E-2</v>
      </c>
      <c r="R1614" s="5" t="str">
        <f>IF(H1616="C_B",INDEX(音色一览表!A:A,MATCH(MID(F1614,5,2)&amp;MID(F1615,5,2)&amp;MID(F1616,7,2),音色一览表!H:H,0))&amp;" "&amp;INDEX(音色一览表!G:G,MATCH(MID(F1614,5,2)&amp;MID(F1615,5,2)&amp;MID(F1616,7,2),音色一览表!H:H,0)),"")</f>
        <v/>
      </c>
      <c r="S1614" s="17"/>
      <c r="T1614" s="17"/>
    </row>
    <row r="1615" spans="1:20" ht="18" hidden="1" customHeight="1" x14ac:dyDescent="0.2">
      <c r="A1615" s="16">
        <v>1613</v>
      </c>
      <c r="B1615" s="16">
        <v>8</v>
      </c>
      <c r="C1615" s="10">
        <v>43089.903709143517</v>
      </c>
      <c r="D1615" s="16" t="s">
        <v>49</v>
      </c>
      <c r="E1615" s="16" t="s">
        <v>50</v>
      </c>
      <c r="F1615" s="16" t="s">
        <v>1074</v>
      </c>
      <c r="G1615" s="16" t="s">
        <v>1891</v>
      </c>
      <c r="H1615" s="34" t="str">
        <f t="shared" si="103"/>
        <v>C_B</v>
      </c>
      <c r="I1615" s="34" t="str">
        <f>IFERROR(INDEX(数据分类!B:B,MATCH(数据!H1615,数据分类!A:A,0)),"Error")</f>
        <v>设定音色_NO</v>
      </c>
      <c r="J1615" s="34" t="str">
        <f>IFERROR(_xlfn.IFS(INDEX(数据分类!E:E,MATCH(数据!H1615,数据分类!A:A,0))=3456,N1615&amp;M1615,INDEX(数据分类!E:E,MATCH(数据!H1615,数据分类!A:A,0))=34,M1615,INDEX(数据分类!E:E,MATCH(数据!H1615,数据分类!A:A,0))=56,N1615,INDEX(数据分类!E:E,MATCH(数据!H1615,数据分类!A:A,0))="-","-"),"Error")</f>
        <v>NO:049</v>
      </c>
      <c r="K1615" s="34">
        <f t="shared" si="102"/>
        <v>2</v>
      </c>
      <c r="L1615" s="4" t="str">
        <f>IFERROR(INDEX(字典msg!B:B,MATCH(D1615,字典msg!A:A,0)),"Error")</f>
        <v>正常</v>
      </c>
      <c r="M1615" s="4" t="str">
        <f>IFERROR(_xlfn.IFS(H1615="9",INDEX(字典1_34!C:C,MATCH(MID(F1615,5,2),字典1_34!B:B,0)),H1615="B00",INDEX(字典1_34!D:D,MATCH(MID(F1615,5,2),字典1_34!B:B,0)),H1615="B20",INDEX(字典1_34!E:E,MATCH(MID(F1615,5,2),字典1_34!B:B,0)),H1615="B48",INDEX(字典1_34!G:G,MATCH(MID(F1615,5,2),字典1_34!B:B,0)),LEFT(H1615,1)="B",INDEX(字典1_34!F:F,MATCH(MID(F1615,5,2),字典1_34!B:B,0))),"-")</f>
        <v>-</v>
      </c>
      <c r="N1615" s="4" t="str">
        <f>IFERROR(_xlfn.IFS(H1615="9",INDEX(字典1_56!C:C,MATCH(MID(F1615,7,2),字典1_56!B:B,0)),LEFT(H1615,1)="B",INDEX(字典1_56!D:D,MATCH(MID(F1615,7,2),字典1_56!B:B,0)),H1615="C_B",INDEX(字典1_56!F:F,MATCH(MID(F1615,7,2),字典1_56!B:B,0)),H1615="C",INDEX(字典1_56!E:E,MATCH(MID(F1615,7,2),字典1_56!B:B,0))),"-")</f>
        <v>NO:049</v>
      </c>
      <c r="O1615" s="4" t="str">
        <f>IFERROR(INDEX(字典1_78!C:C,MATCH(RIGHT(F1615,2),字典1_78!B:B,0)),"Error")</f>
        <v>程序更改(#02)</v>
      </c>
      <c r="P1615" s="5">
        <f t="shared" si="100"/>
        <v>30.654</v>
      </c>
      <c r="Q1615" s="5">
        <f t="shared" si="101"/>
        <v>5.3000000000000824E-2</v>
      </c>
      <c r="R1615" s="5" t="str">
        <f>IF(H1617="C_B",INDEX(音色一览表!A:A,MATCH(MID(F1615,5,2)&amp;MID(F1616,5,2)&amp;MID(F1617,7,2),音色一览表!H:H,0))&amp;" "&amp;INDEX(音色一览表!G:G,MATCH(MID(F1615,5,2)&amp;MID(F1616,5,2)&amp;MID(F1617,7,2),音色一览表!H:H,0)),"")</f>
        <v/>
      </c>
      <c r="S1615" s="17"/>
      <c r="T1615" s="17"/>
    </row>
    <row r="1616" spans="1:20" ht="18" hidden="1" customHeight="1" x14ac:dyDescent="0.2">
      <c r="A1616" s="16">
        <v>1614</v>
      </c>
      <c r="B1616" s="16">
        <v>8</v>
      </c>
      <c r="C1616" s="10">
        <v>43089.903709803242</v>
      </c>
      <c r="D1616" s="16" t="s">
        <v>49</v>
      </c>
      <c r="E1616" s="16" t="s">
        <v>50</v>
      </c>
      <c r="F1616" s="16" t="s">
        <v>1764</v>
      </c>
      <c r="G1616" s="16" t="s">
        <v>1892</v>
      </c>
      <c r="H1616" s="34" t="str">
        <f t="shared" si="103"/>
        <v>B07</v>
      </c>
      <c r="I1616" s="34" t="str">
        <f>IFERROR(INDEX(数据分类!B:B,MATCH(数据!H1616,数据分类!A:A,0)),"Error")</f>
        <v>主音量_a</v>
      </c>
      <c r="J1616" s="34" t="str">
        <f>IFERROR(_xlfn.IFS(INDEX(数据分类!E:E,MATCH(数据!H1616,数据分类!A:A,0))=3456,N1616&amp;M1616,INDEX(数据分类!E:E,MATCH(数据!H1616,数据分类!A:A,0))=34,M1616,INDEX(数据分类!E:E,MATCH(数据!H1616,数据分类!A:A,0))=56,N1616,INDEX(数据分类!E:E,MATCH(数据!H1616,数据分类!A:A,0))="-","-"),"Error")</f>
        <v>Vol:115</v>
      </c>
      <c r="K1616" s="34">
        <f t="shared" si="102"/>
        <v>1</v>
      </c>
      <c r="L1616" s="4" t="str">
        <f>IFERROR(INDEX(字典msg!B:B,MATCH(D1616,字典msg!A:A,0)),"Error")</f>
        <v>正常</v>
      </c>
      <c r="M1616" s="4" t="str">
        <f>IFERROR(_xlfn.IFS(H1616="9",INDEX(字典1_34!C:C,MATCH(MID(F1616,5,2),字典1_34!B:B,0)),H1616="B00",INDEX(字典1_34!D:D,MATCH(MID(F1616,5,2),字典1_34!B:B,0)),H1616="B20",INDEX(字典1_34!E:E,MATCH(MID(F1616,5,2),字典1_34!B:B,0)),H1616="B48",INDEX(字典1_34!G:G,MATCH(MID(F1616,5,2),字典1_34!B:B,0)),LEFT(H1616,1)="B",INDEX(字典1_34!F:F,MATCH(MID(F1616,5,2),字典1_34!B:B,0))),"-")</f>
        <v>Vol:115</v>
      </c>
      <c r="N1616" s="4" t="str">
        <f>IFERROR(_xlfn.IFS(H1616="9",INDEX(字典1_56!C:C,MATCH(MID(F1616,7,2),字典1_56!B:B,0)),LEFT(H1616,1)="B",INDEX(字典1_56!D:D,MATCH(MID(F1616,7,2),字典1_56!B:B,0)),H1616="C_B",INDEX(字典1_56!F:F,MATCH(MID(F1616,7,2),字典1_56!B:B,0)),H1616="C",INDEX(字典1_56!E:E,MATCH(MID(F1616,7,2),字典1_56!B:B,0))),"-")</f>
        <v>主音量_a</v>
      </c>
      <c r="O1616" s="4" t="str">
        <f>IFERROR(INDEX(字典1_78!C:C,MATCH(RIGHT(F1616,2),字典1_78!B:B,0)),"Error")</f>
        <v>控制变更(#01)</v>
      </c>
      <c r="P1616" s="5">
        <f t="shared" si="100"/>
        <v>30.710999999999999</v>
      </c>
      <c r="Q1616" s="5">
        <f t="shared" si="101"/>
        <v>5.6999999999998607E-2</v>
      </c>
      <c r="R1616" s="5" t="str">
        <f>IF(H1618="C_B",INDEX(音色一览表!A:A,MATCH(MID(F1616,5,2)&amp;MID(F1617,5,2)&amp;MID(F1618,7,2),音色一览表!H:H,0))&amp;" "&amp;INDEX(音色一览表!G:G,MATCH(MID(F1616,5,2)&amp;MID(F1617,5,2)&amp;MID(F1618,7,2),音色一览表!H:H,0)),"")</f>
        <v/>
      </c>
      <c r="S1616" s="17"/>
      <c r="T1616" s="17"/>
    </row>
    <row r="1617" spans="1:20" ht="18" hidden="1" customHeight="1" x14ac:dyDescent="0.2">
      <c r="A1617" s="16">
        <v>1615</v>
      </c>
      <c r="B1617" s="16">
        <v>8</v>
      </c>
      <c r="C1617" s="10">
        <v>43089.90371042824</v>
      </c>
      <c r="D1617" s="16" t="s">
        <v>49</v>
      </c>
      <c r="E1617" s="16" t="s">
        <v>50</v>
      </c>
      <c r="F1617" s="16" t="s">
        <v>1276</v>
      </c>
      <c r="G1617" s="16" t="s">
        <v>1893</v>
      </c>
      <c r="H1617" s="34" t="str">
        <f t="shared" si="103"/>
        <v>B5B</v>
      </c>
      <c r="I1617" s="34" t="str">
        <f>IFERROR(INDEX(数据分类!B:B,MATCH(数据!H1617,数据分类!A:A,0)),"Error")</f>
        <v>混响深度_a</v>
      </c>
      <c r="J1617" s="34" t="str">
        <f>IFERROR(_xlfn.IFS(INDEX(数据分类!E:E,MATCH(数据!H1617,数据分类!A:A,0))=3456,N1617&amp;M1617,INDEX(数据分类!E:E,MATCH(数据!H1617,数据分类!A:A,0))=34,M1617,INDEX(数据分类!E:E,MATCH(数据!H1617,数据分类!A:A,0))=56,N1617,INDEX(数据分类!E:E,MATCH(数据!H1617,数据分类!A:A,0))="-","-"),"Error")</f>
        <v>Vol:024</v>
      </c>
      <c r="K1617" s="34">
        <f t="shared" si="102"/>
        <v>1</v>
      </c>
      <c r="L1617" s="4" t="str">
        <f>IFERROR(INDEX(字典msg!B:B,MATCH(D1617,字典msg!A:A,0)),"Error")</f>
        <v>正常</v>
      </c>
      <c r="M1617" s="4" t="str">
        <f>IFERROR(_xlfn.IFS(H1617="9",INDEX(字典1_34!C:C,MATCH(MID(F1617,5,2),字典1_34!B:B,0)),H1617="B00",INDEX(字典1_34!D:D,MATCH(MID(F1617,5,2),字典1_34!B:B,0)),H1617="B20",INDEX(字典1_34!E:E,MATCH(MID(F1617,5,2),字典1_34!B:B,0)),H1617="B48",INDEX(字典1_34!G:G,MATCH(MID(F1617,5,2),字典1_34!B:B,0)),LEFT(H1617,1)="B",INDEX(字典1_34!F:F,MATCH(MID(F1617,5,2),字典1_34!B:B,0))),"-")</f>
        <v>Vol:024</v>
      </c>
      <c r="N1617" s="4" t="str">
        <f>IFERROR(_xlfn.IFS(H1617="9",INDEX(字典1_56!C:C,MATCH(MID(F1617,7,2),字典1_56!B:B,0)),LEFT(H1617,1)="B",INDEX(字典1_56!D:D,MATCH(MID(F1617,7,2),字典1_56!B:B,0)),H1617="C_B",INDEX(字典1_56!F:F,MATCH(MID(F1617,7,2),字典1_56!B:B,0)),H1617="C",INDEX(字典1_56!E:E,MATCH(MID(F1617,7,2),字典1_56!B:B,0))),"-")</f>
        <v>混响深度_a</v>
      </c>
      <c r="O1617" s="4" t="str">
        <f>IFERROR(INDEX(字典1_78!C:C,MATCH(RIGHT(F1617,2),字典1_78!B:B,0)),"Error")</f>
        <v>控制变更(#01)</v>
      </c>
      <c r="P1617" s="5">
        <f t="shared" si="100"/>
        <v>30.763999999999999</v>
      </c>
      <c r="Q1617" s="5">
        <f t="shared" si="101"/>
        <v>5.3000000000000824E-2</v>
      </c>
      <c r="R1617" s="5" t="str">
        <f>IF(H1619="C_B",INDEX(音色一览表!A:A,MATCH(MID(F1617,5,2)&amp;MID(F1618,5,2)&amp;MID(F1619,7,2),音色一览表!H:H,0))&amp;" "&amp;INDEX(音色一览表!G:G,MATCH(MID(F1617,5,2)&amp;MID(F1618,5,2)&amp;MID(F1619,7,2),音色一览表!H:H,0)),"")</f>
        <v/>
      </c>
      <c r="S1617" s="17"/>
      <c r="T1617" s="17"/>
    </row>
    <row r="1618" spans="1:20" ht="18" hidden="1" customHeight="1" x14ac:dyDescent="0.2">
      <c r="A1618" s="16">
        <v>1616</v>
      </c>
      <c r="B1618" s="16">
        <v>8</v>
      </c>
      <c r="C1618" s="10">
        <v>43089.903711041668</v>
      </c>
      <c r="D1618" s="16" t="s">
        <v>49</v>
      </c>
      <c r="E1618" s="16" t="s">
        <v>50</v>
      </c>
      <c r="F1618" s="16" t="s">
        <v>1033</v>
      </c>
      <c r="G1618" s="16" t="s">
        <v>476</v>
      </c>
      <c r="H1618" s="34" t="str">
        <f t="shared" si="103"/>
        <v>B5D</v>
      </c>
      <c r="I1618" s="34" t="str">
        <f>IFERROR(INDEX(数据分类!B:B,MATCH(数据!H1618,数据分类!A:A,0)),"Error")</f>
        <v>混响深度_b</v>
      </c>
      <c r="J1618" s="34" t="str">
        <f>IFERROR(_xlfn.IFS(INDEX(数据分类!E:E,MATCH(数据!H1618,数据分类!A:A,0))=3456,N1618&amp;M1618,INDEX(数据分类!E:E,MATCH(数据!H1618,数据分类!A:A,0))=34,M1618,INDEX(数据分类!E:E,MATCH(数据!H1618,数据分类!A:A,0))=56,N1618,INDEX(数据分类!E:E,MATCH(数据!H1618,数据分类!A:A,0))="-","-"),"Error")</f>
        <v>Vol:000</v>
      </c>
      <c r="K1618" s="34">
        <f t="shared" si="102"/>
        <v>1</v>
      </c>
      <c r="L1618" s="4" t="str">
        <f>IFERROR(INDEX(字典msg!B:B,MATCH(D1618,字典msg!A:A,0)),"Error")</f>
        <v>正常</v>
      </c>
      <c r="M1618" s="4" t="str">
        <f>IFERROR(_xlfn.IFS(H1618="9",INDEX(字典1_34!C:C,MATCH(MID(F1618,5,2),字典1_34!B:B,0)),H1618="B00",INDEX(字典1_34!D:D,MATCH(MID(F1618,5,2),字典1_34!B:B,0)),H1618="B20",INDEX(字典1_34!E:E,MATCH(MID(F1618,5,2),字典1_34!B:B,0)),H1618="B48",INDEX(字典1_34!G:G,MATCH(MID(F1618,5,2),字典1_34!B:B,0)),LEFT(H1618,1)="B",INDEX(字典1_34!F:F,MATCH(MID(F1618,5,2),字典1_34!B:B,0))),"-")</f>
        <v>Vol:000</v>
      </c>
      <c r="N1618" s="4" t="str">
        <f>IFERROR(_xlfn.IFS(H1618="9",INDEX(字典1_56!C:C,MATCH(MID(F1618,7,2),字典1_56!B:B,0)),LEFT(H1618,1)="B",INDEX(字典1_56!D:D,MATCH(MID(F1618,7,2),字典1_56!B:B,0)),H1618="C_B",INDEX(字典1_56!F:F,MATCH(MID(F1618,7,2),字典1_56!B:B,0)),H1618="C",INDEX(字典1_56!E:E,MATCH(MID(F1618,7,2),字典1_56!B:B,0))),"-")</f>
        <v>混响深度_b</v>
      </c>
      <c r="O1618" s="4" t="str">
        <f>IFERROR(INDEX(字典1_78!C:C,MATCH(RIGHT(F1618,2),字典1_78!B:B,0)),"Error")</f>
        <v>控制变更(#01)</v>
      </c>
      <c r="P1618" s="5">
        <f t="shared" si="100"/>
        <v>30.817</v>
      </c>
      <c r="Q1618" s="5">
        <f t="shared" si="101"/>
        <v>5.3000000000000824E-2</v>
      </c>
      <c r="R1618" s="5" t="str">
        <f>IF(H1620="C_B",INDEX(音色一览表!A:A,MATCH(MID(F1618,5,2)&amp;MID(F1619,5,2)&amp;MID(F1620,7,2),音色一览表!H:H,0))&amp;" "&amp;INDEX(音色一览表!G:G,MATCH(MID(F1618,5,2)&amp;MID(F1619,5,2)&amp;MID(F1620,7,2),音色一览表!H:H,0)),"")</f>
        <v/>
      </c>
      <c r="S1618" s="17"/>
      <c r="T1618" s="17"/>
    </row>
    <row r="1619" spans="1:20" ht="18" hidden="1" customHeight="1" x14ac:dyDescent="0.2">
      <c r="A1619" s="16">
        <v>1617</v>
      </c>
      <c r="B1619" s="16">
        <v>8</v>
      </c>
      <c r="C1619" s="10">
        <v>43089.903711666666</v>
      </c>
      <c r="D1619" s="16" t="s">
        <v>49</v>
      </c>
      <c r="E1619" s="16" t="s">
        <v>50</v>
      </c>
      <c r="F1619" s="16" t="s">
        <v>1768</v>
      </c>
      <c r="G1619" s="16" t="s">
        <v>1894</v>
      </c>
      <c r="H1619" s="34" t="str">
        <f t="shared" si="103"/>
        <v>B07</v>
      </c>
      <c r="I1619" s="34" t="str">
        <f>IFERROR(INDEX(数据分类!B:B,MATCH(数据!H1619,数据分类!A:A,0)),"Error")</f>
        <v>主音量_a</v>
      </c>
      <c r="J1619" s="34" t="str">
        <f>IFERROR(_xlfn.IFS(INDEX(数据分类!E:E,MATCH(数据!H1619,数据分类!A:A,0))=3456,N1619&amp;M1619,INDEX(数据分类!E:E,MATCH(数据!H1619,数据分类!A:A,0))=34,M1619,INDEX(数据分类!E:E,MATCH(数据!H1619,数据分类!A:A,0))=56,N1619,INDEX(数据分类!E:E,MATCH(数据!H1619,数据分类!A:A,0))="-","-"),"Error")</f>
        <v>Vol:053</v>
      </c>
      <c r="K1619" s="34">
        <f t="shared" si="102"/>
        <v>2</v>
      </c>
      <c r="L1619" s="4" t="str">
        <f>IFERROR(INDEX(字典msg!B:B,MATCH(D1619,字典msg!A:A,0)),"Error")</f>
        <v>正常</v>
      </c>
      <c r="M1619" s="4" t="str">
        <f>IFERROR(_xlfn.IFS(H1619="9",INDEX(字典1_34!C:C,MATCH(MID(F1619,5,2),字典1_34!B:B,0)),H1619="B00",INDEX(字典1_34!D:D,MATCH(MID(F1619,5,2),字典1_34!B:B,0)),H1619="B20",INDEX(字典1_34!E:E,MATCH(MID(F1619,5,2),字典1_34!B:B,0)),H1619="B48",INDEX(字典1_34!G:G,MATCH(MID(F1619,5,2),字典1_34!B:B,0)),LEFT(H1619,1)="B",INDEX(字典1_34!F:F,MATCH(MID(F1619,5,2),字典1_34!B:B,0))),"-")</f>
        <v>Vol:053</v>
      </c>
      <c r="N1619" s="4" t="str">
        <f>IFERROR(_xlfn.IFS(H1619="9",INDEX(字典1_56!C:C,MATCH(MID(F1619,7,2),字典1_56!B:B,0)),LEFT(H1619,1)="B",INDEX(字典1_56!D:D,MATCH(MID(F1619,7,2),字典1_56!B:B,0)),H1619="C_B",INDEX(字典1_56!F:F,MATCH(MID(F1619,7,2),字典1_56!B:B,0)),H1619="C",INDEX(字典1_56!E:E,MATCH(MID(F1619,7,2),字典1_56!B:B,0))),"-")</f>
        <v>主音量_a</v>
      </c>
      <c r="O1619" s="4" t="str">
        <f>IFERROR(INDEX(字典1_78!C:C,MATCH(RIGHT(F1619,2),字典1_78!B:B,0)),"Error")</f>
        <v>控制变更(#02)</v>
      </c>
      <c r="P1619" s="5">
        <f t="shared" si="100"/>
        <v>30.870999999999999</v>
      </c>
      <c r="Q1619" s="5">
        <f t="shared" si="101"/>
        <v>5.3999999999998494E-2</v>
      </c>
      <c r="R1619" s="5" t="str">
        <f>IF(H1621="C_B",INDEX(音色一览表!A:A,MATCH(MID(F1619,5,2)&amp;MID(F1620,5,2)&amp;MID(F1621,7,2),音色一览表!H:H,0))&amp;" "&amp;INDEX(音色一览表!G:G,MATCH(MID(F1619,5,2)&amp;MID(F1620,5,2)&amp;MID(F1621,7,2),音色一览表!H:H,0)),"")</f>
        <v/>
      </c>
      <c r="S1619" s="17"/>
      <c r="T1619" s="17"/>
    </row>
    <row r="1620" spans="1:20" ht="18" hidden="1" customHeight="1" x14ac:dyDescent="0.2">
      <c r="A1620" s="16">
        <v>1618</v>
      </c>
      <c r="B1620" s="16">
        <v>8</v>
      </c>
      <c r="C1620" s="10">
        <v>43089.90371233796</v>
      </c>
      <c r="D1620" s="16" t="s">
        <v>49</v>
      </c>
      <c r="E1620" s="16" t="s">
        <v>50</v>
      </c>
      <c r="F1620" s="16" t="s">
        <v>1280</v>
      </c>
      <c r="G1620" s="16" t="s">
        <v>1895</v>
      </c>
      <c r="H1620" s="34" t="str">
        <f t="shared" si="103"/>
        <v>B5B</v>
      </c>
      <c r="I1620" s="34" t="str">
        <f>IFERROR(INDEX(数据分类!B:B,MATCH(数据!H1620,数据分类!A:A,0)),"Error")</f>
        <v>混响深度_a</v>
      </c>
      <c r="J1620" s="34" t="str">
        <f>IFERROR(_xlfn.IFS(INDEX(数据分类!E:E,MATCH(数据!H1620,数据分类!A:A,0))=3456,N1620&amp;M1620,INDEX(数据分类!E:E,MATCH(数据!H1620,数据分类!A:A,0))=34,M1620,INDEX(数据分类!E:E,MATCH(数据!H1620,数据分类!A:A,0))=56,N1620,INDEX(数据分类!E:E,MATCH(数据!H1620,数据分类!A:A,0))="-","-"),"Error")</f>
        <v>Vol:024</v>
      </c>
      <c r="K1620" s="34">
        <f t="shared" si="102"/>
        <v>2</v>
      </c>
      <c r="L1620" s="4" t="str">
        <f>IFERROR(INDEX(字典msg!B:B,MATCH(D1620,字典msg!A:A,0)),"Error")</f>
        <v>正常</v>
      </c>
      <c r="M1620" s="4" t="str">
        <f>IFERROR(_xlfn.IFS(H1620="9",INDEX(字典1_34!C:C,MATCH(MID(F1620,5,2),字典1_34!B:B,0)),H1620="B00",INDEX(字典1_34!D:D,MATCH(MID(F1620,5,2),字典1_34!B:B,0)),H1620="B20",INDEX(字典1_34!E:E,MATCH(MID(F1620,5,2),字典1_34!B:B,0)),H1620="B48",INDEX(字典1_34!G:G,MATCH(MID(F1620,5,2),字典1_34!B:B,0)),LEFT(H1620,1)="B",INDEX(字典1_34!F:F,MATCH(MID(F1620,5,2),字典1_34!B:B,0))),"-")</f>
        <v>Vol:024</v>
      </c>
      <c r="N1620" s="4" t="str">
        <f>IFERROR(_xlfn.IFS(H1620="9",INDEX(字典1_56!C:C,MATCH(MID(F1620,7,2),字典1_56!B:B,0)),LEFT(H1620,1)="B",INDEX(字典1_56!D:D,MATCH(MID(F1620,7,2),字典1_56!B:B,0)),H1620="C_B",INDEX(字典1_56!F:F,MATCH(MID(F1620,7,2),字典1_56!B:B,0)),H1620="C",INDEX(字典1_56!E:E,MATCH(MID(F1620,7,2),字典1_56!B:B,0))),"-")</f>
        <v>混响深度_a</v>
      </c>
      <c r="O1620" s="4" t="str">
        <f>IFERROR(INDEX(字典1_78!C:C,MATCH(RIGHT(F1620,2),字典1_78!B:B,0)),"Error")</f>
        <v>控制变更(#02)</v>
      </c>
      <c r="P1620" s="5">
        <f t="shared" si="100"/>
        <v>30.928999999999998</v>
      </c>
      <c r="Q1620" s="5">
        <f t="shared" si="101"/>
        <v>5.7999999999999829E-2</v>
      </c>
      <c r="R1620" s="5" t="str">
        <f>IF(H1622="C_B",INDEX(音色一览表!A:A,MATCH(MID(F1620,5,2)&amp;MID(F1621,5,2)&amp;MID(F1622,7,2),音色一览表!H:H,0))&amp;" "&amp;INDEX(音色一览表!G:G,MATCH(MID(F1620,5,2)&amp;MID(F1621,5,2)&amp;MID(F1622,7,2),音色一览表!H:H,0)),"")</f>
        <v/>
      </c>
      <c r="S1620" s="17"/>
      <c r="T1620" s="17"/>
    </row>
    <row r="1621" spans="1:20" ht="18" hidden="1" customHeight="1" x14ac:dyDescent="0.2">
      <c r="A1621" s="16">
        <v>1619</v>
      </c>
      <c r="B1621" s="16">
        <v>8</v>
      </c>
      <c r="C1621" s="10">
        <v>43089.903712974534</v>
      </c>
      <c r="D1621" s="16" t="s">
        <v>49</v>
      </c>
      <c r="E1621" s="16" t="s">
        <v>50</v>
      </c>
      <c r="F1621" s="16" t="s">
        <v>1338</v>
      </c>
      <c r="G1621" s="16" t="s">
        <v>1896</v>
      </c>
      <c r="H1621" s="34" t="str">
        <f t="shared" si="103"/>
        <v>B5D</v>
      </c>
      <c r="I1621" s="34" t="str">
        <f>IFERROR(INDEX(数据分类!B:B,MATCH(数据!H1621,数据分类!A:A,0)),"Error")</f>
        <v>混响深度_b</v>
      </c>
      <c r="J1621" s="34" t="str">
        <f>IFERROR(_xlfn.IFS(INDEX(数据分类!E:E,MATCH(数据!H1621,数据分类!A:A,0))=3456,N1621&amp;M1621,INDEX(数据分类!E:E,MATCH(数据!H1621,数据分类!A:A,0))=34,M1621,INDEX(数据分类!E:E,MATCH(数据!H1621,数据分类!A:A,0))=56,N1621,INDEX(数据分类!E:E,MATCH(数据!H1621,数据分类!A:A,0))="-","-"),"Error")</f>
        <v>Vol:000</v>
      </c>
      <c r="K1621" s="34">
        <f t="shared" si="102"/>
        <v>2</v>
      </c>
      <c r="L1621" s="4" t="str">
        <f>IFERROR(INDEX(字典msg!B:B,MATCH(D1621,字典msg!A:A,0)),"Error")</f>
        <v>正常</v>
      </c>
      <c r="M1621" s="4" t="str">
        <f>IFERROR(_xlfn.IFS(H1621="9",INDEX(字典1_34!C:C,MATCH(MID(F1621,5,2),字典1_34!B:B,0)),H1621="B00",INDEX(字典1_34!D:D,MATCH(MID(F1621,5,2),字典1_34!B:B,0)),H1621="B20",INDEX(字典1_34!E:E,MATCH(MID(F1621,5,2),字典1_34!B:B,0)),H1621="B48",INDEX(字典1_34!G:G,MATCH(MID(F1621,5,2),字典1_34!B:B,0)),LEFT(H1621,1)="B",INDEX(字典1_34!F:F,MATCH(MID(F1621,5,2),字典1_34!B:B,0))),"-")</f>
        <v>Vol:000</v>
      </c>
      <c r="N1621" s="4" t="str">
        <f>IFERROR(_xlfn.IFS(H1621="9",INDEX(字典1_56!C:C,MATCH(MID(F1621,7,2),字典1_56!B:B,0)),LEFT(H1621,1)="B",INDEX(字典1_56!D:D,MATCH(MID(F1621,7,2),字典1_56!B:B,0)),H1621="C_B",INDEX(字典1_56!F:F,MATCH(MID(F1621,7,2),字典1_56!B:B,0)),H1621="C",INDEX(字典1_56!E:E,MATCH(MID(F1621,7,2),字典1_56!B:B,0))),"-")</f>
        <v>混响深度_b</v>
      </c>
      <c r="O1621" s="4" t="str">
        <f>IFERROR(INDEX(字典1_78!C:C,MATCH(RIGHT(F1621,2),字典1_78!B:B,0)),"Error")</f>
        <v>控制变更(#02)</v>
      </c>
      <c r="P1621" s="5">
        <f t="shared" si="100"/>
        <v>30.984000000000002</v>
      </c>
      <c r="Q1621" s="5">
        <f t="shared" si="101"/>
        <v>5.5000000000003268E-2</v>
      </c>
      <c r="R1621" s="5" t="str">
        <f>IF(H1623="C_B",INDEX(音色一览表!A:A,MATCH(MID(F1621,5,2)&amp;MID(F1622,5,2)&amp;MID(F1623,7,2),音色一览表!H:H,0))&amp;" "&amp;INDEX(音色一览表!G:G,MATCH(MID(F1621,5,2)&amp;MID(F1622,5,2)&amp;MID(F1623,7,2),音色一览表!H:H,0)),"")</f>
        <v/>
      </c>
      <c r="S1621" s="17"/>
      <c r="T1621" s="17"/>
    </row>
    <row r="1622" spans="1:20" ht="18" hidden="1" customHeight="1" x14ac:dyDescent="0.2">
      <c r="A1622" s="16">
        <v>1620</v>
      </c>
      <c r="B1622" s="16">
        <v>8</v>
      </c>
      <c r="C1622" s="10">
        <v>43089.903713611115</v>
      </c>
      <c r="D1622" s="16" t="s">
        <v>49</v>
      </c>
      <c r="E1622" s="16" t="s">
        <v>50</v>
      </c>
      <c r="F1622" s="16" t="s">
        <v>1021</v>
      </c>
      <c r="G1622" s="16" t="s">
        <v>1897</v>
      </c>
      <c r="H1622" s="34" t="str">
        <f t="shared" si="103"/>
        <v>B00</v>
      </c>
      <c r="I1622" s="34" t="str">
        <f>IFERROR(INDEX(数据分类!B:B,MATCH(数据!H1622,数据分类!A:A,0)),"Error")</f>
        <v>设定音色_MSB</v>
      </c>
      <c r="J1622" s="34" t="str">
        <f>IFERROR(_xlfn.IFS(INDEX(数据分类!E:E,MATCH(数据!H1622,数据分类!A:A,0))=3456,N1622&amp;M1622,INDEX(数据分类!E:E,MATCH(数据!H1622,数据分类!A:A,0))=34,M1622,INDEX(数据分类!E:E,MATCH(数据!H1622,数据分类!A:A,0))=56,N1622,INDEX(数据分类!E:E,MATCH(数据!H1622,数据分类!A:A,0))="-","-"),"Error")</f>
        <v>MSB:000</v>
      </c>
      <c r="K1622" s="34">
        <f t="shared" si="102"/>
        <v>1</v>
      </c>
      <c r="L1622" s="4" t="str">
        <f>IFERROR(INDEX(字典msg!B:B,MATCH(D1622,字典msg!A:A,0)),"Error")</f>
        <v>正常</v>
      </c>
      <c r="M1622" s="4" t="str">
        <f>IFERROR(_xlfn.IFS(H1622="9",INDEX(字典1_34!C:C,MATCH(MID(F1622,5,2),字典1_34!B:B,0)),H1622="B00",INDEX(字典1_34!D:D,MATCH(MID(F1622,5,2),字典1_34!B:B,0)),H1622="B20",INDEX(字典1_34!E:E,MATCH(MID(F1622,5,2),字典1_34!B:B,0)),H1622="B48",INDEX(字典1_34!G:G,MATCH(MID(F1622,5,2),字典1_34!B:B,0)),LEFT(H1622,1)="B",INDEX(字典1_34!F:F,MATCH(MID(F1622,5,2),字典1_34!B:B,0))),"-")</f>
        <v>MSB:000</v>
      </c>
      <c r="N1622" s="4" t="str">
        <f>IFERROR(_xlfn.IFS(H1622="9",INDEX(字典1_56!C:C,MATCH(MID(F1622,7,2),字典1_56!B:B,0)),LEFT(H1622,1)="B",INDEX(字典1_56!D:D,MATCH(MID(F1622,7,2),字典1_56!B:B,0)),H1622="C_B",INDEX(字典1_56!F:F,MATCH(MID(F1622,7,2),字典1_56!B:B,0)),H1622="C",INDEX(字典1_56!E:E,MATCH(MID(F1622,7,2),字典1_56!B:B,0))),"-")</f>
        <v>设定音色_MSB</v>
      </c>
      <c r="O1622" s="4" t="str">
        <f>IFERROR(INDEX(字典1_78!C:C,MATCH(RIGHT(F1622,2),字典1_78!B:B,0)),"Error")</f>
        <v>控制变更(#01)</v>
      </c>
      <c r="P1622" s="5">
        <f t="shared" si="100"/>
        <v>31.039000000000001</v>
      </c>
      <c r="Q1622" s="5">
        <f t="shared" si="101"/>
        <v>5.4999999999999716E-2</v>
      </c>
      <c r="R1622" s="5" t="str">
        <f>IF(H1624="C_B",INDEX(音色一览表!A:A,MATCH(MID(F1622,5,2)&amp;MID(F1623,5,2)&amp;MID(F1624,7,2),音色一览表!H:H,0))&amp;" "&amp;INDEX(音色一览表!G:G,MATCH(MID(F1622,5,2)&amp;MID(F1623,5,2)&amp;MID(F1624,7,2),音色一览表!H:H,0)),"")</f>
        <v>32 三角钢琴</v>
      </c>
      <c r="S1622" s="17"/>
      <c r="T1622" s="17"/>
    </row>
    <row r="1623" spans="1:20" ht="18" hidden="1" customHeight="1" x14ac:dyDescent="0.2">
      <c r="A1623" s="16">
        <v>1621</v>
      </c>
      <c r="B1623" s="16">
        <v>8</v>
      </c>
      <c r="C1623" s="10">
        <v>43089.903714236112</v>
      </c>
      <c r="D1623" s="16" t="s">
        <v>49</v>
      </c>
      <c r="E1623" s="16" t="s">
        <v>50</v>
      </c>
      <c r="F1623" s="16" t="s">
        <v>1023</v>
      </c>
      <c r="G1623" s="16" t="s">
        <v>1898</v>
      </c>
      <c r="H1623" s="34" t="str">
        <f t="shared" si="103"/>
        <v>B20</v>
      </c>
      <c r="I1623" s="34" t="str">
        <f>IFERROR(INDEX(数据分类!B:B,MATCH(数据!H1623,数据分类!A:A,0)),"Error")</f>
        <v>设定音色_LSB</v>
      </c>
      <c r="J1623" s="34" t="str">
        <f>IFERROR(_xlfn.IFS(INDEX(数据分类!E:E,MATCH(数据!H1623,数据分类!A:A,0))=3456,N1623&amp;M1623,INDEX(数据分类!E:E,MATCH(数据!H1623,数据分类!A:A,0))=34,M1623,INDEX(数据分类!E:E,MATCH(数据!H1623,数据分类!A:A,0))=56,N1623,INDEX(数据分类!E:E,MATCH(数据!H1623,数据分类!A:A,0))="-","-"),"Error")</f>
        <v>LSB:112</v>
      </c>
      <c r="K1623" s="34">
        <f t="shared" si="102"/>
        <v>1</v>
      </c>
      <c r="L1623" s="4" t="str">
        <f>IFERROR(INDEX(字典msg!B:B,MATCH(D1623,字典msg!A:A,0)),"Error")</f>
        <v>正常</v>
      </c>
      <c r="M1623" s="4" t="str">
        <f>IFERROR(_xlfn.IFS(H1623="9",INDEX(字典1_34!C:C,MATCH(MID(F1623,5,2),字典1_34!B:B,0)),H1623="B00",INDEX(字典1_34!D:D,MATCH(MID(F1623,5,2),字典1_34!B:B,0)),H1623="B20",INDEX(字典1_34!E:E,MATCH(MID(F1623,5,2),字典1_34!B:B,0)),H1623="B48",INDEX(字典1_34!G:G,MATCH(MID(F1623,5,2),字典1_34!B:B,0)),LEFT(H1623,1)="B",INDEX(字典1_34!F:F,MATCH(MID(F1623,5,2),字典1_34!B:B,0))),"-")</f>
        <v>LSB:112</v>
      </c>
      <c r="N1623" s="4" t="str">
        <f>IFERROR(_xlfn.IFS(H1623="9",INDEX(字典1_56!C:C,MATCH(MID(F1623,7,2),字典1_56!B:B,0)),LEFT(H1623,1)="B",INDEX(字典1_56!D:D,MATCH(MID(F1623,7,2),字典1_56!B:B,0)),H1623="C_B",INDEX(字典1_56!F:F,MATCH(MID(F1623,7,2),字典1_56!B:B,0)),H1623="C",INDEX(字典1_56!E:E,MATCH(MID(F1623,7,2),字典1_56!B:B,0))),"-")</f>
        <v>设定音色_LSB</v>
      </c>
      <c r="O1623" s="4" t="str">
        <f>IFERROR(INDEX(字典1_78!C:C,MATCH(RIGHT(F1623,2),字典1_78!B:B,0)),"Error")</f>
        <v>控制变更(#01)</v>
      </c>
      <c r="P1623" s="5">
        <f t="shared" si="100"/>
        <v>31.094000000000001</v>
      </c>
      <c r="Q1623" s="5">
        <f t="shared" si="101"/>
        <v>5.4999999999999716E-2</v>
      </c>
      <c r="R1623" s="5" t="str">
        <f>IF(H1625="C_B",INDEX(音色一览表!A:A,MATCH(MID(F1623,5,2)&amp;MID(F1624,5,2)&amp;MID(F1625,7,2),音色一览表!H:H,0))&amp;" "&amp;INDEX(音色一览表!G:G,MATCH(MID(F1623,5,2)&amp;MID(F1624,5,2)&amp;MID(F1625,7,2),音色一览表!H:H,0)),"")</f>
        <v/>
      </c>
      <c r="S1623" s="17"/>
      <c r="T1623" s="17"/>
    </row>
    <row r="1624" spans="1:20" ht="18" hidden="1" customHeight="1" x14ac:dyDescent="0.2">
      <c r="A1624" s="16">
        <v>1622</v>
      </c>
      <c r="B1624" s="16">
        <v>8</v>
      </c>
      <c r="C1624" s="10">
        <v>43089.903714907407</v>
      </c>
      <c r="D1624" s="16" t="s">
        <v>49</v>
      </c>
      <c r="E1624" s="16" t="s">
        <v>50</v>
      </c>
      <c r="F1624" s="16" t="s">
        <v>1024</v>
      </c>
      <c r="G1624" s="16" t="s">
        <v>1899</v>
      </c>
      <c r="H1624" s="34" t="str">
        <f t="shared" si="103"/>
        <v>C_B</v>
      </c>
      <c r="I1624" s="34" t="str">
        <f>IFERROR(INDEX(数据分类!B:B,MATCH(数据!H1624,数据分类!A:A,0)),"Error")</f>
        <v>设定音色_NO</v>
      </c>
      <c r="J1624" s="34" t="str">
        <f>IFERROR(_xlfn.IFS(INDEX(数据分类!E:E,MATCH(数据!H1624,数据分类!A:A,0))=3456,N1624&amp;M1624,INDEX(数据分类!E:E,MATCH(数据!H1624,数据分类!A:A,0))=34,M1624,INDEX(数据分类!E:E,MATCH(数据!H1624,数据分类!A:A,0))=56,N1624,INDEX(数据分类!E:E,MATCH(数据!H1624,数据分类!A:A,0))="-","-"),"Error")</f>
        <v>NO:001</v>
      </c>
      <c r="K1624" s="34">
        <f t="shared" si="102"/>
        <v>1</v>
      </c>
      <c r="L1624" s="4" t="str">
        <f>IFERROR(INDEX(字典msg!B:B,MATCH(D1624,字典msg!A:A,0)),"Error")</f>
        <v>正常</v>
      </c>
      <c r="M1624" s="4" t="str">
        <f>IFERROR(_xlfn.IFS(H1624="9",INDEX(字典1_34!C:C,MATCH(MID(F1624,5,2),字典1_34!B:B,0)),H1624="B00",INDEX(字典1_34!D:D,MATCH(MID(F1624,5,2),字典1_34!B:B,0)),H1624="B20",INDEX(字典1_34!E:E,MATCH(MID(F1624,5,2),字典1_34!B:B,0)),H1624="B48",INDEX(字典1_34!G:G,MATCH(MID(F1624,5,2),字典1_34!B:B,0)),LEFT(H1624,1)="B",INDEX(字典1_34!F:F,MATCH(MID(F1624,5,2),字典1_34!B:B,0))),"-")</f>
        <v>-</v>
      </c>
      <c r="N1624" s="4" t="str">
        <f>IFERROR(_xlfn.IFS(H1624="9",INDEX(字典1_56!C:C,MATCH(MID(F1624,7,2),字典1_56!B:B,0)),LEFT(H1624,1)="B",INDEX(字典1_56!D:D,MATCH(MID(F1624,7,2),字典1_56!B:B,0)),H1624="C_B",INDEX(字典1_56!F:F,MATCH(MID(F1624,7,2),字典1_56!B:B,0)),H1624="C",INDEX(字典1_56!E:E,MATCH(MID(F1624,7,2),字典1_56!B:B,0))),"-")</f>
        <v>NO:001</v>
      </c>
      <c r="O1624" s="4" t="str">
        <f>IFERROR(INDEX(字典1_78!C:C,MATCH(RIGHT(F1624,2),字典1_78!B:B,0)),"Error")</f>
        <v>程序更改(#01)</v>
      </c>
      <c r="P1624" s="5">
        <f t="shared" si="100"/>
        <v>31.152000000000001</v>
      </c>
      <c r="Q1624" s="5">
        <f t="shared" si="101"/>
        <v>5.7999999999999829E-2</v>
      </c>
      <c r="R1624" s="5" t="str">
        <f>IF(H1626="C_B",INDEX(音色一览表!A:A,MATCH(MID(F1624,5,2)&amp;MID(F1625,5,2)&amp;MID(F1626,7,2),音色一览表!H:H,0))&amp;" "&amp;INDEX(音色一览表!G:G,MATCH(MID(F1624,5,2)&amp;MID(F1625,5,2)&amp;MID(F1626,7,2),音色一览表!H:H,0)),"")</f>
        <v/>
      </c>
      <c r="S1624" s="17"/>
      <c r="T1624" s="17"/>
    </row>
    <row r="1625" spans="1:20" ht="18" hidden="1" customHeight="1" x14ac:dyDescent="0.2">
      <c r="A1625" s="16">
        <v>1623</v>
      </c>
      <c r="B1625" s="16">
        <v>8</v>
      </c>
      <c r="C1625" s="10">
        <v>43089.903715532404</v>
      </c>
      <c r="D1625" s="16" t="s">
        <v>49</v>
      </c>
      <c r="E1625" s="16" t="s">
        <v>50</v>
      </c>
      <c r="F1625" s="16" t="s">
        <v>1026</v>
      </c>
      <c r="G1625" s="16" t="s">
        <v>1900</v>
      </c>
      <c r="H1625" s="34" t="str">
        <f t="shared" si="103"/>
        <v>B00</v>
      </c>
      <c r="I1625" s="34" t="str">
        <f>IFERROR(INDEX(数据分类!B:B,MATCH(数据!H1625,数据分类!A:A,0)),"Error")</f>
        <v>设定音色_MSB</v>
      </c>
      <c r="J1625" s="34" t="str">
        <f>IFERROR(_xlfn.IFS(INDEX(数据分类!E:E,MATCH(数据!H1625,数据分类!A:A,0))=3456,N1625&amp;M1625,INDEX(数据分类!E:E,MATCH(数据!H1625,数据分类!A:A,0))=34,M1625,INDEX(数据分类!E:E,MATCH(数据!H1625,数据分类!A:A,0))=56,N1625,INDEX(数据分类!E:E,MATCH(数据!H1625,数据分类!A:A,0))="-","-"),"Error")</f>
        <v>MSB:000</v>
      </c>
      <c r="K1625" s="34">
        <f t="shared" si="102"/>
        <v>2</v>
      </c>
      <c r="L1625" s="4" t="str">
        <f>IFERROR(INDEX(字典msg!B:B,MATCH(D1625,字典msg!A:A,0)),"Error")</f>
        <v>正常</v>
      </c>
      <c r="M1625" s="4" t="str">
        <f>IFERROR(_xlfn.IFS(H1625="9",INDEX(字典1_34!C:C,MATCH(MID(F1625,5,2),字典1_34!B:B,0)),H1625="B00",INDEX(字典1_34!D:D,MATCH(MID(F1625,5,2),字典1_34!B:B,0)),H1625="B20",INDEX(字典1_34!E:E,MATCH(MID(F1625,5,2),字典1_34!B:B,0)),H1625="B48",INDEX(字典1_34!G:G,MATCH(MID(F1625,5,2),字典1_34!B:B,0)),LEFT(H1625,1)="B",INDEX(字典1_34!F:F,MATCH(MID(F1625,5,2),字典1_34!B:B,0))),"-")</f>
        <v>MSB:000</v>
      </c>
      <c r="N1625" s="4" t="str">
        <f>IFERROR(_xlfn.IFS(H1625="9",INDEX(字典1_56!C:C,MATCH(MID(F1625,7,2),字典1_56!B:B,0)),LEFT(H1625,1)="B",INDEX(字典1_56!D:D,MATCH(MID(F1625,7,2),字典1_56!B:B,0)),H1625="C_B",INDEX(字典1_56!F:F,MATCH(MID(F1625,7,2),字典1_56!B:B,0)),H1625="C",INDEX(字典1_56!E:E,MATCH(MID(F1625,7,2),字典1_56!B:B,0))),"-")</f>
        <v>设定音色_MSB</v>
      </c>
      <c r="O1625" s="4" t="str">
        <f>IFERROR(INDEX(字典1_78!C:C,MATCH(RIGHT(F1625,2),字典1_78!B:B,0)),"Error")</f>
        <v>控制变更(#02)</v>
      </c>
      <c r="P1625" s="5">
        <f t="shared" si="100"/>
        <v>31.206</v>
      </c>
      <c r="Q1625" s="5">
        <f t="shared" si="101"/>
        <v>5.3999999999998494E-2</v>
      </c>
      <c r="R1625" s="5" t="str">
        <f>IF(H1627="C_B",INDEX(音色一览表!A:A,MATCH(MID(F1625,5,2)&amp;MID(F1626,5,2)&amp;MID(F1627,7,2),音色一览表!H:H,0))&amp;" "&amp;INDEX(音色一览表!G:G,MATCH(MID(F1625,5,2)&amp;MID(F1626,5,2)&amp;MID(F1627,7,2),音色一览表!H:H,0)),"")</f>
        <v>75 室内弦乐</v>
      </c>
      <c r="S1625" s="17"/>
      <c r="T1625" s="17"/>
    </row>
    <row r="1626" spans="1:20" ht="18" hidden="1" customHeight="1" x14ac:dyDescent="0.2">
      <c r="A1626" s="16">
        <v>1624</v>
      </c>
      <c r="B1626" s="16">
        <v>8</v>
      </c>
      <c r="C1626" s="10">
        <v>43089.903716180554</v>
      </c>
      <c r="D1626" s="16" t="s">
        <v>49</v>
      </c>
      <c r="E1626" s="16" t="s">
        <v>50</v>
      </c>
      <c r="F1626" s="16" t="s">
        <v>1027</v>
      </c>
      <c r="G1626" s="16" t="s">
        <v>1901</v>
      </c>
      <c r="H1626" s="34" t="str">
        <f t="shared" si="103"/>
        <v>B20</v>
      </c>
      <c r="I1626" s="34" t="str">
        <f>IFERROR(INDEX(数据分类!B:B,MATCH(数据!H1626,数据分类!A:A,0)),"Error")</f>
        <v>设定音色_LSB</v>
      </c>
      <c r="J1626" s="34" t="str">
        <f>IFERROR(_xlfn.IFS(INDEX(数据分类!E:E,MATCH(数据!H1626,数据分类!A:A,0))=3456,N1626&amp;M1626,INDEX(数据分类!E:E,MATCH(数据!H1626,数据分类!A:A,0))=34,M1626,INDEX(数据分类!E:E,MATCH(数据!H1626,数据分类!A:A,0))=56,N1626,INDEX(数据分类!E:E,MATCH(数据!H1626,数据分类!A:A,0))="-","-"),"Error")</f>
        <v>LSB:112</v>
      </c>
      <c r="K1626" s="34">
        <f t="shared" si="102"/>
        <v>2</v>
      </c>
      <c r="L1626" s="4" t="str">
        <f>IFERROR(INDEX(字典msg!B:B,MATCH(D1626,字典msg!A:A,0)),"Error")</f>
        <v>正常</v>
      </c>
      <c r="M1626" s="4" t="str">
        <f>IFERROR(_xlfn.IFS(H1626="9",INDEX(字典1_34!C:C,MATCH(MID(F1626,5,2),字典1_34!B:B,0)),H1626="B00",INDEX(字典1_34!D:D,MATCH(MID(F1626,5,2),字典1_34!B:B,0)),H1626="B20",INDEX(字典1_34!E:E,MATCH(MID(F1626,5,2),字典1_34!B:B,0)),H1626="B48",INDEX(字典1_34!G:G,MATCH(MID(F1626,5,2),字典1_34!B:B,0)),LEFT(H1626,1)="B",INDEX(字典1_34!F:F,MATCH(MID(F1626,5,2),字典1_34!B:B,0))),"-")</f>
        <v>LSB:112</v>
      </c>
      <c r="N1626" s="4" t="str">
        <f>IFERROR(_xlfn.IFS(H1626="9",INDEX(字典1_56!C:C,MATCH(MID(F1626,7,2),字典1_56!B:B,0)),LEFT(H1626,1)="B",INDEX(字典1_56!D:D,MATCH(MID(F1626,7,2),字典1_56!B:B,0)),H1626="C_B",INDEX(字典1_56!F:F,MATCH(MID(F1626,7,2),字典1_56!B:B,0)),H1626="C",INDEX(字典1_56!E:E,MATCH(MID(F1626,7,2),字典1_56!B:B,0))),"-")</f>
        <v>设定音色_LSB</v>
      </c>
      <c r="O1626" s="4" t="str">
        <f>IFERROR(INDEX(字典1_78!C:C,MATCH(RIGHT(F1626,2),字典1_78!B:B,0)),"Error")</f>
        <v>控制变更(#02)</v>
      </c>
      <c r="P1626" s="5">
        <f t="shared" si="100"/>
        <v>31.262</v>
      </c>
      <c r="Q1626" s="5">
        <f t="shared" si="101"/>
        <v>5.6000000000000938E-2</v>
      </c>
      <c r="R1626" s="5" t="str">
        <f>IF(H1628="C_B",INDEX(音色一览表!A:A,MATCH(MID(F1626,5,2)&amp;MID(F1627,5,2)&amp;MID(F1628,7,2),音色一览表!H:H,0))&amp;" "&amp;INDEX(音色一览表!G:G,MATCH(MID(F1626,5,2)&amp;MID(F1627,5,2)&amp;MID(F1628,7,2),音色一览表!H:H,0)),"")</f>
        <v/>
      </c>
      <c r="S1626" s="17"/>
      <c r="T1626" s="17"/>
    </row>
    <row r="1627" spans="1:20" ht="18" hidden="1" customHeight="1" x14ac:dyDescent="0.2">
      <c r="A1627" s="16">
        <v>1625</v>
      </c>
      <c r="B1627" s="16">
        <v>8</v>
      </c>
      <c r="C1627" s="10">
        <v>43089.903716840279</v>
      </c>
      <c r="D1627" s="16" t="s">
        <v>49</v>
      </c>
      <c r="E1627" s="16" t="s">
        <v>50</v>
      </c>
      <c r="F1627" s="16" t="s">
        <v>1028</v>
      </c>
      <c r="G1627" s="16" t="s">
        <v>1902</v>
      </c>
      <c r="H1627" s="34" t="str">
        <f t="shared" si="103"/>
        <v>C_B</v>
      </c>
      <c r="I1627" s="34" t="str">
        <f>IFERROR(INDEX(数据分类!B:B,MATCH(数据!H1627,数据分类!A:A,0)),"Error")</f>
        <v>设定音色_NO</v>
      </c>
      <c r="J1627" s="34" t="str">
        <f>IFERROR(_xlfn.IFS(INDEX(数据分类!E:E,MATCH(数据!H1627,数据分类!A:A,0))=3456,N1627&amp;M1627,INDEX(数据分类!E:E,MATCH(数据!H1627,数据分类!A:A,0))=34,M1627,INDEX(数据分类!E:E,MATCH(数据!H1627,数据分类!A:A,0))=56,N1627,INDEX(数据分类!E:E,MATCH(数据!H1627,数据分类!A:A,0))="-","-"),"Error")</f>
        <v>NO:050</v>
      </c>
      <c r="K1627" s="34">
        <f t="shared" si="102"/>
        <v>2</v>
      </c>
      <c r="L1627" s="4" t="str">
        <f>IFERROR(INDEX(字典msg!B:B,MATCH(D1627,字典msg!A:A,0)),"Error")</f>
        <v>正常</v>
      </c>
      <c r="M1627" s="4" t="str">
        <f>IFERROR(_xlfn.IFS(H1627="9",INDEX(字典1_34!C:C,MATCH(MID(F1627,5,2),字典1_34!B:B,0)),H1627="B00",INDEX(字典1_34!D:D,MATCH(MID(F1627,5,2),字典1_34!B:B,0)),H1627="B20",INDEX(字典1_34!E:E,MATCH(MID(F1627,5,2),字典1_34!B:B,0)),H1627="B48",INDEX(字典1_34!G:G,MATCH(MID(F1627,5,2),字典1_34!B:B,0)),LEFT(H1627,1)="B",INDEX(字典1_34!F:F,MATCH(MID(F1627,5,2),字典1_34!B:B,0))),"-")</f>
        <v>-</v>
      </c>
      <c r="N1627" s="4" t="str">
        <f>IFERROR(_xlfn.IFS(H1627="9",INDEX(字典1_56!C:C,MATCH(MID(F1627,7,2),字典1_56!B:B,0)),LEFT(H1627,1)="B",INDEX(字典1_56!D:D,MATCH(MID(F1627,7,2),字典1_56!B:B,0)),H1627="C_B",INDEX(字典1_56!F:F,MATCH(MID(F1627,7,2),字典1_56!B:B,0)),H1627="C",INDEX(字典1_56!E:E,MATCH(MID(F1627,7,2),字典1_56!B:B,0))),"-")</f>
        <v>NO:050</v>
      </c>
      <c r="O1627" s="4" t="str">
        <f>IFERROR(INDEX(字典1_78!C:C,MATCH(RIGHT(F1627,2),字典1_78!B:B,0)),"Error")</f>
        <v>程序更改(#02)</v>
      </c>
      <c r="P1627" s="5">
        <f t="shared" si="100"/>
        <v>31.318999999999999</v>
      </c>
      <c r="Q1627" s="5">
        <f t="shared" si="101"/>
        <v>5.6999999999998607E-2</v>
      </c>
      <c r="R1627" s="5" t="str">
        <f>IF(H1629="C_B",INDEX(音色一览表!A:A,MATCH(MID(F1627,5,2)&amp;MID(F1628,5,2)&amp;MID(F1629,7,2),音色一览表!H:H,0))&amp;" "&amp;INDEX(音色一览表!G:G,MATCH(MID(F1627,5,2)&amp;MID(F1628,5,2)&amp;MID(F1629,7,2),音色一览表!H:H,0)),"")</f>
        <v/>
      </c>
      <c r="S1627" s="17"/>
      <c r="T1627" s="17"/>
    </row>
    <row r="1628" spans="1:20" ht="18" hidden="1" customHeight="1" x14ac:dyDescent="0.2">
      <c r="A1628" s="16">
        <v>1626</v>
      </c>
      <c r="B1628" s="16">
        <v>8</v>
      </c>
      <c r="C1628" s="10">
        <v>43089.903717476853</v>
      </c>
      <c r="D1628" s="16" t="s">
        <v>49</v>
      </c>
      <c r="E1628" s="16" t="s">
        <v>50</v>
      </c>
      <c r="F1628" s="16" t="s">
        <v>1030</v>
      </c>
      <c r="G1628" s="16" t="s">
        <v>1903</v>
      </c>
      <c r="H1628" s="34" t="str">
        <f t="shared" si="103"/>
        <v>B07</v>
      </c>
      <c r="I1628" s="34" t="str">
        <f>IFERROR(INDEX(数据分类!B:B,MATCH(数据!H1628,数据分类!A:A,0)),"Error")</f>
        <v>主音量_a</v>
      </c>
      <c r="J1628" s="34" t="str">
        <f>IFERROR(_xlfn.IFS(INDEX(数据分类!E:E,MATCH(数据!H1628,数据分类!A:A,0))=3456,N1628&amp;M1628,INDEX(数据分类!E:E,MATCH(数据!H1628,数据分类!A:A,0))=34,M1628,INDEX(数据分类!E:E,MATCH(数据!H1628,数据分类!A:A,0))=56,N1628,INDEX(数据分类!E:E,MATCH(数据!H1628,数据分类!A:A,0))="-","-"),"Error")</f>
        <v>Vol:114</v>
      </c>
      <c r="K1628" s="34">
        <f t="shared" si="102"/>
        <v>1</v>
      </c>
      <c r="L1628" s="4" t="str">
        <f>IFERROR(INDEX(字典msg!B:B,MATCH(D1628,字典msg!A:A,0)),"Error")</f>
        <v>正常</v>
      </c>
      <c r="M1628" s="4" t="str">
        <f>IFERROR(_xlfn.IFS(H1628="9",INDEX(字典1_34!C:C,MATCH(MID(F1628,5,2),字典1_34!B:B,0)),H1628="B00",INDEX(字典1_34!D:D,MATCH(MID(F1628,5,2),字典1_34!B:B,0)),H1628="B20",INDEX(字典1_34!E:E,MATCH(MID(F1628,5,2),字典1_34!B:B,0)),H1628="B48",INDEX(字典1_34!G:G,MATCH(MID(F1628,5,2),字典1_34!B:B,0)),LEFT(H1628,1)="B",INDEX(字典1_34!F:F,MATCH(MID(F1628,5,2),字典1_34!B:B,0))),"-")</f>
        <v>Vol:114</v>
      </c>
      <c r="N1628" s="4" t="str">
        <f>IFERROR(_xlfn.IFS(H1628="9",INDEX(字典1_56!C:C,MATCH(MID(F1628,7,2),字典1_56!B:B,0)),LEFT(H1628,1)="B",INDEX(字典1_56!D:D,MATCH(MID(F1628,7,2),字典1_56!B:B,0)),H1628="C_B",INDEX(字典1_56!F:F,MATCH(MID(F1628,7,2),字典1_56!B:B,0)),H1628="C",INDEX(字典1_56!E:E,MATCH(MID(F1628,7,2),字典1_56!B:B,0))),"-")</f>
        <v>主音量_a</v>
      </c>
      <c r="O1628" s="4" t="str">
        <f>IFERROR(INDEX(字典1_78!C:C,MATCH(RIGHT(F1628,2),字典1_78!B:B,0)),"Error")</f>
        <v>控制变更(#01)</v>
      </c>
      <c r="P1628" s="5">
        <f t="shared" si="100"/>
        <v>31.373999999999999</v>
      </c>
      <c r="Q1628" s="5">
        <f t="shared" si="101"/>
        <v>5.4999999999999716E-2</v>
      </c>
      <c r="R1628" s="5" t="str">
        <f>IF(H1630="C_B",INDEX(音色一览表!A:A,MATCH(MID(F1628,5,2)&amp;MID(F1629,5,2)&amp;MID(F1630,7,2),音色一览表!H:H,0))&amp;" "&amp;INDEX(音色一览表!G:G,MATCH(MID(F1628,5,2)&amp;MID(F1629,5,2)&amp;MID(F1630,7,2),音色一览表!H:H,0)),"")</f>
        <v/>
      </c>
      <c r="S1628" s="17"/>
      <c r="T1628" s="17"/>
    </row>
    <row r="1629" spans="1:20" ht="18" hidden="1" customHeight="1" x14ac:dyDescent="0.2">
      <c r="A1629" s="16">
        <v>1627</v>
      </c>
      <c r="B1629" s="16">
        <v>8</v>
      </c>
      <c r="C1629" s="10">
        <v>43089.903718148147</v>
      </c>
      <c r="D1629" s="16" t="s">
        <v>49</v>
      </c>
      <c r="E1629" s="16" t="s">
        <v>50</v>
      </c>
      <c r="F1629" s="16" t="s">
        <v>1032</v>
      </c>
      <c r="G1629" s="16" t="s">
        <v>1904</v>
      </c>
      <c r="H1629" s="34" t="str">
        <f t="shared" si="103"/>
        <v>B5B</v>
      </c>
      <c r="I1629" s="34" t="str">
        <f>IFERROR(INDEX(数据分类!B:B,MATCH(数据!H1629,数据分类!A:A,0)),"Error")</f>
        <v>混响深度_a</v>
      </c>
      <c r="J1629" s="34" t="str">
        <f>IFERROR(_xlfn.IFS(INDEX(数据分类!E:E,MATCH(数据!H1629,数据分类!A:A,0))=3456,N1629&amp;M1629,INDEX(数据分类!E:E,MATCH(数据!H1629,数据分类!A:A,0))=34,M1629,INDEX(数据分类!E:E,MATCH(数据!H1629,数据分类!A:A,0))=56,N1629,INDEX(数据分类!E:E,MATCH(数据!H1629,数据分类!A:A,0))="-","-"),"Error")</f>
        <v>Vol:020</v>
      </c>
      <c r="K1629" s="34">
        <f t="shared" si="102"/>
        <v>1</v>
      </c>
      <c r="L1629" s="4" t="str">
        <f>IFERROR(INDEX(字典msg!B:B,MATCH(D1629,字典msg!A:A,0)),"Error")</f>
        <v>正常</v>
      </c>
      <c r="M1629" s="4" t="str">
        <f>IFERROR(_xlfn.IFS(H1629="9",INDEX(字典1_34!C:C,MATCH(MID(F1629,5,2),字典1_34!B:B,0)),H1629="B00",INDEX(字典1_34!D:D,MATCH(MID(F1629,5,2),字典1_34!B:B,0)),H1629="B20",INDEX(字典1_34!E:E,MATCH(MID(F1629,5,2),字典1_34!B:B,0)),H1629="B48",INDEX(字典1_34!G:G,MATCH(MID(F1629,5,2),字典1_34!B:B,0)),LEFT(H1629,1)="B",INDEX(字典1_34!F:F,MATCH(MID(F1629,5,2),字典1_34!B:B,0))),"-")</f>
        <v>Vol:020</v>
      </c>
      <c r="N1629" s="4" t="str">
        <f>IFERROR(_xlfn.IFS(H1629="9",INDEX(字典1_56!C:C,MATCH(MID(F1629,7,2),字典1_56!B:B,0)),LEFT(H1629,1)="B",INDEX(字典1_56!D:D,MATCH(MID(F1629,7,2),字典1_56!B:B,0)),H1629="C_B",INDEX(字典1_56!F:F,MATCH(MID(F1629,7,2),字典1_56!B:B,0)),H1629="C",INDEX(字典1_56!E:E,MATCH(MID(F1629,7,2),字典1_56!B:B,0))),"-")</f>
        <v>混响深度_a</v>
      </c>
      <c r="O1629" s="4" t="str">
        <f>IFERROR(INDEX(字典1_78!C:C,MATCH(RIGHT(F1629,2),字典1_78!B:B,0)),"Error")</f>
        <v>控制变更(#01)</v>
      </c>
      <c r="P1629" s="5">
        <f t="shared" si="100"/>
        <v>31.431999999999999</v>
      </c>
      <c r="Q1629" s="5">
        <f t="shared" si="101"/>
        <v>5.7999999999999829E-2</v>
      </c>
      <c r="R1629" s="5" t="str">
        <f>IF(H1631="C_B",INDEX(音色一览表!A:A,MATCH(MID(F1629,5,2)&amp;MID(F1630,5,2)&amp;MID(F1631,7,2),音色一览表!H:H,0))&amp;" "&amp;INDEX(音色一览表!G:G,MATCH(MID(F1629,5,2)&amp;MID(F1630,5,2)&amp;MID(F1631,7,2),音色一览表!H:H,0)),"")</f>
        <v/>
      </c>
      <c r="S1629" s="17"/>
      <c r="T1629" s="17"/>
    </row>
    <row r="1630" spans="1:20" ht="18" hidden="1" customHeight="1" x14ac:dyDescent="0.2">
      <c r="A1630" s="16">
        <v>1628</v>
      </c>
      <c r="B1630" s="16">
        <v>8</v>
      </c>
      <c r="C1630" s="10">
        <v>43089.903718796297</v>
      </c>
      <c r="D1630" s="16" t="s">
        <v>49</v>
      </c>
      <c r="E1630" s="16" t="s">
        <v>50</v>
      </c>
      <c r="F1630" s="16" t="s">
        <v>1035</v>
      </c>
      <c r="G1630" s="16" t="s">
        <v>1905</v>
      </c>
      <c r="H1630" s="34" t="str">
        <f t="shared" si="103"/>
        <v>B07</v>
      </c>
      <c r="I1630" s="34" t="str">
        <f>IFERROR(INDEX(数据分类!B:B,MATCH(数据!H1630,数据分类!A:A,0)),"Error")</f>
        <v>主音量_a</v>
      </c>
      <c r="J1630" s="34" t="str">
        <f>IFERROR(_xlfn.IFS(INDEX(数据分类!E:E,MATCH(数据!H1630,数据分类!A:A,0))=3456,N1630&amp;M1630,INDEX(数据分类!E:E,MATCH(数据!H1630,数据分类!A:A,0))=34,M1630,INDEX(数据分类!E:E,MATCH(数据!H1630,数据分类!A:A,0))=56,N1630,INDEX(数据分类!E:E,MATCH(数据!H1630,数据分类!A:A,0))="-","-"),"Error")</f>
        <v>Vol:050</v>
      </c>
      <c r="K1630" s="34">
        <f t="shared" si="102"/>
        <v>2</v>
      </c>
      <c r="L1630" s="4" t="str">
        <f>IFERROR(INDEX(字典msg!B:B,MATCH(D1630,字典msg!A:A,0)),"Error")</f>
        <v>正常</v>
      </c>
      <c r="M1630" s="4" t="str">
        <f>IFERROR(_xlfn.IFS(H1630="9",INDEX(字典1_34!C:C,MATCH(MID(F1630,5,2),字典1_34!B:B,0)),H1630="B00",INDEX(字典1_34!D:D,MATCH(MID(F1630,5,2),字典1_34!B:B,0)),H1630="B20",INDEX(字典1_34!E:E,MATCH(MID(F1630,5,2),字典1_34!B:B,0)),H1630="B48",INDEX(字典1_34!G:G,MATCH(MID(F1630,5,2),字典1_34!B:B,0)),LEFT(H1630,1)="B",INDEX(字典1_34!F:F,MATCH(MID(F1630,5,2),字典1_34!B:B,0))),"-")</f>
        <v>Vol:050</v>
      </c>
      <c r="N1630" s="4" t="str">
        <f>IFERROR(_xlfn.IFS(H1630="9",INDEX(字典1_56!C:C,MATCH(MID(F1630,7,2),字典1_56!B:B,0)),LEFT(H1630,1)="B",INDEX(字典1_56!D:D,MATCH(MID(F1630,7,2),字典1_56!B:B,0)),H1630="C_B",INDEX(字典1_56!F:F,MATCH(MID(F1630,7,2),字典1_56!B:B,0)),H1630="C",INDEX(字典1_56!E:E,MATCH(MID(F1630,7,2),字典1_56!B:B,0))),"-")</f>
        <v>主音量_a</v>
      </c>
      <c r="O1630" s="4" t="str">
        <f>IFERROR(INDEX(字典1_78!C:C,MATCH(RIGHT(F1630,2),字典1_78!B:B,0)),"Error")</f>
        <v>控制变更(#02)</v>
      </c>
      <c r="P1630" s="5">
        <f t="shared" si="100"/>
        <v>31.488</v>
      </c>
      <c r="Q1630" s="5">
        <f t="shared" si="101"/>
        <v>5.6000000000000938E-2</v>
      </c>
      <c r="R1630" s="5" t="str">
        <f>IF(H1632="C_B",INDEX(音色一览表!A:A,MATCH(MID(F1630,5,2)&amp;MID(F1631,5,2)&amp;MID(F1632,7,2),音色一览表!H:H,0))&amp;" "&amp;INDEX(音色一览表!G:G,MATCH(MID(F1630,5,2)&amp;MID(F1631,5,2)&amp;MID(F1632,7,2),音色一览表!H:H,0)),"")</f>
        <v/>
      </c>
      <c r="S1630" s="17"/>
      <c r="T1630" s="17"/>
    </row>
    <row r="1631" spans="1:20" ht="18" hidden="1" customHeight="1" x14ac:dyDescent="0.2">
      <c r="A1631" s="16">
        <v>1629</v>
      </c>
      <c r="B1631" s="16">
        <v>8</v>
      </c>
      <c r="C1631" s="10">
        <v>43089.903719444446</v>
      </c>
      <c r="D1631" s="16" t="s">
        <v>49</v>
      </c>
      <c r="E1631" s="16" t="s">
        <v>50</v>
      </c>
      <c r="F1631" s="16" t="s">
        <v>1357</v>
      </c>
      <c r="G1631" s="16" t="s">
        <v>1906</v>
      </c>
      <c r="H1631" s="34" t="str">
        <f t="shared" si="103"/>
        <v>B5B</v>
      </c>
      <c r="I1631" s="34" t="str">
        <f>IFERROR(INDEX(数据分类!B:B,MATCH(数据!H1631,数据分类!A:A,0)),"Error")</f>
        <v>混响深度_a</v>
      </c>
      <c r="J1631" s="34" t="str">
        <f>IFERROR(_xlfn.IFS(INDEX(数据分类!E:E,MATCH(数据!H1631,数据分类!A:A,0))=3456,N1631&amp;M1631,INDEX(数据分类!E:E,MATCH(数据!H1631,数据分类!A:A,0))=34,M1631,INDEX(数据分类!E:E,MATCH(数据!H1631,数据分类!A:A,0))=56,N1631,INDEX(数据分类!E:E,MATCH(数据!H1631,数据分类!A:A,0))="-","-"),"Error")</f>
        <v>Vol:050</v>
      </c>
      <c r="K1631" s="34">
        <f t="shared" si="102"/>
        <v>2</v>
      </c>
      <c r="L1631" s="4" t="str">
        <f>IFERROR(INDEX(字典msg!B:B,MATCH(D1631,字典msg!A:A,0)),"Error")</f>
        <v>正常</v>
      </c>
      <c r="M1631" s="4" t="str">
        <f>IFERROR(_xlfn.IFS(H1631="9",INDEX(字典1_34!C:C,MATCH(MID(F1631,5,2),字典1_34!B:B,0)),H1631="B00",INDEX(字典1_34!D:D,MATCH(MID(F1631,5,2),字典1_34!B:B,0)),H1631="B20",INDEX(字典1_34!E:E,MATCH(MID(F1631,5,2),字典1_34!B:B,0)),H1631="B48",INDEX(字典1_34!G:G,MATCH(MID(F1631,5,2),字典1_34!B:B,0)),LEFT(H1631,1)="B",INDEX(字典1_34!F:F,MATCH(MID(F1631,5,2),字典1_34!B:B,0))),"-")</f>
        <v>Vol:050</v>
      </c>
      <c r="N1631" s="4" t="str">
        <f>IFERROR(_xlfn.IFS(H1631="9",INDEX(字典1_56!C:C,MATCH(MID(F1631,7,2),字典1_56!B:B,0)),LEFT(H1631,1)="B",INDEX(字典1_56!D:D,MATCH(MID(F1631,7,2),字典1_56!B:B,0)),H1631="C_B",INDEX(字典1_56!F:F,MATCH(MID(F1631,7,2),字典1_56!B:B,0)),H1631="C",INDEX(字典1_56!E:E,MATCH(MID(F1631,7,2),字典1_56!B:B,0))),"-")</f>
        <v>混响深度_a</v>
      </c>
      <c r="O1631" s="4" t="str">
        <f>IFERROR(INDEX(字典1_78!C:C,MATCH(RIGHT(F1631,2),字典1_78!B:B,0)),"Error")</f>
        <v>控制变更(#02)</v>
      </c>
      <c r="P1631" s="5">
        <f t="shared" si="100"/>
        <v>31.544</v>
      </c>
      <c r="Q1631" s="5">
        <f t="shared" si="101"/>
        <v>5.6000000000000938E-2</v>
      </c>
      <c r="R1631" s="5" t="str">
        <f>IF(H1633="C_B",INDEX(音色一览表!A:A,MATCH(MID(F1631,5,2)&amp;MID(F1632,5,2)&amp;MID(F1633,7,2),音色一览表!H:H,0))&amp;" "&amp;INDEX(音色一览表!G:G,MATCH(MID(F1631,5,2)&amp;MID(F1632,5,2)&amp;MID(F1633,7,2),音色一览表!H:H,0)),"")</f>
        <v/>
      </c>
      <c r="S1631" s="17"/>
      <c r="T1631" s="17"/>
    </row>
    <row r="1632" spans="1:20" ht="18" hidden="1" customHeight="1" x14ac:dyDescent="0.2">
      <c r="A1632" s="16">
        <v>1630</v>
      </c>
      <c r="B1632" s="16">
        <v>8</v>
      </c>
      <c r="C1632" s="10">
        <v>43089.90373824074</v>
      </c>
      <c r="D1632" s="16" t="s">
        <v>49</v>
      </c>
      <c r="E1632" s="16" t="s">
        <v>50</v>
      </c>
      <c r="F1632" s="16" t="s">
        <v>558</v>
      </c>
      <c r="G1632" s="16" t="s">
        <v>1907</v>
      </c>
      <c r="H1632" s="34" t="str">
        <f t="shared" si="103"/>
        <v>9</v>
      </c>
      <c r="I1632" s="34" t="str">
        <f>IFERROR(INDEX(数据分类!B:B,MATCH(数据!H1632,数据分类!A:A,0)),"Error")</f>
        <v>音符打开</v>
      </c>
      <c r="J1632" s="34" t="str">
        <f>IFERROR(_xlfn.IFS(INDEX(数据分类!E:E,MATCH(数据!H1632,数据分类!A:A,0))=3456,N1632&amp;M1632,INDEX(数据分类!E:E,MATCH(数据!H1632,数据分类!A:A,0))=34,M1632,INDEX(数据分类!E:E,MATCH(数据!H1632,数据分类!A:A,0))=56,N1632,INDEX(数据分类!E:E,MATCH(数据!H1632,数据分类!A:A,0))="-","-"),"Error")</f>
        <v>C3键按下(力度097)</v>
      </c>
      <c r="K1632" s="34">
        <f t="shared" si="102"/>
        <v>1</v>
      </c>
      <c r="L1632" s="4" t="str">
        <f>IFERROR(INDEX(字典msg!B:B,MATCH(D1632,字典msg!A:A,0)),"Error")</f>
        <v>正常</v>
      </c>
      <c r="M1632" s="4" t="str">
        <f>IFERROR(_xlfn.IFS(H1632="9",INDEX(字典1_34!C:C,MATCH(MID(F1632,5,2),字典1_34!B:B,0)),H1632="B00",INDEX(字典1_34!D:D,MATCH(MID(F1632,5,2),字典1_34!B:B,0)),H1632="B20",INDEX(字典1_34!E:E,MATCH(MID(F1632,5,2),字典1_34!B:B,0)),H1632="B48",INDEX(字典1_34!G:G,MATCH(MID(F1632,5,2),字典1_34!B:B,0)),LEFT(H1632,1)="B",INDEX(字典1_34!F:F,MATCH(MID(F1632,5,2),字典1_34!B:B,0))),"-")</f>
        <v>按下(力度097)</v>
      </c>
      <c r="N1632" s="4" t="str">
        <f>IFERROR(_xlfn.IFS(H1632="9",INDEX(字典1_56!C:C,MATCH(MID(F1632,7,2),字典1_56!B:B,0)),LEFT(H1632,1)="B",INDEX(字典1_56!D:D,MATCH(MID(F1632,7,2),字典1_56!B:B,0)),H1632="C_B",INDEX(字典1_56!F:F,MATCH(MID(F1632,7,2),字典1_56!B:B,0)),H1632="C",INDEX(字典1_56!E:E,MATCH(MID(F1632,7,2),字典1_56!B:B,0))),"-")</f>
        <v>C3键</v>
      </c>
      <c r="O1632" s="4" t="str">
        <f>IFERROR(INDEX(字典1_78!C:C,MATCH(RIGHT(F1632,2),字典1_78!B:B,0)),"Error")</f>
        <v>音符打开(#01)</v>
      </c>
      <c r="P1632" s="5">
        <f t="shared" si="100"/>
        <v>33.167999999999999</v>
      </c>
      <c r="Q1632" s="5">
        <f t="shared" si="101"/>
        <v>1.6239999999999988</v>
      </c>
      <c r="R1632" s="5" t="str">
        <f>IF(H1634="C_B",INDEX(音色一览表!A:A,MATCH(MID(F1632,5,2)&amp;MID(F1633,5,2)&amp;MID(F1634,7,2),音色一览表!H:H,0))&amp;" "&amp;INDEX(音色一览表!G:G,MATCH(MID(F1632,5,2)&amp;MID(F1633,5,2)&amp;MID(F1634,7,2),音色一览表!H:H,0)),"")</f>
        <v/>
      </c>
      <c r="S1632" s="17"/>
      <c r="T1632" s="17"/>
    </row>
    <row r="1633" spans="1:20" ht="18" hidden="1" customHeight="1" x14ac:dyDescent="0.2">
      <c r="A1633" s="16">
        <v>1631</v>
      </c>
      <c r="B1633" s="16">
        <v>8</v>
      </c>
      <c r="C1633" s="10">
        <v>43089.903752789352</v>
      </c>
      <c r="D1633" s="16" t="s">
        <v>49</v>
      </c>
      <c r="E1633" s="16" t="s">
        <v>50</v>
      </c>
      <c r="F1633" s="16" t="s">
        <v>166</v>
      </c>
      <c r="G1633" s="16" t="s">
        <v>1908</v>
      </c>
      <c r="H1633" s="34" t="str">
        <f t="shared" si="103"/>
        <v>9</v>
      </c>
      <c r="I1633" s="34" t="str">
        <f>IFERROR(INDEX(数据分类!B:B,MATCH(数据!H1633,数据分类!A:A,0)),"Error")</f>
        <v>音符打开</v>
      </c>
      <c r="J1633" s="34" t="str">
        <f>IFERROR(_xlfn.IFS(INDEX(数据分类!E:E,MATCH(数据!H1633,数据分类!A:A,0))=3456,N1633&amp;M1633,INDEX(数据分类!E:E,MATCH(数据!H1633,数据分类!A:A,0))=34,M1633,INDEX(数据分类!E:E,MATCH(数据!H1633,数据分类!A:A,0))=56,N1633,INDEX(数据分类!E:E,MATCH(数据!H1633,数据分类!A:A,0))="-","-"),"Error")</f>
        <v>C3键松开</v>
      </c>
      <c r="K1633" s="34">
        <f t="shared" si="102"/>
        <v>1</v>
      </c>
      <c r="L1633" s="4" t="str">
        <f>IFERROR(INDEX(字典msg!B:B,MATCH(D1633,字典msg!A:A,0)),"Error")</f>
        <v>正常</v>
      </c>
      <c r="M1633" s="4" t="str">
        <f>IFERROR(_xlfn.IFS(H1633="9",INDEX(字典1_34!C:C,MATCH(MID(F1633,5,2),字典1_34!B:B,0)),H1633="B00",INDEX(字典1_34!D:D,MATCH(MID(F1633,5,2),字典1_34!B:B,0)),H1633="B20",INDEX(字典1_34!E:E,MATCH(MID(F1633,5,2),字典1_34!B:B,0)),H1633="B48",INDEX(字典1_34!G:G,MATCH(MID(F1633,5,2),字典1_34!B:B,0)),LEFT(H1633,1)="B",INDEX(字典1_34!F:F,MATCH(MID(F1633,5,2),字典1_34!B:B,0))),"-")</f>
        <v>松开</v>
      </c>
      <c r="N1633" s="4" t="str">
        <f>IFERROR(_xlfn.IFS(H1633="9",INDEX(字典1_56!C:C,MATCH(MID(F1633,7,2),字典1_56!B:B,0)),LEFT(H1633,1)="B",INDEX(字典1_56!D:D,MATCH(MID(F1633,7,2),字典1_56!B:B,0)),H1633="C_B",INDEX(字典1_56!F:F,MATCH(MID(F1633,7,2),字典1_56!B:B,0)),H1633="C",INDEX(字典1_56!E:E,MATCH(MID(F1633,7,2),字典1_56!B:B,0))),"-")</f>
        <v>C3键</v>
      </c>
      <c r="O1633" s="4" t="str">
        <f>IFERROR(INDEX(字典1_78!C:C,MATCH(RIGHT(F1633,2),字典1_78!B:B,0)),"Error")</f>
        <v>音符打开(#01)</v>
      </c>
      <c r="P1633" s="5">
        <f t="shared" si="100"/>
        <v>34.423999999999999</v>
      </c>
      <c r="Q1633" s="5">
        <f t="shared" si="101"/>
        <v>1.2560000000000002</v>
      </c>
      <c r="R1633" s="5" t="str">
        <f>IF(H1635="C_B",INDEX(音色一览表!A:A,MATCH(MID(F1633,5,2)&amp;MID(F1634,5,2)&amp;MID(F1635,7,2),音色一览表!H:H,0))&amp;" "&amp;INDEX(音色一览表!G:G,MATCH(MID(F1633,5,2)&amp;MID(F1634,5,2)&amp;MID(F1635,7,2),音色一览表!H:H,0)),"")</f>
        <v/>
      </c>
      <c r="S1633" s="17"/>
      <c r="T1633" s="17"/>
    </row>
    <row r="1634" spans="1:20" ht="18" hidden="1" customHeight="1" x14ac:dyDescent="0.2">
      <c r="A1634" s="16">
        <v>1632</v>
      </c>
      <c r="B1634" s="16">
        <v>8</v>
      </c>
      <c r="C1634" s="10">
        <v>43089.903758692133</v>
      </c>
      <c r="D1634" s="16" t="s">
        <v>49</v>
      </c>
      <c r="E1634" s="16" t="s">
        <v>50</v>
      </c>
      <c r="F1634" s="16" t="s">
        <v>558</v>
      </c>
      <c r="G1634" s="16" t="s">
        <v>1909</v>
      </c>
      <c r="H1634" s="34" t="str">
        <f t="shared" si="103"/>
        <v>9</v>
      </c>
      <c r="I1634" s="34" t="str">
        <f>IFERROR(INDEX(数据分类!B:B,MATCH(数据!H1634,数据分类!A:A,0)),"Error")</f>
        <v>音符打开</v>
      </c>
      <c r="J1634" s="34" t="str">
        <f>IFERROR(_xlfn.IFS(INDEX(数据分类!E:E,MATCH(数据!H1634,数据分类!A:A,0))=3456,N1634&amp;M1634,INDEX(数据分类!E:E,MATCH(数据!H1634,数据分类!A:A,0))=34,M1634,INDEX(数据分类!E:E,MATCH(数据!H1634,数据分类!A:A,0))=56,N1634,INDEX(数据分类!E:E,MATCH(数据!H1634,数据分类!A:A,0))="-","-"),"Error")</f>
        <v>C3键按下(力度097)</v>
      </c>
      <c r="K1634" s="34">
        <f t="shared" si="102"/>
        <v>1</v>
      </c>
      <c r="L1634" s="4" t="str">
        <f>IFERROR(INDEX(字典msg!B:B,MATCH(D1634,字典msg!A:A,0)),"Error")</f>
        <v>正常</v>
      </c>
      <c r="M1634" s="4" t="str">
        <f>IFERROR(_xlfn.IFS(H1634="9",INDEX(字典1_34!C:C,MATCH(MID(F1634,5,2),字典1_34!B:B,0)),H1634="B00",INDEX(字典1_34!D:D,MATCH(MID(F1634,5,2),字典1_34!B:B,0)),H1634="B20",INDEX(字典1_34!E:E,MATCH(MID(F1634,5,2),字典1_34!B:B,0)),H1634="B48",INDEX(字典1_34!G:G,MATCH(MID(F1634,5,2),字典1_34!B:B,0)),LEFT(H1634,1)="B",INDEX(字典1_34!F:F,MATCH(MID(F1634,5,2),字典1_34!B:B,0))),"-")</f>
        <v>按下(力度097)</v>
      </c>
      <c r="N1634" s="4" t="str">
        <f>IFERROR(_xlfn.IFS(H1634="9",INDEX(字典1_56!C:C,MATCH(MID(F1634,7,2),字典1_56!B:B,0)),LEFT(H1634,1)="B",INDEX(字典1_56!D:D,MATCH(MID(F1634,7,2),字典1_56!B:B,0)),H1634="C_B",INDEX(字典1_56!F:F,MATCH(MID(F1634,7,2),字典1_56!B:B,0)),H1634="C",INDEX(字典1_56!E:E,MATCH(MID(F1634,7,2),字典1_56!B:B,0))),"-")</f>
        <v>C3键</v>
      </c>
      <c r="O1634" s="4" t="str">
        <f>IFERROR(INDEX(字典1_78!C:C,MATCH(RIGHT(F1634,2),字典1_78!B:B,0)),"Error")</f>
        <v>音符打开(#01)</v>
      </c>
      <c r="P1634" s="5">
        <f t="shared" si="100"/>
        <v>34.933999999999997</v>
      </c>
      <c r="Q1634" s="5">
        <f t="shared" si="101"/>
        <v>0.50999999999999801</v>
      </c>
      <c r="R1634" s="5" t="str">
        <f>IF(H1636="C_B",INDEX(音色一览表!A:A,MATCH(MID(F1634,5,2)&amp;MID(F1635,5,2)&amp;MID(F1636,7,2),音色一览表!H:H,0))&amp;" "&amp;INDEX(音色一览表!G:G,MATCH(MID(F1634,5,2)&amp;MID(F1635,5,2)&amp;MID(F1636,7,2),音色一览表!H:H,0)),"")</f>
        <v/>
      </c>
      <c r="S1634" s="17"/>
      <c r="T1634" s="17"/>
    </row>
    <row r="1635" spans="1:20" ht="18" hidden="1" customHeight="1" x14ac:dyDescent="0.2">
      <c r="A1635" s="16">
        <v>1633</v>
      </c>
      <c r="B1635" s="16">
        <v>8</v>
      </c>
      <c r="C1635" s="10">
        <v>43089.903771377314</v>
      </c>
      <c r="D1635" s="16" t="s">
        <v>49</v>
      </c>
      <c r="E1635" s="16" t="s">
        <v>50</v>
      </c>
      <c r="F1635" s="16" t="s">
        <v>166</v>
      </c>
      <c r="G1635" s="16" t="s">
        <v>1910</v>
      </c>
      <c r="H1635" s="34" t="str">
        <f t="shared" si="103"/>
        <v>9</v>
      </c>
      <c r="I1635" s="34" t="str">
        <f>IFERROR(INDEX(数据分类!B:B,MATCH(数据!H1635,数据分类!A:A,0)),"Error")</f>
        <v>音符打开</v>
      </c>
      <c r="J1635" s="34" t="str">
        <f>IFERROR(_xlfn.IFS(INDEX(数据分类!E:E,MATCH(数据!H1635,数据分类!A:A,0))=3456,N1635&amp;M1635,INDEX(数据分类!E:E,MATCH(数据!H1635,数据分类!A:A,0))=34,M1635,INDEX(数据分类!E:E,MATCH(数据!H1635,数据分类!A:A,0))=56,N1635,INDEX(数据分类!E:E,MATCH(数据!H1635,数据分类!A:A,0))="-","-"),"Error")</f>
        <v>C3键松开</v>
      </c>
      <c r="K1635" s="34">
        <f t="shared" si="102"/>
        <v>1</v>
      </c>
      <c r="L1635" s="4" t="str">
        <f>IFERROR(INDEX(字典msg!B:B,MATCH(D1635,字典msg!A:A,0)),"Error")</f>
        <v>正常</v>
      </c>
      <c r="M1635" s="4" t="str">
        <f>IFERROR(_xlfn.IFS(H1635="9",INDEX(字典1_34!C:C,MATCH(MID(F1635,5,2),字典1_34!B:B,0)),H1635="B00",INDEX(字典1_34!D:D,MATCH(MID(F1635,5,2),字典1_34!B:B,0)),H1635="B20",INDEX(字典1_34!E:E,MATCH(MID(F1635,5,2),字典1_34!B:B,0)),H1635="B48",INDEX(字典1_34!G:G,MATCH(MID(F1635,5,2),字典1_34!B:B,0)),LEFT(H1635,1)="B",INDEX(字典1_34!F:F,MATCH(MID(F1635,5,2),字典1_34!B:B,0))),"-")</f>
        <v>松开</v>
      </c>
      <c r="N1635" s="4" t="str">
        <f>IFERROR(_xlfn.IFS(H1635="9",INDEX(字典1_56!C:C,MATCH(MID(F1635,7,2),字典1_56!B:B,0)),LEFT(H1635,1)="B",INDEX(字典1_56!D:D,MATCH(MID(F1635,7,2),字典1_56!B:B,0)),H1635="C_B",INDEX(字典1_56!F:F,MATCH(MID(F1635,7,2),字典1_56!B:B,0)),H1635="C",INDEX(字典1_56!E:E,MATCH(MID(F1635,7,2),字典1_56!B:B,0))),"-")</f>
        <v>C3键</v>
      </c>
      <c r="O1635" s="4" t="str">
        <f>IFERROR(INDEX(字典1_78!C:C,MATCH(RIGHT(F1635,2),字典1_78!B:B,0)),"Error")</f>
        <v>音符打开(#01)</v>
      </c>
      <c r="P1635" s="5">
        <f t="shared" si="100"/>
        <v>36.030999999999999</v>
      </c>
      <c r="Q1635" s="5">
        <f t="shared" si="101"/>
        <v>1.0970000000000013</v>
      </c>
      <c r="R1635" s="5" t="str">
        <f>IF(H1637="C_B",INDEX(音色一览表!A:A,MATCH(MID(F1635,5,2)&amp;MID(F1636,5,2)&amp;MID(F1637,7,2),音色一览表!H:H,0))&amp;" "&amp;INDEX(音色一览表!G:G,MATCH(MID(F1635,5,2)&amp;MID(F1636,5,2)&amp;MID(F1637,7,2),音色一览表!H:H,0)),"")</f>
        <v/>
      </c>
      <c r="S1635" s="17"/>
      <c r="T1635" s="17"/>
    </row>
    <row r="1636" spans="1:20" ht="18" hidden="1" customHeight="1" x14ac:dyDescent="0.2">
      <c r="A1636" s="16">
        <v>1634</v>
      </c>
      <c r="B1636" s="16">
        <v>8</v>
      </c>
      <c r="C1636" s="10">
        <v>43089.903775312501</v>
      </c>
      <c r="D1636" s="16" t="s">
        <v>49</v>
      </c>
      <c r="E1636" s="16" t="s">
        <v>50</v>
      </c>
      <c r="F1636" s="16" t="s">
        <v>1419</v>
      </c>
      <c r="G1636" s="16" t="s">
        <v>1911</v>
      </c>
      <c r="H1636" s="34" t="str">
        <f t="shared" si="103"/>
        <v>9</v>
      </c>
      <c r="I1636" s="34" t="str">
        <f>IFERROR(INDEX(数据分类!B:B,MATCH(数据!H1636,数据分类!A:A,0)),"Error")</f>
        <v>音符打开</v>
      </c>
      <c r="J1636" s="34" t="str">
        <f>IFERROR(_xlfn.IFS(INDEX(数据分类!E:E,MATCH(数据!H1636,数据分类!A:A,0))=3456,N1636&amp;M1636,INDEX(数据分类!E:E,MATCH(数据!H1636,数据分类!A:A,0))=34,M1636,INDEX(数据分类!E:E,MATCH(数据!H1636,数据分类!A:A,0))=56,N1636,INDEX(数据分类!E:E,MATCH(数据!H1636,数据分类!A:A,0))="-","-"),"Error")</f>
        <v>C3键按下(力度099)</v>
      </c>
      <c r="K1636" s="34">
        <f t="shared" si="102"/>
        <v>1</v>
      </c>
      <c r="L1636" s="4" t="str">
        <f>IFERROR(INDEX(字典msg!B:B,MATCH(D1636,字典msg!A:A,0)),"Error")</f>
        <v>正常</v>
      </c>
      <c r="M1636" s="4" t="str">
        <f>IFERROR(_xlfn.IFS(H1636="9",INDEX(字典1_34!C:C,MATCH(MID(F1636,5,2),字典1_34!B:B,0)),H1636="B00",INDEX(字典1_34!D:D,MATCH(MID(F1636,5,2),字典1_34!B:B,0)),H1636="B20",INDEX(字典1_34!E:E,MATCH(MID(F1636,5,2),字典1_34!B:B,0)),H1636="B48",INDEX(字典1_34!G:G,MATCH(MID(F1636,5,2),字典1_34!B:B,0)),LEFT(H1636,1)="B",INDEX(字典1_34!F:F,MATCH(MID(F1636,5,2),字典1_34!B:B,0))),"-")</f>
        <v>按下(力度099)</v>
      </c>
      <c r="N1636" s="4" t="str">
        <f>IFERROR(_xlfn.IFS(H1636="9",INDEX(字典1_56!C:C,MATCH(MID(F1636,7,2),字典1_56!B:B,0)),LEFT(H1636,1)="B",INDEX(字典1_56!D:D,MATCH(MID(F1636,7,2),字典1_56!B:B,0)),H1636="C_B",INDEX(字典1_56!F:F,MATCH(MID(F1636,7,2),字典1_56!B:B,0)),H1636="C",INDEX(字典1_56!E:E,MATCH(MID(F1636,7,2),字典1_56!B:B,0))),"-")</f>
        <v>C3键</v>
      </c>
      <c r="O1636" s="4" t="str">
        <f>IFERROR(INDEX(字典1_78!C:C,MATCH(RIGHT(F1636,2),字典1_78!B:B,0)),"Error")</f>
        <v>音符打开(#01)</v>
      </c>
      <c r="P1636" s="5">
        <f t="shared" si="100"/>
        <v>36.371000000000002</v>
      </c>
      <c r="Q1636" s="5">
        <f t="shared" si="101"/>
        <v>0.34000000000000341</v>
      </c>
      <c r="R1636" s="5" t="str">
        <f>IF(H1638="C_B",INDEX(音色一览表!A:A,MATCH(MID(F1636,5,2)&amp;MID(F1637,5,2)&amp;MID(F1638,7,2),音色一览表!H:H,0))&amp;" "&amp;INDEX(音色一览表!G:G,MATCH(MID(F1636,5,2)&amp;MID(F1637,5,2)&amp;MID(F1638,7,2),音色一览表!H:H,0)),"")</f>
        <v/>
      </c>
      <c r="S1636" s="17"/>
      <c r="T1636" s="17"/>
    </row>
    <row r="1637" spans="1:20" ht="18" hidden="1" customHeight="1" x14ac:dyDescent="0.2">
      <c r="A1637" s="16">
        <v>1635</v>
      </c>
      <c r="B1637" s="16">
        <v>8</v>
      </c>
      <c r="C1637" s="10">
        <v>43089.903789594908</v>
      </c>
      <c r="D1637" s="16" t="s">
        <v>49</v>
      </c>
      <c r="E1637" s="16" t="s">
        <v>50</v>
      </c>
      <c r="F1637" s="16" t="s">
        <v>166</v>
      </c>
      <c r="G1637" s="16" t="s">
        <v>1912</v>
      </c>
      <c r="H1637" s="34" t="str">
        <f t="shared" si="103"/>
        <v>9</v>
      </c>
      <c r="I1637" s="34" t="str">
        <f>IFERROR(INDEX(数据分类!B:B,MATCH(数据!H1637,数据分类!A:A,0)),"Error")</f>
        <v>音符打开</v>
      </c>
      <c r="J1637" s="34" t="str">
        <f>IFERROR(_xlfn.IFS(INDEX(数据分类!E:E,MATCH(数据!H1637,数据分类!A:A,0))=3456,N1637&amp;M1637,INDEX(数据分类!E:E,MATCH(数据!H1637,数据分类!A:A,0))=34,M1637,INDEX(数据分类!E:E,MATCH(数据!H1637,数据分类!A:A,0))=56,N1637,INDEX(数据分类!E:E,MATCH(数据!H1637,数据分类!A:A,0))="-","-"),"Error")</f>
        <v>C3键松开</v>
      </c>
      <c r="K1637" s="34">
        <f t="shared" si="102"/>
        <v>1</v>
      </c>
      <c r="L1637" s="4" t="str">
        <f>IFERROR(INDEX(字典msg!B:B,MATCH(D1637,字典msg!A:A,0)),"Error")</f>
        <v>正常</v>
      </c>
      <c r="M1637" s="4" t="str">
        <f>IFERROR(_xlfn.IFS(H1637="9",INDEX(字典1_34!C:C,MATCH(MID(F1637,5,2),字典1_34!B:B,0)),H1637="B00",INDEX(字典1_34!D:D,MATCH(MID(F1637,5,2),字典1_34!B:B,0)),H1637="B20",INDEX(字典1_34!E:E,MATCH(MID(F1637,5,2),字典1_34!B:B,0)),H1637="B48",INDEX(字典1_34!G:G,MATCH(MID(F1637,5,2),字典1_34!B:B,0)),LEFT(H1637,1)="B",INDEX(字典1_34!F:F,MATCH(MID(F1637,5,2),字典1_34!B:B,0))),"-")</f>
        <v>松开</v>
      </c>
      <c r="N1637" s="4" t="str">
        <f>IFERROR(_xlfn.IFS(H1637="9",INDEX(字典1_56!C:C,MATCH(MID(F1637,7,2),字典1_56!B:B,0)),LEFT(H1637,1)="B",INDEX(字典1_56!D:D,MATCH(MID(F1637,7,2),字典1_56!B:B,0)),H1637="C_B",INDEX(字典1_56!F:F,MATCH(MID(F1637,7,2),字典1_56!B:B,0)),H1637="C",INDEX(字典1_56!E:E,MATCH(MID(F1637,7,2),字典1_56!B:B,0))),"-")</f>
        <v>C3键</v>
      </c>
      <c r="O1637" s="4" t="str">
        <f>IFERROR(INDEX(字典1_78!C:C,MATCH(RIGHT(F1637,2),字典1_78!B:B,0)),"Error")</f>
        <v>音符打开(#01)</v>
      </c>
      <c r="P1637" s="5">
        <f t="shared" si="100"/>
        <v>37.604999999999997</v>
      </c>
      <c r="Q1637" s="5">
        <f t="shared" si="101"/>
        <v>1.2339999999999947</v>
      </c>
      <c r="R1637" s="5" t="str">
        <f>IF(H1639="C_B",INDEX(音色一览表!A:A,MATCH(MID(F1637,5,2)&amp;MID(F1638,5,2)&amp;MID(F1639,7,2),音色一览表!H:H,0))&amp;" "&amp;INDEX(音色一览表!G:G,MATCH(MID(F1637,5,2)&amp;MID(F1638,5,2)&amp;MID(F1639,7,2),音色一览表!H:H,0)),"")</f>
        <v/>
      </c>
      <c r="S1637" s="17"/>
      <c r="T1637" s="17"/>
    </row>
    <row r="1638" spans="1:20" ht="18" hidden="1" customHeight="1" x14ac:dyDescent="0.2">
      <c r="A1638" s="16">
        <v>1636</v>
      </c>
      <c r="B1638" s="16">
        <v>8</v>
      </c>
      <c r="C1638" s="10">
        <v>43089.903800069442</v>
      </c>
      <c r="D1638" s="16" t="s">
        <v>49</v>
      </c>
      <c r="E1638" s="16" t="s">
        <v>50</v>
      </c>
      <c r="F1638" s="16" t="s">
        <v>1021</v>
      </c>
      <c r="G1638" s="16" t="s">
        <v>1913</v>
      </c>
      <c r="H1638" s="34" t="str">
        <f t="shared" si="103"/>
        <v>B00</v>
      </c>
      <c r="I1638" s="34" t="str">
        <f>IFERROR(INDEX(数据分类!B:B,MATCH(数据!H1638,数据分类!A:A,0)),"Error")</f>
        <v>设定音色_MSB</v>
      </c>
      <c r="J1638" s="34" t="str">
        <f>IFERROR(_xlfn.IFS(INDEX(数据分类!E:E,MATCH(数据!H1638,数据分类!A:A,0))=3456,N1638&amp;M1638,INDEX(数据分类!E:E,MATCH(数据!H1638,数据分类!A:A,0))=34,M1638,INDEX(数据分类!E:E,MATCH(数据!H1638,数据分类!A:A,0))=56,N1638,INDEX(数据分类!E:E,MATCH(数据!H1638,数据分类!A:A,0))="-","-"),"Error")</f>
        <v>MSB:000</v>
      </c>
      <c r="K1638" s="34">
        <f t="shared" si="102"/>
        <v>1</v>
      </c>
      <c r="L1638" s="4" t="str">
        <f>IFERROR(INDEX(字典msg!B:B,MATCH(D1638,字典msg!A:A,0)),"Error")</f>
        <v>正常</v>
      </c>
      <c r="M1638" s="4" t="str">
        <f>IFERROR(_xlfn.IFS(H1638="9",INDEX(字典1_34!C:C,MATCH(MID(F1638,5,2),字典1_34!B:B,0)),H1638="B00",INDEX(字典1_34!D:D,MATCH(MID(F1638,5,2),字典1_34!B:B,0)),H1638="B20",INDEX(字典1_34!E:E,MATCH(MID(F1638,5,2),字典1_34!B:B,0)),H1638="B48",INDEX(字典1_34!G:G,MATCH(MID(F1638,5,2),字典1_34!B:B,0)),LEFT(H1638,1)="B",INDEX(字典1_34!F:F,MATCH(MID(F1638,5,2),字典1_34!B:B,0))),"-")</f>
        <v>MSB:000</v>
      </c>
      <c r="N1638" s="4" t="str">
        <f>IFERROR(_xlfn.IFS(H1638="9",INDEX(字典1_56!C:C,MATCH(MID(F1638,7,2),字典1_56!B:B,0)),LEFT(H1638,1)="B",INDEX(字典1_56!D:D,MATCH(MID(F1638,7,2),字典1_56!B:B,0)),H1638="C_B",INDEX(字典1_56!F:F,MATCH(MID(F1638,7,2),字典1_56!B:B,0)),H1638="C",INDEX(字典1_56!E:E,MATCH(MID(F1638,7,2),字典1_56!B:B,0))),"-")</f>
        <v>设定音色_MSB</v>
      </c>
      <c r="O1638" s="4" t="str">
        <f>IFERROR(INDEX(字典1_78!C:C,MATCH(RIGHT(F1638,2),字典1_78!B:B,0)),"Error")</f>
        <v>控制变更(#01)</v>
      </c>
      <c r="P1638" s="5">
        <f t="shared" si="100"/>
        <v>38.51</v>
      </c>
      <c r="Q1638" s="5">
        <f t="shared" si="101"/>
        <v>0.90500000000000114</v>
      </c>
      <c r="R1638" s="5" t="str">
        <f>IF(H1640="C_B",INDEX(音色一览表!A:A,MATCH(MID(F1638,5,2)&amp;MID(F1639,5,2)&amp;MID(F1640,7,2),音色一览表!H:H,0))&amp;" "&amp;INDEX(音色一览表!G:G,MATCH(MID(F1638,5,2)&amp;MID(F1639,5,2)&amp;MID(F1640,7,2),音色一览表!H:H,0)),"")</f>
        <v>33 亮音钢琴</v>
      </c>
      <c r="S1638" s="17"/>
      <c r="T1638" s="17"/>
    </row>
    <row r="1639" spans="1:20" ht="18" hidden="1" customHeight="1" x14ac:dyDescent="0.2">
      <c r="A1639" s="16">
        <v>1637</v>
      </c>
      <c r="B1639" s="16">
        <v>8</v>
      </c>
      <c r="C1639" s="10">
        <v>43089.903800613429</v>
      </c>
      <c r="D1639" s="16" t="s">
        <v>49</v>
      </c>
      <c r="E1639" s="16" t="s">
        <v>50</v>
      </c>
      <c r="F1639" s="16" t="s">
        <v>1023</v>
      </c>
      <c r="G1639" s="16" t="s">
        <v>1914</v>
      </c>
      <c r="H1639" s="34" t="str">
        <f t="shared" si="103"/>
        <v>B20</v>
      </c>
      <c r="I1639" s="34" t="str">
        <f>IFERROR(INDEX(数据分类!B:B,MATCH(数据!H1639,数据分类!A:A,0)),"Error")</f>
        <v>设定音色_LSB</v>
      </c>
      <c r="J1639" s="34" t="str">
        <f>IFERROR(_xlfn.IFS(INDEX(数据分类!E:E,MATCH(数据!H1639,数据分类!A:A,0))=3456,N1639&amp;M1639,INDEX(数据分类!E:E,MATCH(数据!H1639,数据分类!A:A,0))=34,M1639,INDEX(数据分类!E:E,MATCH(数据!H1639,数据分类!A:A,0))=56,N1639,INDEX(数据分类!E:E,MATCH(数据!H1639,数据分类!A:A,0))="-","-"),"Error")</f>
        <v>LSB:112</v>
      </c>
      <c r="K1639" s="34">
        <f t="shared" si="102"/>
        <v>1</v>
      </c>
      <c r="L1639" s="4" t="str">
        <f>IFERROR(INDEX(字典msg!B:B,MATCH(D1639,字典msg!A:A,0)),"Error")</f>
        <v>正常</v>
      </c>
      <c r="M1639" s="4" t="str">
        <f>IFERROR(_xlfn.IFS(H1639="9",INDEX(字典1_34!C:C,MATCH(MID(F1639,5,2),字典1_34!B:B,0)),H1639="B00",INDEX(字典1_34!D:D,MATCH(MID(F1639,5,2),字典1_34!B:B,0)),H1639="B20",INDEX(字典1_34!E:E,MATCH(MID(F1639,5,2),字典1_34!B:B,0)),H1639="B48",INDEX(字典1_34!G:G,MATCH(MID(F1639,5,2),字典1_34!B:B,0)),LEFT(H1639,1)="B",INDEX(字典1_34!F:F,MATCH(MID(F1639,5,2),字典1_34!B:B,0))),"-")</f>
        <v>LSB:112</v>
      </c>
      <c r="N1639" s="4" t="str">
        <f>IFERROR(_xlfn.IFS(H1639="9",INDEX(字典1_56!C:C,MATCH(MID(F1639,7,2),字典1_56!B:B,0)),LEFT(H1639,1)="B",INDEX(字典1_56!D:D,MATCH(MID(F1639,7,2),字典1_56!B:B,0)),H1639="C_B",INDEX(字典1_56!F:F,MATCH(MID(F1639,7,2),字典1_56!B:B,0)),H1639="C",INDEX(字典1_56!E:E,MATCH(MID(F1639,7,2),字典1_56!B:B,0))),"-")</f>
        <v>设定音色_LSB</v>
      </c>
      <c r="O1639" s="4" t="str">
        <f>IFERROR(INDEX(字典1_78!C:C,MATCH(RIGHT(F1639,2),字典1_78!B:B,0)),"Error")</f>
        <v>控制变更(#01)</v>
      </c>
      <c r="P1639" s="5">
        <f t="shared" si="100"/>
        <v>38.557000000000002</v>
      </c>
      <c r="Q1639" s="5">
        <f t="shared" si="101"/>
        <v>4.700000000000415E-2</v>
      </c>
      <c r="R1639" s="5" t="str">
        <f>IF(H1641="C_B",INDEX(音色一览表!A:A,MATCH(MID(F1639,5,2)&amp;MID(F1640,5,2)&amp;MID(F1641,7,2),音色一览表!H:H,0))&amp;" "&amp;INDEX(音色一览表!G:G,MATCH(MID(F1639,5,2)&amp;MID(F1640,5,2)&amp;MID(F1641,7,2),音色一览表!H:H,0)),"")</f>
        <v/>
      </c>
      <c r="S1639" s="17"/>
      <c r="T1639" s="17"/>
    </row>
    <row r="1640" spans="1:20" ht="18" hidden="1" customHeight="1" x14ac:dyDescent="0.2">
      <c r="A1640" s="16">
        <v>1638</v>
      </c>
      <c r="B1640" s="16">
        <v>8</v>
      </c>
      <c r="C1640" s="10">
        <v>43089.903801273147</v>
      </c>
      <c r="D1640" s="16" t="s">
        <v>49</v>
      </c>
      <c r="E1640" s="16" t="s">
        <v>50</v>
      </c>
      <c r="F1640" s="16" t="s">
        <v>1256</v>
      </c>
      <c r="G1640" s="16" t="s">
        <v>1915</v>
      </c>
      <c r="H1640" s="34" t="str">
        <f t="shared" si="103"/>
        <v>C_B</v>
      </c>
      <c r="I1640" s="34" t="str">
        <f>IFERROR(INDEX(数据分类!B:B,MATCH(数据!H1640,数据分类!A:A,0)),"Error")</f>
        <v>设定音色_NO</v>
      </c>
      <c r="J1640" s="34" t="str">
        <f>IFERROR(_xlfn.IFS(INDEX(数据分类!E:E,MATCH(数据!H1640,数据分类!A:A,0))=3456,N1640&amp;M1640,INDEX(数据分类!E:E,MATCH(数据!H1640,数据分类!A:A,0))=34,M1640,INDEX(数据分类!E:E,MATCH(数据!H1640,数据分类!A:A,0))=56,N1640,INDEX(数据分类!E:E,MATCH(数据!H1640,数据分类!A:A,0))="-","-"),"Error")</f>
        <v>NO:002</v>
      </c>
      <c r="K1640" s="34">
        <f t="shared" si="102"/>
        <v>1</v>
      </c>
      <c r="L1640" s="4" t="str">
        <f>IFERROR(INDEX(字典msg!B:B,MATCH(D1640,字典msg!A:A,0)),"Error")</f>
        <v>正常</v>
      </c>
      <c r="M1640" s="4" t="str">
        <f>IFERROR(_xlfn.IFS(H1640="9",INDEX(字典1_34!C:C,MATCH(MID(F1640,5,2),字典1_34!B:B,0)),H1640="B00",INDEX(字典1_34!D:D,MATCH(MID(F1640,5,2),字典1_34!B:B,0)),H1640="B20",INDEX(字典1_34!E:E,MATCH(MID(F1640,5,2),字典1_34!B:B,0)),H1640="B48",INDEX(字典1_34!G:G,MATCH(MID(F1640,5,2),字典1_34!B:B,0)),LEFT(H1640,1)="B",INDEX(字典1_34!F:F,MATCH(MID(F1640,5,2),字典1_34!B:B,0))),"-")</f>
        <v>-</v>
      </c>
      <c r="N1640" s="4" t="str">
        <f>IFERROR(_xlfn.IFS(H1640="9",INDEX(字典1_56!C:C,MATCH(MID(F1640,7,2),字典1_56!B:B,0)),LEFT(H1640,1)="B",INDEX(字典1_56!D:D,MATCH(MID(F1640,7,2),字典1_56!B:B,0)),H1640="C_B",INDEX(字典1_56!F:F,MATCH(MID(F1640,7,2),字典1_56!B:B,0)),H1640="C",INDEX(字典1_56!E:E,MATCH(MID(F1640,7,2),字典1_56!B:B,0))),"-")</f>
        <v>NO:002</v>
      </c>
      <c r="O1640" s="4" t="str">
        <f>IFERROR(INDEX(字典1_78!C:C,MATCH(RIGHT(F1640,2),字典1_78!B:B,0)),"Error")</f>
        <v>程序更改(#01)</v>
      </c>
      <c r="P1640" s="5">
        <f t="shared" si="100"/>
        <v>38.613999999999997</v>
      </c>
      <c r="Q1640" s="5">
        <f t="shared" si="101"/>
        <v>5.6999999999995055E-2</v>
      </c>
      <c r="R1640" s="5" t="str">
        <f>IF(H1642="C_B",INDEX(音色一览表!A:A,MATCH(MID(F1640,5,2)&amp;MID(F1641,5,2)&amp;MID(F1642,7,2),音色一览表!H:H,0))&amp;" "&amp;INDEX(音色一览表!G:G,MATCH(MID(F1640,5,2)&amp;MID(F1641,5,2)&amp;MID(F1642,7,2),音色一览表!H:H,0)),"")</f>
        <v/>
      </c>
      <c r="S1640" s="17"/>
      <c r="T1640" s="17"/>
    </row>
    <row r="1641" spans="1:20" ht="18" hidden="1" customHeight="1" x14ac:dyDescent="0.2">
      <c r="A1641" s="16">
        <v>1639</v>
      </c>
      <c r="B1641" s="16">
        <v>8</v>
      </c>
      <c r="C1641" s="10">
        <v>43089.903801921297</v>
      </c>
      <c r="D1641" s="16" t="s">
        <v>49</v>
      </c>
      <c r="E1641" s="16" t="s">
        <v>50</v>
      </c>
      <c r="F1641" s="16" t="s">
        <v>1026</v>
      </c>
      <c r="G1641" s="16" t="s">
        <v>1916</v>
      </c>
      <c r="H1641" s="34" t="str">
        <f t="shared" si="103"/>
        <v>B00</v>
      </c>
      <c r="I1641" s="34" t="str">
        <f>IFERROR(INDEX(数据分类!B:B,MATCH(数据!H1641,数据分类!A:A,0)),"Error")</f>
        <v>设定音色_MSB</v>
      </c>
      <c r="J1641" s="34" t="str">
        <f>IFERROR(_xlfn.IFS(INDEX(数据分类!E:E,MATCH(数据!H1641,数据分类!A:A,0))=3456,N1641&amp;M1641,INDEX(数据分类!E:E,MATCH(数据!H1641,数据分类!A:A,0))=34,M1641,INDEX(数据分类!E:E,MATCH(数据!H1641,数据分类!A:A,0))=56,N1641,INDEX(数据分类!E:E,MATCH(数据!H1641,数据分类!A:A,0))="-","-"),"Error")</f>
        <v>MSB:000</v>
      </c>
      <c r="K1641" s="34">
        <f t="shared" si="102"/>
        <v>2</v>
      </c>
      <c r="L1641" s="4" t="str">
        <f>IFERROR(INDEX(字典msg!B:B,MATCH(D1641,字典msg!A:A,0)),"Error")</f>
        <v>正常</v>
      </c>
      <c r="M1641" s="4" t="str">
        <f>IFERROR(_xlfn.IFS(H1641="9",INDEX(字典1_34!C:C,MATCH(MID(F1641,5,2),字典1_34!B:B,0)),H1641="B00",INDEX(字典1_34!D:D,MATCH(MID(F1641,5,2),字典1_34!B:B,0)),H1641="B20",INDEX(字典1_34!E:E,MATCH(MID(F1641,5,2),字典1_34!B:B,0)),H1641="B48",INDEX(字典1_34!G:G,MATCH(MID(F1641,5,2),字典1_34!B:B,0)),LEFT(H1641,1)="B",INDEX(字典1_34!F:F,MATCH(MID(F1641,5,2),字典1_34!B:B,0))),"-")</f>
        <v>MSB:000</v>
      </c>
      <c r="N1641" s="4" t="str">
        <f>IFERROR(_xlfn.IFS(H1641="9",INDEX(字典1_56!C:C,MATCH(MID(F1641,7,2),字典1_56!B:B,0)),LEFT(H1641,1)="B",INDEX(字典1_56!D:D,MATCH(MID(F1641,7,2),字典1_56!B:B,0)),H1641="C_B",INDEX(字典1_56!F:F,MATCH(MID(F1641,7,2),字典1_56!B:B,0)),H1641="C",INDEX(字典1_56!E:E,MATCH(MID(F1641,7,2),字典1_56!B:B,0))),"-")</f>
        <v>设定音色_MSB</v>
      </c>
      <c r="O1641" s="4" t="str">
        <f>IFERROR(INDEX(字典1_78!C:C,MATCH(RIGHT(F1641,2),字典1_78!B:B,0)),"Error")</f>
        <v>控制变更(#02)</v>
      </c>
      <c r="P1641" s="5">
        <f t="shared" si="100"/>
        <v>38.67</v>
      </c>
      <c r="Q1641" s="5">
        <f t="shared" si="101"/>
        <v>5.6000000000004491E-2</v>
      </c>
      <c r="R1641" s="5" t="str">
        <f>IF(H1643="C_B",INDEX(音色一览表!A:A,MATCH(MID(F1641,5,2)&amp;MID(F1642,5,2)&amp;MID(F1643,7,2),音色一览表!H:H,0))&amp;" "&amp;INDEX(音色一览表!G:G,MATCH(MID(F1641,5,2)&amp;MID(F1642,5,2)&amp;MID(F1643,7,2),音色一览表!H:H,0)),"")</f>
        <v>74 弦乐合奏2</v>
      </c>
      <c r="S1641" s="17"/>
      <c r="T1641" s="17"/>
    </row>
    <row r="1642" spans="1:20" ht="18" hidden="1" customHeight="1" x14ac:dyDescent="0.2">
      <c r="A1642" s="16">
        <v>1640</v>
      </c>
      <c r="B1642" s="16">
        <v>8</v>
      </c>
      <c r="C1642" s="10">
        <v>43089.903802627312</v>
      </c>
      <c r="D1642" s="16" t="s">
        <v>49</v>
      </c>
      <c r="E1642" s="16" t="s">
        <v>50</v>
      </c>
      <c r="F1642" s="16" t="s">
        <v>1027</v>
      </c>
      <c r="G1642" s="16" t="s">
        <v>1917</v>
      </c>
      <c r="H1642" s="34" t="str">
        <f t="shared" si="103"/>
        <v>B20</v>
      </c>
      <c r="I1642" s="34" t="str">
        <f>IFERROR(INDEX(数据分类!B:B,MATCH(数据!H1642,数据分类!A:A,0)),"Error")</f>
        <v>设定音色_LSB</v>
      </c>
      <c r="J1642" s="34" t="str">
        <f>IFERROR(_xlfn.IFS(INDEX(数据分类!E:E,MATCH(数据!H1642,数据分类!A:A,0))=3456,N1642&amp;M1642,INDEX(数据分类!E:E,MATCH(数据!H1642,数据分类!A:A,0))=34,M1642,INDEX(数据分类!E:E,MATCH(数据!H1642,数据分类!A:A,0))=56,N1642,INDEX(数据分类!E:E,MATCH(数据!H1642,数据分类!A:A,0))="-","-"),"Error")</f>
        <v>LSB:112</v>
      </c>
      <c r="K1642" s="34">
        <f t="shared" si="102"/>
        <v>2</v>
      </c>
      <c r="L1642" s="4" t="str">
        <f>IFERROR(INDEX(字典msg!B:B,MATCH(D1642,字典msg!A:A,0)),"Error")</f>
        <v>正常</v>
      </c>
      <c r="M1642" s="4" t="str">
        <f>IFERROR(_xlfn.IFS(H1642="9",INDEX(字典1_34!C:C,MATCH(MID(F1642,5,2),字典1_34!B:B,0)),H1642="B00",INDEX(字典1_34!D:D,MATCH(MID(F1642,5,2),字典1_34!B:B,0)),H1642="B20",INDEX(字典1_34!E:E,MATCH(MID(F1642,5,2),字典1_34!B:B,0)),H1642="B48",INDEX(字典1_34!G:G,MATCH(MID(F1642,5,2),字典1_34!B:B,0)),LEFT(H1642,1)="B",INDEX(字典1_34!F:F,MATCH(MID(F1642,5,2),字典1_34!B:B,0))),"-")</f>
        <v>LSB:112</v>
      </c>
      <c r="N1642" s="4" t="str">
        <f>IFERROR(_xlfn.IFS(H1642="9",INDEX(字典1_56!C:C,MATCH(MID(F1642,7,2),字典1_56!B:B,0)),LEFT(H1642,1)="B",INDEX(字典1_56!D:D,MATCH(MID(F1642,7,2),字典1_56!B:B,0)),H1642="C_B",INDEX(字典1_56!F:F,MATCH(MID(F1642,7,2),字典1_56!B:B,0)),H1642="C",INDEX(字典1_56!E:E,MATCH(MID(F1642,7,2),字典1_56!B:B,0))),"-")</f>
        <v>设定音色_LSB</v>
      </c>
      <c r="O1642" s="4" t="str">
        <f>IFERROR(INDEX(字典1_78!C:C,MATCH(RIGHT(F1642,2),字典1_78!B:B,0)),"Error")</f>
        <v>控制变更(#02)</v>
      </c>
      <c r="P1642" s="5">
        <f t="shared" si="100"/>
        <v>38.731000000000002</v>
      </c>
      <c r="Q1642" s="5">
        <f t="shared" si="101"/>
        <v>6.0999999999999943E-2</v>
      </c>
      <c r="R1642" s="5" t="str">
        <f>IF(H1644="C_B",INDEX(音色一览表!A:A,MATCH(MID(F1642,5,2)&amp;MID(F1643,5,2)&amp;MID(F1644,7,2),音色一览表!H:H,0))&amp;" "&amp;INDEX(音色一览表!G:G,MATCH(MID(F1642,5,2)&amp;MID(F1643,5,2)&amp;MID(F1644,7,2),音色一览表!H:H,0)),"")</f>
        <v/>
      </c>
      <c r="S1642" s="17"/>
      <c r="T1642" s="17"/>
    </row>
    <row r="1643" spans="1:20" ht="18" hidden="1" customHeight="1" x14ac:dyDescent="0.2">
      <c r="A1643" s="16">
        <v>1641</v>
      </c>
      <c r="B1643" s="16">
        <v>8</v>
      </c>
      <c r="C1643" s="10">
        <v>43089.903803333335</v>
      </c>
      <c r="D1643" s="16" t="s">
        <v>49</v>
      </c>
      <c r="E1643" s="16" t="s">
        <v>50</v>
      </c>
      <c r="F1643" s="16" t="s">
        <v>1074</v>
      </c>
      <c r="G1643" s="16" t="s">
        <v>1918</v>
      </c>
      <c r="H1643" s="34" t="str">
        <f t="shared" si="103"/>
        <v>C_B</v>
      </c>
      <c r="I1643" s="34" t="str">
        <f>IFERROR(INDEX(数据分类!B:B,MATCH(数据!H1643,数据分类!A:A,0)),"Error")</f>
        <v>设定音色_NO</v>
      </c>
      <c r="J1643" s="34" t="str">
        <f>IFERROR(_xlfn.IFS(INDEX(数据分类!E:E,MATCH(数据!H1643,数据分类!A:A,0))=3456,N1643&amp;M1643,INDEX(数据分类!E:E,MATCH(数据!H1643,数据分类!A:A,0))=34,M1643,INDEX(数据分类!E:E,MATCH(数据!H1643,数据分类!A:A,0))=56,N1643,INDEX(数据分类!E:E,MATCH(数据!H1643,数据分类!A:A,0))="-","-"),"Error")</f>
        <v>NO:049</v>
      </c>
      <c r="K1643" s="34">
        <f t="shared" si="102"/>
        <v>2</v>
      </c>
      <c r="L1643" s="4" t="str">
        <f>IFERROR(INDEX(字典msg!B:B,MATCH(D1643,字典msg!A:A,0)),"Error")</f>
        <v>正常</v>
      </c>
      <c r="M1643" s="4" t="str">
        <f>IFERROR(_xlfn.IFS(H1643="9",INDEX(字典1_34!C:C,MATCH(MID(F1643,5,2),字典1_34!B:B,0)),H1643="B00",INDEX(字典1_34!D:D,MATCH(MID(F1643,5,2),字典1_34!B:B,0)),H1643="B20",INDEX(字典1_34!E:E,MATCH(MID(F1643,5,2),字典1_34!B:B,0)),H1643="B48",INDEX(字典1_34!G:G,MATCH(MID(F1643,5,2),字典1_34!B:B,0)),LEFT(H1643,1)="B",INDEX(字典1_34!F:F,MATCH(MID(F1643,5,2),字典1_34!B:B,0))),"-")</f>
        <v>-</v>
      </c>
      <c r="N1643" s="4" t="str">
        <f>IFERROR(_xlfn.IFS(H1643="9",INDEX(字典1_56!C:C,MATCH(MID(F1643,7,2),字典1_56!B:B,0)),LEFT(H1643,1)="B",INDEX(字典1_56!D:D,MATCH(MID(F1643,7,2),字典1_56!B:B,0)),H1643="C_B",INDEX(字典1_56!F:F,MATCH(MID(F1643,7,2),字典1_56!B:B,0)),H1643="C",INDEX(字典1_56!E:E,MATCH(MID(F1643,7,2),字典1_56!B:B,0))),"-")</f>
        <v>NO:049</v>
      </c>
      <c r="O1643" s="4" t="str">
        <f>IFERROR(INDEX(字典1_78!C:C,MATCH(RIGHT(F1643,2),字典1_78!B:B,0)),"Error")</f>
        <v>程序更改(#02)</v>
      </c>
      <c r="P1643" s="5">
        <f t="shared" si="100"/>
        <v>38.792000000000002</v>
      </c>
      <c r="Q1643" s="5">
        <f t="shared" si="101"/>
        <v>6.0999999999999943E-2</v>
      </c>
      <c r="R1643" s="5" t="str">
        <f>IF(H1645="C_B",INDEX(音色一览表!A:A,MATCH(MID(F1643,5,2)&amp;MID(F1644,5,2)&amp;MID(F1645,7,2),音色一览表!H:H,0))&amp;" "&amp;INDEX(音色一览表!G:G,MATCH(MID(F1643,5,2)&amp;MID(F1644,5,2)&amp;MID(F1645,7,2),音色一览表!H:H,0)),"")</f>
        <v/>
      </c>
      <c r="S1643" s="17"/>
      <c r="T1643" s="17"/>
    </row>
    <row r="1644" spans="1:20" ht="18" hidden="1" customHeight="1" x14ac:dyDescent="0.2">
      <c r="A1644" s="16">
        <v>1642</v>
      </c>
      <c r="B1644" s="16">
        <v>8</v>
      </c>
      <c r="C1644" s="10">
        <v>43089.903804004629</v>
      </c>
      <c r="D1644" s="16" t="s">
        <v>49</v>
      </c>
      <c r="E1644" s="16" t="s">
        <v>50</v>
      </c>
      <c r="F1644" s="16" t="s">
        <v>1261</v>
      </c>
      <c r="G1644" s="16" t="s">
        <v>1919</v>
      </c>
      <c r="H1644" s="34" t="str">
        <f t="shared" si="103"/>
        <v>B07</v>
      </c>
      <c r="I1644" s="34" t="str">
        <f>IFERROR(INDEX(数据分类!B:B,MATCH(数据!H1644,数据分类!A:A,0)),"Error")</f>
        <v>主音量_a</v>
      </c>
      <c r="J1644" s="34" t="str">
        <f>IFERROR(_xlfn.IFS(INDEX(数据分类!E:E,MATCH(数据!H1644,数据分类!A:A,0))=3456,N1644&amp;M1644,INDEX(数据分类!E:E,MATCH(数据!H1644,数据分类!A:A,0))=34,M1644,INDEX(数据分类!E:E,MATCH(数据!H1644,数据分类!A:A,0))=56,N1644,INDEX(数据分类!E:E,MATCH(数据!H1644,数据分类!A:A,0))="-","-"),"Error")</f>
        <v>Vol:110</v>
      </c>
      <c r="K1644" s="34">
        <f t="shared" si="102"/>
        <v>1</v>
      </c>
      <c r="L1644" s="4" t="str">
        <f>IFERROR(INDEX(字典msg!B:B,MATCH(D1644,字典msg!A:A,0)),"Error")</f>
        <v>正常</v>
      </c>
      <c r="M1644" s="4" t="str">
        <f>IFERROR(_xlfn.IFS(H1644="9",INDEX(字典1_34!C:C,MATCH(MID(F1644,5,2),字典1_34!B:B,0)),H1644="B00",INDEX(字典1_34!D:D,MATCH(MID(F1644,5,2),字典1_34!B:B,0)),H1644="B20",INDEX(字典1_34!E:E,MATCH(MID(F1644,5,2),字典1_34!B:B,0)),H1644="B48",INDEX(字典1_34!G:G,MATCH(MID(F1644,5,2),字典1_34!B:B,0)),LEFT(H1644,1)="B",INDEX(字典1_34!F:F,MATCH(MID(F1644,5,2),字典1_34!B:B,0))),"-")</f>
        <v>Vol:110</v>
      </c>
      <c r="N1644" s="4" t="str">
        <f>IFERROR(_xlfn.IFS(H1644="9",INDEX(字典1_56!C:C,MATCH(MID(F1644,7,2),字典1_56!B:B,0)),LEFT(H1644,1)="B",INDEX(字典1_56!D:D,MATCH(MID(F1644,7,2),字典1_56!B:B,0)),H1644="C_B",INDEX(字典1_56!F:F,MATCH(MID(F1644,7,2),字典1_56!B:B,0)),H1644="C",INDEX(字典1_56!E:E,MATCH(MID(F1644,7,2),字典1_56!B:B,0))),"-")</f>
        <v>主音量_a</v>
      </c>
      <c r="O1644" s="4" t="str">
        <f>IFERROR(INDEX(字典1_78!C:C,MATCH(RIGHT(F1644,2),字典1_78!B:B,0)),"Error")</f>
        <v>控制变更(#01)</v>
      </c>
      <c r="P1644" s="5">
        <f t="shared" si="100"/>
        <v>38.85</v>
      </c>
      <c r="Q1644" s="5">
        <f t="shared" si="101"/>
        <v>5.7999999999999829E-2</v>
      </c>
      <c r="R1644" s="5" t="str">
        <f>IF(H1646="C_B",INDEX(音色一览表!A:A,MATCH(MID(F1644,5,2)&amp;MID(F1645,5,2)&amp;MID(F1646,7,2),音色一览表!H:H,0))&amp;" "&amp;INDEX(音色一览表!G:G,MATCH(MID(F1644,5,2)&amp;MID(F1645,5,2)&amp;MID(F1646,7,2),音色一览表!H:H,0)),"")</f>
        <v/>
      </c>
      <c r="S1644" s="17"/>
      <c r="T1644" s="17"/>
    </row>
    <row r="1645" spans="1:20" ht="18" hidden="1" customHeight="1" x14ac:dyDescent="0.2">
      <c r="A1645" s="16">
        <v>1643</v>
      </c>
      <c r="B1645" s="16">
        <v>8</v>
      </c>
      <c r="C1645" s="10">
        <v>43089.903804664355</v>
      </c>
      <c r="D1645" s="16" t="s">
        <v>49</v>
      </c>
      <c r="E1645" s="16" t="s">
        <v>50</v>
      </c>
      <c r="F1645" s="16" t="s">
        <v>1263</v>
      </c>
      <c r="G1645" s="16" t="s">
        <v>1920</v>
      </c>
      <c r="H1645" s="34" t="str">
        <f t="shared" si="103"/>
        <v>B5B</v>
      </c>
      <c r="I1645" s="34" t="str">
        <f>IFERROR(INDEX(数据分类!B:B,MATCH(数据!H1645,数据分类!A:A,0)),"Error")</f>
        <v>混响深度_a</v>
      </c>
      <c r="J1645" s="34" t="str">
        <f>IFERROR(_xlfn.IFS(INDEX(数据分类!E:E,MATCH(数据!H1645,数据分类!A:A,0))=3456,N1645&amp;M1645,INDEX(数据分类!E:E,MATCH(数据!H1645,数据分类!A:A,0))=34,M1645,INDEX(数据分类!E:E,MATCH(数据!H1645,数据分类!A:A,0))=56,N1645,INDEX(数据分类!E:E,MATCH(数据!H1645,数据分类!A:A,0))="-","-"),"Error")</f>
        <v>Vol:018</v>
      </c>
      <c r="K1645" s="34">
        <f t="shared" si="102"/>
        <v>1</v>
      </c>
      <c r="L1645" s="4" t="str">
        <f>IFERROR(INDEX(字典msg!B:B,MATCH(D1645,字典msg!A:A,0)),"Error")</f>
        <v>正常</v>
      </c>
      <c r="M1645" s="4" t="str">
        <f>IFERROR(_xlfn.IFS(H1645="9",INDEX(字典1_34!C:C,MATCH(MID(F1645,5,2),字典1_34!B:B,0)),H1645="B00",INDEX(字典1_34!D:D,MATCH(MID(F1645,5,2),字典1_34!B:B,0)),H1645="B20",INDEX(字典1_34!E:E,MATCH(MID(F1645,5,2),字典1_34!B:B,0)),H1645="B48",INDEX(字典1_34!G:G,MATCH(MID(F1645,5,2),字典1_34!B:B,0)),LEFT(H1645,1)="B",INDEX(字典1_34!F:F,MATCH(MID(F1645,5,2),字典1_34!B:B,0))),"-")</f>
        <v>Vol:018</v>
      </c>
      <c r="N1645" s="4" t="str">
        <f>IFERROR(_xlfn.IFS(H1645="9",INDEX(字典1_56!C:C,MATCH(MID(F1645,7,2),字典1_56!B:B,0)),LEFT(H1645,1)="B",INDEX(字典1_56!D:D,MATCH(MID(F1645,7,2),字典1_56!B:B,0)),H1645="C_B",INDEX(字典1_56!F:F,MATCH(MID(F1645,7,2),字典1_56!B:B,0)),H1645="C",INDEX(字典1_56!E:E,MATCH(MID(F1645,7,2),字典1_56!B:B,0))),"-")</f>
        <v>混响深度_a</v>
      </c>
      <c r="O1645" s="4" t="str">
        <f>IFERROR(INDEX(字典1_78!C:C,MATCH(RIGHT(F1645,2),字典1_78!B:B,0)),"Error")</f>
        <v>控制变更(#01)</v>
      </c>
      <c r="P1645" s="5">
        <f t="shared" si="100"/>
        <v>38.906999999999996</v>
      </c>
      <c r="Q1645" s="5">
        <f t="shared" si="101"/>
        <v>5.6999999999995055E-2</v>
      </c>
      <c r="R1645" s="5" t="str">
        <f>IF(H1647="C_B",INDEX(音色一览表!A:A,MATCH(MID(F1645,5,2)&amp;MID(F1646,5,2)&amp;MID(F1647,7,2),音色一览表!H:H,0))&amp;" "&amp;INDEX(音色一览表!G:G,MATCH(MID(F1645,5,2)&amp;MID(F1646,5,2)&amp;MID(F1647,7,2),音色一览表!H:H,0)),"")</f>
        <v/>
      </c>
      <c r="S1645" s="17"/>
      <c r="T1645" s="17"/>
    </row>
    <row r="1646" spans="1:20" ht="18" hidden="1" customHeight="1" x14ac:dyDescent="0.2">
      <c r="A1646" s="16">
        <v>1644</v>
      </c>
      <c r="B1646" s="16">
        <v>8</v>
      </c>
      <c r="C1646" s="10">
        <v>43089.903805381946</v>
      </c>
      <c r="D1646" s="16" t="s">
        <v>49</v>
      </c>
      <c r="E1646" s="16" t="s">
        <v>50</v>
      </c>
      <c r="F1646" s="16" t="s">
        <v>1265</v>
      </c>
      <c r="G1646" s="16" t="s">
        <v>1921</v>
      </c>
      <c r="H1646" s="34" t="str">
        <f t="shared" si="103"/>
        <v>B07</v>
      </c>
      <c r="I1646" s="34" t="str">
        <f>IFERROR(INDEX(数据分类!B:B,MATCH(数据!H1646,数据分类!A:A,0)),"Error")</f>
        <v>主音量_a</v>
      </c>
      <c r="J1646" s="34" t="str">
        <f>IFERROR(_xlfn.IFS(INDEX(数据分类!E:E,MATCH(数据!H1646,数据分类!A:A,0))=3456,N1646&amp;M1646,INDEX(数据分类!E:E,MATCH(数据!H1646,数据分类!A:A,0))=34,M1646,INDEX(数据分类!E:E,MATCH(数据!H1646,数据分类!A:A,0))=56,N1646,INDEX(数据分类!E:E,MATCH(数据!H1646,数据分类!A:A,0))="-","-"),"Error")</f>
        <v>Vol:048</v>
      </c>
      <c r="K1646" s="34">
        <f t="shared" si="102"/>
        <v>2</v>
      </c>
      <c r="L1646" s="4" t="str">
        <f>IFERROR(INDEX(字典msg!B:B,MATCH(D1646,字典msg!A:A,0)),"Error")</f>
        <v>正常</v>
      </c>
      <c r="M1646" s="4" t="str">
        <f>IFERROR(_xlfn.IFS(H1646="9",INDEX(字典1_34!C:C,MATCH(MID(F1646,5,2),字典1_34!B:B,0)),H1646="B00",INDEX(字典1_34!D:D,MATCH(MID(F1646,5,2),字典1_34!B:B,0)),H1646="B20",INDEX(字典1_34!E:E,MATCH(MID(F1646,5,2),字典1_34!B:B,0)),H1646="B48",INDEX(字典1_34!G:G,MATCH(MID(F1646,5,2),字典1_34!B:B,0)),LEFT(H1646,1)="B",INDEX(字典1_34!F:F,MATCH(MID(F1646,5,2),字典1_34!B:B,0))),"-")</f>
        <v>Vol:048</v>
      </c>
      <c r="N1646" s="4" t="str">
        <f>IFERROR(_xlfn.IFS(H1646="9",INDEX(字典1_56!C:C,MATCH(MID(F1646,7,2),字典1_56!B:B,0)),LEFT(H1646,1)="B",INDEX(字典1_56!D:D,MATCH(MID(F1646,7,2),字典1_56!B:B,0)),H1646="C_B",INDEX(字典1_56!F:F,MATCH(MID(F1646,7,2),字典1_56!B:B,0)),H1646="C",INDEX(字典1_56!E:E,MATCH(MID(F1646,7,2),字典1_56!B:B,0))),"-")</f>
        <v>主音量_a</v>
      </c>
      <c r="O1646" s="4" t="str">
        <f>IFERROR(INDEX(字典1_78!C:C,MATCH(RIGHT(F1646,2),字典1_78!B:B,0)),"Error")</f>
        <v>控制变更(#02)</v>
      </c>
      <c r="P1646" s="5">
        <f t="shared" si="100"/>
        <v>38.969000000000001</v>
      </c>
      <c r="Q1646" s="5">
        <f t="shared" si="101"/>
        <v>6.2000000000004718E-2</v>
      </c>
      <c r="R1646" s="5" t="str">
        <f>IF(H1648="C_B",INDEX(音色一览表!A:A,MATCH(MID(F1646,5,2)&amp;MID(F1647,5,2)&amp;MID(F1648,7,2),音色一览表!H:H,0))&amp;" "&amp;INDEX(音色一览表!G:G,MATCH(MID(F1646,5,2)&amp;MID(F1647,5,2)&amp;MID(F1648,7,2),音色一览表!H:H,0)),"")</f>
        <v/>
      </c>
      <c r="S1646" s="17"/>
      <c r="T1646" s="17"/>
    </row>
    <row r="1647" spans="1:20" ht="18" hidden="1" customHeight="1" x14ac:dyDescent="0.2">
      <c r="A1647" s="16">
        <v>1645</v>
      </c>
      <c r="B1647" s="16">
        <v>8</v>
      </c>
      <c r="C1647" s="10">
        <v>43089.903806064816</v>
      </c>
      <c r="D1647" s="16" t="s">
        <v>49</v>
      </c>
      <c r="E1647" s="16" t="s">
        <v>50</v>
      </c>
      <c r="F1647" s="16" t="s">
        <v>1267</v>
      </c>
      <c r="G1647" s="16" t="s">
        <v>1922</v>
      </c>
      <c r="H1647" s="34" t="str">
        <f t="shared" si="103"/>
        <v>B5B</v>
      </c>
      <c r="I1647" s="34" t="str">
        <f>IFERROR(INDEX(数据分类!B:B,MATCH(数据!H1647,数据分类!A:A,0)),"Error")</f>
        <v>混响深度_a</v>
      </c>
      <c r="J1647" s="34" t="str">
        <f>IFERROR(_xlfn.IFS(INDEX(数据分类!E:E,MATCH(数据!H1647,数据分类!A:A,0))=3456,N1647&amp;M1647,INDEX(数据分类!E:E,MATCH(数据!H1647,数据分类!A:A,0))=34,M1647,INDEX(数据分类!E:E,MATCH(数据!H1647,数据分类!A:A,0))=56,N1647,INDEX(数据分类!E:E,MATCH(数据!H1647,数据分类!A:A,0))="-","-"),"Error")</f>
        <v>Vol:035</v>
      </c>
      <c r="K1647" s="34">
        <f t="shared" si="102"/>
        <v>2</v>
      </c>
      <c r="L1647" s="4" t="str">
        <f>IFERROR(INDEX(字典msg!B:B,MATCH(D1647,字典msg!A:A,0)),"Error")</f>
        <v>正常</v>
      </c>
      <c r="M1647" s="4" t="str">
        <f>IFERROR(_xlfn.IFS(H1647="9",INDEX(字典1_34!C:C,MATCH(MID(F1647,5,2),字典1_34!B:B,0)),H1647="B00",INDEX(字典1_34!D:D,MATCH(MID(F1647,5,2),字典1_34!B:B,0)),H1647="B20",INDEX(字典1_34!E:E,MATCH(MID(F1647,5,2),字典1_34!B:B,0)),H1647="B48",INDEX(字典1_34!G:G,MATCH(MID(F1647,5,2),字典1_34!B:B,0)),LEFT(H1647,1)="B",INDEX(字典1_34!F:F,MATCH(MID(F1647,5,2),字典1_34!B:B,0))),"-")</f>
        <v>Vol:035</v>
      </c>
      <c r="N1647" s="4" t="str">
        <f>IFERROR(_xlfn.IFS(H1647="9",INDEX(字典1_56!C:C,MATCH(MID(F1647,7,2),字典1_56!B:B,0)),LEFT(H1647,1)="B",INDEX(字典1_56!D:D,MATCH(MID(F1647,7,2),字典1_56!B:B,0)),H1647="C_B",INDEX(字典1_56!F:F,MATCH(MID(F1647,7,2),字典1_56!B:B,0)),H1647="C",INDEX(字典1_56!E:E,MATCH(MID(F1647,7,2),字典1_56!B:B,0))),"-")</f>
        <v>混响深度_a</v>
      </c>
      <c r="O1647" s="4" t="str">
        <f>IFERROR(INDEX(字典1_78!C:C,MATCH(RIGHT(F1647,2),字典1_78!B:B,0)),"Error")</f>
        <v>控制变更(#02)</v>
      </c>
      <c r="P1647" s="5">
        <f t="shared" si="100"/>
        <v>39.027999999999999</v>
      </c>
      <c r="Q1647" s="5">
        <f t="shared" si="101"/>
        <v>5.8999999999997499E-2</v>
      </c>
      <c r="R1647" s="5" t="str">
        <f>IF(H1649="C_B",INDEX(音色一览表!A:A,MATCH(MID(F1647,5,2)&amp;MID(F1648,5,2)&amp;MID(F1649,7,2),音色一览表!H:H,0))&amp;" "&amp;INDEX(音色一览表!G:G,MATCH(MID(F1647,5,2)&amp;MID(F1648,5,2)&amp;MID(F1649,7,2),音色一览表!H:H,0)),"")</f>
        <v/>
      </c>
      <c r="S1647" s="17"/>
      <c r="T1647" s="17"/>
    </row>
    <row r="1648" spans="1:20" ht="18" hidden="1" customHeight="1" x14ac:dyDescent="0.2">
      <c r="A1648" s="16">
        <v>1646</v>
      </c>
      <c r="B1648" s="16">
        <v>8</v>
      </c>
      <c r="C1648" s="10">
        <v>43089.903808564814</v>
      </c>
      <c r="D1648" s="16" t="s">
        <v>49</v>
      </c>
      <c r="E1648" s="16" t="s">
        <v>50</v>
      </c>
      <c r="F1648" s="16" t="s">
        <v>1021</v>
      </c>
      <c r="G1648" s="16" t="s">
        <v>1923</v>
      </c>
      <c r="H1648" s="34" t="str">
        <f t="shared" si="103"/>
        <v>B00</v>
      </c>
      <c r="I1648" s="34" t="str">
        <f>IFERROR(INDEX(数据分类!B:B,MATCH(数据!H1648,数据分类!A:A,0)),"Error")</f>
        <v>设定音色_MSB</v>
      </c>
      <c r="J1648" s="34" t="str">
        <f>IFERROR(_xlfn.IFS(INDEX(数据分类!E:E,MATCH(数据!H1648,数据分类!A:A,0))=3456,N1648&amp;M1648,INDEX(数据分类!E:E,MATCH(数据!H1648,数据分类!A:A,0))=34,M1648,INDEX(数据分类!E:E,MATCH(数据!H1648,数据分类!A:A,0))=56,N1648,INDEX(数据分类!E:E,MATCH(数据!H1648,数据分类!A:A,0))="-","-"),"Error")</f>
        <v>MSB:000</v>
      </c>
      <c r="K1648" s="34">
        <f t="shared" si="102"/>
        <v>1</v>
      </c>
      <c r="L1648" s="4" t="str">
        <f>IFERROR(INDEX(字典msg!B:B,MATCH(D1648,字典msg!A:A,0)),"Error")</f>
        <v>正常</v>
      </c>
      <c r="M1648" s="4" t="str">
        <f>IFERROR(_xlfn.IFS(H1648="9",INDEX(字典1_34!C:C,MATCH(MID(F1648,5,2),字典1_34!B:B,0)),H1648="B00",INDEX(字典1_34!D:D,MATCH(MID(F1648,5,2),字典1_34!B:B,0)),H1648="B20",INDEX(字典1_34!E:E,MATCH(MID(F1648,5,2),字典1_34!B:B,0)),H1648="B48",INDEX(字典1_34!G:G,MATCH(MID(F1648,5,2),字典1_34!B:B,0)),LEFT(H1648,1)="B",INDEX(字典1_34!F:F,MATCH(MID(F1648,5,2),字典1_34!B:B,0))),"-")</f>
        <v>MSB:000</v>
      </c>
      <c r="N1648" s="4" t="str">
        <f>IFERROR(_xlfn.IFS(H1648="9",INDEX(字典1_56!C:C,MATCH(MID(F1648,7,2),字典1_56!B:B,0)),LEFT(H1648,1)="B",INDEX(字典1_56!D:D,MATCH(MID(F1648,7,2),字典1_56!B:B,0)),H1648="C_B",INDEX(字典1_56!F:F,MATCH(MID(F1648,7,2),字典1_56!B:B,0)),H1648="C",INDEX(字典1_56!E:E,MATCH(MID(F1648,7,2),字典1_56!B:B,0))),"-")</f>
        <v>设定音色_MSB</v>
      </c>
      <c r="O1648" s="4" t="str">
        <f>IFERROR(INDEX(字典1_78!C:C,MATCH(RIGHT(F1648,2),字典1_78!B:B,0)),"Error")</f>
        <v>控制变更(#01)</v>
      </c>
      <c r="P1648" s="5">
        <f t="shared" si="100"/>
        <v>39.244</v>
      </c>
      <c r="Q1648" s="5">
        <f t="shared" si="101"/>
        <v>0.21600000000000108</v>
      </c>
      <c r="R1648" s="5" t="str">
        <f>IF(H1650="C_B",INDEX(音色一览表!A:A,MATCH(MID(F1648,5,2)&amp;MID(F1649,5,2)&amp;MID(F1650,7,2),音色一览表!H:H,0))&amp;" "&amp;INDEX(音色一览表!G:G,MATCH(MID(F1648,5,2)&amp;MID(F1649,5,2)&amp;MID(F1650,7,2),音色一览表!H:H,0)),"")</f>
        <v>32 三角钢琴</v>
      </c>
      <c r="S1648" s="17"/>
      <c r="T1648" s="17"/>
    </row>
    <row r="1649" spans="1:20" ht="18" hidden="1" customHeight="1" x14ac:dyDescent="0.2">
      <c r="A1649" s="16">
        <v>1647</v>
      </c>
      <c r="B1649" s="16">
        <v>8</v>
      </c>
      <c r="C1649" s="10">
        <v>43089.90380915509</v>
      </c>
      <c r="D1649" s="16" t="s">
        <v>49</v>
      </c>
      <c r="E1649" s="16" t="s">
        <v>50</v>
      </c>
      <c r="F1649" s="16" t="s">
        <v>1023</v>
      </c>
      <c r="G1649" s="16" t="s">
        <v>1924</v>
      </c>
      <c r="H1649" s="34" t="str">
        <f t="shared" si="103"/>
        <v>B20</v>
      </c>
      <c r="I1649" s="34" t="str">
        <f>IFERROR(INDEX(数据分类!B:B,MATCH(数据!H1649,数据分类!A:A,0)),"Error")</f>
        <v>设定音色_LSB</v>
      </c>
      <c r="J1649" s="34" t="str">
        <f>IFERROR(_xlfn.IFS(INDEX(数据分类!E:E,MATCH(数据!H1649,数据分类!A:A,0))=3456,N1649&amp;M1649,INDEX(数据分类!E:E,MATCH(数据!H1649,数据分类!A:A,0))=34,M1649,INDEX(数据分类!E:E,MATCH(数据!H1649,数据分类!A:A,0))=56,N1649,INDEX(数据分类!E:E,MATCH(数据!H1649,数据分类!A:A,0))="-","-"),"Error")</f>
        <v>LSB:112</v>
      </c>
      <c r="K1649" s="34">
        <f t="shared" si="102"/>
        <v>1</v>
      </c>
      <c r="L1649" s="4" t="str">
        <f>IFERROR(INDEX(字典msg!B:B,MATCH(D1649,字典msg!A:A,0)),"Error")</f>
        <v>正常</v>
      </c>
      <c r="M1649" s="4" t="str">
        <f>IFERROR(_xlfn.IFS(H1649="9",INDEX(字典1_34!C:C,MATCH(MID(F1649,5,2),字典1_34!B:B,0)),H1649="B00",INDEX(字典1_34!D:D,MATCH(MID(F1649,5,2),字典1_34!B:B,0)),H1649="B20",INDEX(字典1_34!E:E,MATCH(MID(F1649,5,2),字典1_34!B:B,0)),H1649="B48",INDEX(字典1_34!G:G,MATCH(MID(F1649,5,2),字典1_34!B:B,0)),LEFT(H1649,1)="B",INDEX(字典1_34!F:F,MATCH(MID(F1649,5,2),字典1_34!B:B,0))),"-")</f>
        <v>LSB:112</v>
      </c>
      <c r="N1649" s="4" t="str">
        <f>IFERROR(_xlfn.IFS(H1649="9",INDEX(字典1_56!C:C,MATCH(MID(F1649,7,2),字典1_56!B:B,0)),LEFT(H1649,1)="B",INDEX(字典1_56!D:D,MATCH(MID(F1649,7,2),字典1_56!B:B,0)),H1649="C_B",INDEX(字典1_56!F:F,MATCH(MID(F1649,7,2),字典1_56!B:B,0)),H1649="C",INDEX(字典1_56!E:E,MATCH(MID(F1649,7,2),字典1_56!B:B,0))),"-")</f>
        <v>设定音色_LSB</v>
      </c>
      <c r="O1649" s="4" t="str">
        <f>IFERROR(INDEX(字典1_78!C:C,MATCH(RIGHT(F1649,2),字典1_78!B:B,0)),"Error")</f>
        <v>控制变更(#01)</v>
      </c>
      <c r="P1649" s="5">
        <f t="shared" si="100"/>
        <v>39.295000000000002</v>
      </c>
      <c r="Q1649" s="5">
        <f t="shared" si="101"/>
        <v>5.1000000000001933E-2</v>
      </c>
      <c r="R1649" s="5" t="str">
        <f>IF(H1651="C_B",INDEX(音色一览表!A:A,MATCH(MID(F1649,5,2)&amp;MID(F1650,5,2)&amp;MID(F1651,7,2),音色一览表!H:H,0))&amp;" "&amp;INDEX(音色一览表!G:G,MATCH(MID(F1649,5,2)&amp;MID(F1650,5,2)&amp;MID(F1651,7,2),音色一览表!H:H,0)),"")</f>
        <v/>
      </c>
      <c r="S1649" s="17"/>
      <c r="T1649" s="17"/>
    </row>
    <row r="1650" spans="1:20" ht="18" hidden="1" customHeight="1" x14ac:dyDescent="0.2">
      <c r="A1650" s="16">
        <v>1648</v>
      </c>
      <c r="B1650" s="16">
        <v>8</v>
      </c>
      <c r="C1650" s="10">
        <v>43089.903809849537</v>
      </c>
      <c r="D1650" s="16" t="s">
        <v>49</v>
      </c>
      <c r="E1650" s="16" t="s">
        <v>50</v>
      </c>
      <c r="F1650" s="16" t="s">
        <v>1024</v>
      </c>
      <c r="G1650" s="16" t="s">
        <v>1925</v>
      </c>
      <c r="H1650" s="34" t="str">
        <f t="shared" si="103"/>
        <v>C_B</v>
      </c>
      <c r="I1650" s="34" t="str">
        <f>IFERROR(INDEX(数据分类!B:B,MATCH(数据!H1650,数据分类!A:A,0)),"Error")</f>
        <v>设定音色_NO</v>
      </c>
      <c r="J1650" s="34" t="str">
        <f>IFERROR(_xlfn.IFS(INDEX(数据分类!E:E,MATCH(数据!H1650,数据分类!A:A,0))=3456,N1650&amp;M1650,INDEX(数据分类!E:E,MATCH(数据!H1650,数据分类!A:A,0))=34,M1650,INDEX(数据分类!E:E,MATCH(数据!H1650,数据分类!A:A,0))=56,N1650,INDEX(数据分类!E:E,MATCH(数据!H1650,数据分类!A:A,0))="-","-"),"Error")</f>
        <v>NO:001</v>
      </c>
      <c r="K1650" s="34">
        <f t="shared" si="102"/>
        <v>1</v>
      </c>
      <c r="L1650" s="4" t="str">
        <f>IFERROR(INDEX(字典msg!B:B,MATCH(D1650,字典msg!A:A,0)),"Error")</f>
        <v>正常</v>
      </c>
      <c r="M1650" s="4" t="str">
        <f>IFERROR(_xlfn.IFS(H1650="9",INDEX(字典1_34!C:C,MATCH(MID(F1650,5,2),字典1_34!B:B,0)),H1650="B00",INDEX(字典1_34!D:D,MATCH(MID(F1650,5,2),字典1_34!B:B,0)),H1650="B20",INDEX(字典1_34!E:E,MATCH(MID(F1650,5,2),字典1_34!B:B,0)),H1650="B48",INDEX(字典1_34!G:G,MATCH(MID(F1650,5,2),字典1_34!B:B,0)),LEFT(H1650,1)="B",INDEX(字典1_34!F:F,MATCH(MID(F1650,5,2),字典1_34!B:B,0))),"-")</f>
        <v>-</v>
      </c>
      <c r="N1650" s="4" t="str">
        <f>IFERROR(_xlfn.IFS(H1650="9",INDEX(字典1_56!C:C,MATCH(MID(F1650,7,2),字典1_56!B:B,0)),LEFT(H1650,1)="B",INDEX(字典1_56!D:D,MATCH(MID(F1650,7,2),字典1_56!B:B,0)),H1650="C_B",INDEX(字典1_56!F:F,MATCH(MID(F1650,7,2),字典1_56!B:B,0)),H1650="C",INDEX(字典1_56!E:E,MATCH(MID(F1650,7,2),字典1_56!B:B,0))),"-")</f>
        <v>NO:001</v>
      </c>
      <c r="O1650" s="4" t="str">
        <f>IFERROR(INDEX(字典1_78!C:C,MATCH(RIGHT(F1650,2),字典1_78!B:B,0)),"Error")</f>
        <v>程序更改(#01)</v>
      </c>
      <c r="P1650" s="5">
        <f t="shared" si="100"/>
        <v>39.354999999999997</v>
      </c>
      <c r="Q1650" s="5">
        <f t="shared" si="101"/>
        <v>5.9999999999995168E-2</v>
      </c>
      <c r="R1650" s="5" t="str">
        <f>IF(H1652="C_B",INDEX(音色一览表!A:A,MATCH(MID(F1650,5,2)&amp;MID(F1651,5,2)&amp;MID(F1652,7,2),音色一览表!H:H,0))&amp;" "&amp;INDEX(音色一览表!G:G,MATCH(MID(F1650,5,2)&amp;MID(F1651,5,2)&amp;MID(F1652,7,2),音色一览表!H:H,0)),"")</f>
        <v/>
      </c>
      <c r="S1650" s="17"/>
      <c r="T1650" s="17"/>
    </row>
    <row r="1651" spans="1:20" ht="18" hidden="1" customHeight="1" x14ac:dyDescent="0.2">
      <c r="A1651" s="16">
        <v>1649</v>
      </c>
      <c r="B1651" s="16">
        <v>8</v>
      </c>
      <c r="C1651" s="10">
        <v>43089.903810578704</v>
      </c>
      <c r="D1651" s="16" t="s">
        <v>49</v>
      </c>
      <c r="E1651" s="16" t="s">
        <v>50</v>
      </c>
      <c r="F1651" s="16" t="s">
        <v>1026</v>
      </c>
      <c r="G1651" s="16" t="s">
        <v>1926</v>
      </c>
      <c r="H1651" s="34" t="str">
        <f t="shared" si="103"/>
        <v>B00</v>
      </c>
      <c r="I1651" s="34" t="str">
        <f>IFERROR(INDEX(数据分类!B:B,MATCH(数据!H1651,数据分类!A:A,0)),"Error")</f>
        <v>设定音色_MSB</v>
      </c>
      <c r="J1651" s="34" t="str">
        <f>IFERROR(_xlfn.IFS(INDEX(数据分类!E:E,MATCH(数据!H1651,数据分类!A:A,0))=3456,N1651&amp;M1651,INDEX(数据分类!E:E,MATCH(数据!H1651,数据分类!A:A,0))=34,M1651,INDEX(数据分类!E:E,MATCH(数据!H1651,数据分类!A:A,0))=56,N1651,INDEX(数据分类!E:E,MATCH(数据!H1651,数据分类!A:A,0))="-","-"),"Error")</f>
        <v>MSB:000</v>
      </c>
      <c r="K1651" s="34">
        <f t="shared" si="102"/>
        <v>2</v>
      </c>
      <c r="L1651" s="4" t="str">
        <f>IFERROR(INDEX(字典msg!B:B,MATCH(D1651,字典msg!A:A,0)),"Error")</f>
        <v>正常</v>
      </c>
      <c r="M1651" s="4" t="str">
        <f>IFERROR(_xlfn.IFS(H1651="9",INDEX(字典1_34!C:C,MATCH(MID(F1651,5,2),字典1_34!B:B,0)),H1651="B00",INDEX(字典1_34!D:D,MATCH(MID(F1651,5,2),字典1_34!B:B,0)),H1651="B20",INDEX(字典1_34!E:E,MATCH(MID(F1651,5,2),字典1_34!B:B,0)),H1651="B48",INDEX(字典1_34!G:G,MATCH(MID(F1651,5,2),字典1_34!B:B,0)),LEFT(H1651,1)="B",INDEX(字典1_34!F:F,MATCH(MID(F1651,5,2),字典1_34!B:B,0))),"-")</f>
        <v>MSB:000</v>
      </c>
      <c r="N1651" s="4" t="str">
        <f>IFERROR(_xlfn.IFS(H1651="9",INDEX(字典1_56!C:C,MATCH(MID(F1651,7,2),字典1_56!B:B,0)),LEFT(H1651,1)="B",INDEX(字典1_56!D:D,MATCH(MID(F1651,7,2),字典1_56!B:B,0)),H1651="C_B",INDEX(字典1_56!F:F,MATCH(MID(F1651,7,2),字典1_56!B:B,0)),H1651="C",INDEX(字典1_56!E:E,MATCH(MID(F1651,7,2),字典1_56!B:B,0))),"-")</f>
        <v>设定音色_MSB</v>
      </c>
      <c r="O1651" s="4" t="str">
        <f>IFERROR(INDEX(字典1_78!C:C,MATCH(RIGHT(F1651,2),字典1_78!B:B,0)),"Error")</f>
        <v>控制变更(#02)</v>
      </c>
      <c r="P1651" s="5">
        <f t="shared" si="100"/>
        <v>39.417999999999999</v>
      </c>
      <c r="Q1651" s="5">
        <f t="shared" si="101"/>
        <v>6.3000000000002387E-2</v>
      </c>
      <c r="R1651" s="5" t="str">
        <f>IF(H1653="C_B",INDEX(音色一览表!A:A,MATCH(MID(F1651,5,2)&amp;MID(F1652,5,2)&amp;MID(F1653,7,2),音色一览表!H:H,0))&amp;" "&amp;INDEX(音色一览表!G:G,MATCH(MID(F1651,5,2)&amp;MID(F1652,5,2)&amp;MID(F1653,7,2),音色一览表!H:H,0)),"")</f>
        <v>32 三角钢琴</v>
      </c>
      <c r="S1651" s="17"/>
      <c r="T1651" s="17"/>
    </row>
    <row r="1652" spans="1:20" ht="18" hidden="1" customHeight="1" x14ac:dyDescent="0.2">
      <c r="A1652" s="16">
        <v>1650</v>
      </c>
      <c r="B1652" s="16">
        <v>8</v>
      </c>
      <c r="C1652" s="10">
        <v>43089.903811261574</v>
      </c>
      <c r="D1652" s="16" t="s">
        <v>49</v>
      </c>
      <c r="E1652" s="16" t="s">
        <v>50</v>
      </c>
      <c r="F1652" s="16" t="s">
        <v>1027</v>
      </c>
      <c r="G1652" s="16" t="s">
        <v>1927</v>
      </c>
      <c r="H1652" s="34" t="str">
        <f t="shared" si="103"/>
        <v>B20</v>
      </c>
      <c r="I1652" s="34" t="str">
        <f>IFERROR(INDEX(数据分类!B:B,MATCH(数据!H1652,数据分类!A:A,0)),"Error")</f>
        <v>设定音色_LSB</v>
      </c>
      <c r="J1652" s="34" t="str">
        <f>IFERROR(_xlfn.IFS(INDEX(数据分类!E:E,MATCH(数据!H1652,数据分类!A:A,0))=3456,N1652&amp;M1652,INDEX(数据分类!E:E,MATCH(数据!H1652,数据分类!A:A,0))=34,M1652,INDEX(数据分类!E:E,MATCH(数据!H1652,数据分类!A:A,0))=56,N1652,INDEX(数据分类!E:E,MATCH(数据!H1652,数据分类!A:A,0))="-","-"),"Error")</f>
        <v>LSB:112</v>
      </c>
      <c r="K1652" s="34">
        <f t="shared" si="102"/>
        <v>2</v>
      </c>
      <c r="L1652" s="4" t="str">
        <f>IFERROR(INDEX(字典msg!B:B,MATCH(D1652,字典msg!A:A,0)),"Error")</f>
        <v>正常</v>
      </c>
      <c r="M1652" s="4" t="str">
        <f>IFERROR(_xlfn.IFS(H1652="9",INDEX(字典1_34!C:C,MATCH(MID(F1652,5,2),字典1_34!B:B,0)),H1652="B00",INDEX(字典1_34!D:D,MATCH(MID(F1652,5,2),字典1_34!B:B,0)),H1652="B20",INDEX(字典1_34!E:E,MATCH(MID(F1652,5,2),字典1_34!B:B,0)),H1652="B48",INDEX(字典1_34!G:G,MATCH(MID(F1652,5,2),字典1_34!B:B,0)),LEFT(H1652,1)="B",INDEX(字典1_34!F:F,MATCH(MID(F1652,5,2),字典1_34!B:B,0))),"-")</f>
        <v>LSB:112</v>
      </c>
      <c r="N1652" s="4" t="str">
        <f>IFERROR(_xlfn.IFS(H1652="9",INDEX(字典1_56!C:C,MATCH(MID(F1652,7,2),字典1_56!B:B,0)),LEFT(H1652,1)="B",INDEX(字典1_56!D:D,MATCH(MID(F1652,7,2),字典1_56!B:B,0)),H1652="C_B",INDEX(字典1_56!F:F,MATCH(MID(F1652,7,2),字典1_56!B:B,0)),H1652="C",INDEX(字典1_56!E:E,MATCH(MID(F1652,7,2),字典1_56!B:B,0))),"-")</f>
        <v>设定音色_LSB</v>
      </c>
      <c r="O1652" s="4" t="str">
        <f>IFERROR(INDEX(字典1_78!C:C,MATCH(RIGHT(F1652,2),字典1_78!B:B,0)),"Error")</f>
        <v>控制变更(#02)</v>
      </c>
      <c r="P1652" s="5">
        <f t="shared" si="100"/>
        <v>39.476999999999997</v>
      </c>
      <c r="Q1652" s="5">
        <f t="shared" si="101"/>
        <v>5.8999999999997499E-2</v>
      </c>
      <c r="R1652" s="5" t="str">
        <f>IF(H1654="C_B",INDEX(音色一览表!A:A,MATCH(MID(F1652,5,2)&amp;MID(F1653,5,2)&amp;MID(F1654,7,2),音色一览表!H:H,0))&amp;" "&amp;INDEX(音色一览表!G:G,MATCH(MID(F1652,5,2)&amp;MID(F1653,5,2)&amp;MID(F1654,7,2),音色一览表!H:H,0)),"")</f>
        <v/>
      </c>
      <c r="S1652" s="17"/>
      <c r="T1652" s="17"/>
    </row>
    <row r="1653" spans="1:20" ht="18" hidden="1" customHeight="1" x14ac:dyDescent="0.2">
      <c r="A1653" s="16">
        <v>1651</v>
      </c>
      <c r="B1653" s="16">
        <v>8</v>
      </c>
      <c r="C1653" s="10">
        <v>43089.90381196759</v>
      </c>
      <c r="D1653" s="16" t="s">
        <v>49</v>
      </c>
      <c r="E1653" s="16" t="s">
        <v>50</v>
      </c>
      <c r="F1653" s="16" t="s">
        <v>901</v>
      </c>
      <c r="G1653" s="16" t="s">
        <v>1928</v>
      </c>
      <c r="H1653" s="34" t="str">
        <f t="shared" si="103"/>
        <v>C_B</v>
      </c>
      <c r="I1653" s="34" t="str">
        <f>IFERROR(INDEX(数据分类!B:B,MATCH(数据!H1653,数据分类!A:A,0)),"Error")</f>
        <v>设定音色_NO</v>
      </c>
      <c r="J1653" s="34" t="str">
        <f>IFERROR(_xlfn.IFS(INDEX(数据分类!E:E,MATCH(数据!H1653,数据分类!A:A,0))=3456,N1653&amp;M1653,INDEX(数据分类!E:E,MATCH(数据!H1653,数据分类!A:A,0))=34,M1653,INDEX(数据分类!E:E,MATCH(数据!H1653,数据分类!A:A,0))=56,N1653,INDEX(数据分类!E:E,MATCH(数据!H1653,数据分类!A:A,0))="-","-"),"Error")</f>
        <v>NO:001</v>
      </c>
      <c r="K1653" s="34">
        <f t="shared" si="102"/>
        <v>2</v>
      </c>
      <c r="L1653" s="4" t="str">
        <f>IFERROR(INDEX(字典msg!B:B,MATCH(D1653,字典msg!A:A,0)),"Error")</f>
        <v>正常</v>
      </c>
      <c r="M1653" s="4" t="str">
        <f>IFERROR(_xlfn.IFS(H1653="9",INDEX(字典1_34!C:C,MATCH(MID(F1653,5,2),字典1_34!B:B,0)),H1653="B00",INDEX(字典1_34!D:D,MATCH(MID(F1653,5,2),字典1_34!B:B,0)),H1653="B20",INDEX(字典1_34!E:E,MATCH(MID(F1653,5,2),字典1_34!B:B,0)),H1653="B48",INDEX(字典1_34!G:G,MATCH(MID(F1653,5,2),字典1_34!B:B,0)),LEFT(H1653,1)="B",INDEX(字典1_34!F:F,MATCH(MID(F1653,5,2),字典1_34!B:B,0))),"-")</f>
        <v>-</v>
      </c>
      <c r="N1653" s="4" t="str">
        <f>IFERROR(_xlfn.IFS(H1653="9",INDEX(字典1_56!C:C,MATCH(MID(F1653,7,2),字典1_56!B:B,0)),LEFT(H1653,1)="B",INDEX(字典1_56!D:D,MATCH(MID(F1653,7,2),字典1_56!B:B,0)),H1653="C_B",INDEX(字典1_56!F:F,MATCH(MID(F1653,7,2),字典1_56!B:B,0)),H1653="C",INDEX(字典1_56!E:E,MATCH(MID(F1653,7,2),字典1_56!B:B,0))),"-")</f>
        <v>NO:001</v>
      </c>
      <c r="O1653" s="4" t="str">
        <f>IFERROR(INDEX(字典1_78!C:C,MATCH(RIGHT(F1653,2),字典1_78!B:B,0)),"Error")</f>
        <v>程序更改(#02)</v>
      </c>
      <c r="P1653" s="5">
        <f t="shared" si="100"/>
        <v>39.537999999999997</v>
      </c>
      <c r="Q1653" s="5">
        <f t="shared" si="101"/>
        <v>6.0999999999999943E-2</v>
      </c>
      <c r="R1653" s="5" t="str">
        <f>IF(H1655="C_B",INDEX(音色一览表!A:A,MATCH(MID(F1653,5,2)&amp;MID(F1654,5,2)&amp;MID(F1655,7,2),音色一览表!H:H,0))&amp;" "&amp;INDEX(音色一览表!G:G,MATCH(MID(F1653,5,2)&amp;MID(F1654,5,2)&amp;MID(F1655,7,2),音色一览表!H:H,0)),"")</f>
        <v/>
      </c>
      <c r="S1653" s="17"/>
      <c r="T1653" s="17"/>
    </row>
    <row r="1654" spans="1:20" ht="18" hidden="1" customHeight="1" x14ac:dyDescent="0.2">
      <c r="A1654" s="16">
        <v>1652</v>
      </c>
      <c r="B1654" s="16">
        <v>8</v>
      </c>
      <c r="C1654" s="10">
        <v>43089.903812685188</v>
      </c>
      <c r="D1654" s="16" t="s">
        <v>49</v>
      </c>
      <c r="E1654" s="16" t="s">
        <v>50</v>
      </c>
      <c r="F1654" s="16" t="s">
        <v>1030</v>
      </c>
      <c r="G1654" s="16" t="s">
        <v>1929</v>
      </c>
      <c r="H1654" s="34" t="str">
        <f t="shared" si="103"/>
        <v>B07</v>
      </c>
      <c r="I1654" s="34" t="str">
        <f>IFERROR(INDEX(数据分类!B:B,MATCH(数据!H1654,数据分类!A:A,0)),"Error")</f>
        <v>主音量_a</v>
      </c>
      <c r="J1654" s="34" t="str">
        <f>IFERROR(_xlfn.IFS(INDEX(数据分类!E:E,MATCH(数据!H1654,数据分类!A:A,0))=3456,N1654&amp;M1654,INDEX(数据分类!E:E,MATCH(数据!H1654,数据分类!A:A,0))=34,M1654,INDEX(数据分类!E:E,MATCH(数据!H1654,数据分类!A:A,0))=56,N1654,INDEX(数据分类!E:E,MATCH(数据!H1654,数据分类!A:A,0))="-","-"),"Error")</f>
        <v>Vol:114</v>
      </c>
      <c r="K1654" s="34">
        <f t="shared" si="102"/>
        <v>1</v>
      </c>
      <c r="L1654" s="4" t="str">
        <f>IFERROR(INDEX(字典msg!B:B,MATCH(D1654,字典msg!A:A,0)),"Error")</f>
        <v>正常</v>
      </c>
      <c r="M1654" s="4" t="str">
        <f>IFERROR(_xlfn.IFS(H1654="9",INDEX(字典1_34!C:C,MATCH(MID(F1654,5,2),字典1_34!B:B,0)),H1654="B00",INDEX(字典1_34!D:D,MATCH(MID(F1654,5,2),字典1_34!B:B,0)),H1654="B20",INDEX(字典1_34!E:E,MATCH(MID(F1654,5,2),字典1_34!B:B,0)),H1654="B48",INDEX(字典1_34!G:G,MATCH(MID(F1654,5,2),字典1_34!B:B,0)),LEFT(H1654,1)="B",INDEX(字典1_34!F:F,MATCH(MID(F1654,5,2),字典1_34!B:B,0))),"-")</f>
        <v>Vol:114</v>
      </c>
      <c r="N1654" s="4" t="str">
        <f>IFERROR(_xlfn.IFS(H1654="9",INDEX(字典1_56!C:C,MATCH(MID(F1654,7,2),字典1_56!B:B,0)),LEFT(H1654,1)="B",INDEX(字典1_56!D:D,MATCH(MID(F1654,7,2),字典1_56!B:B,0)),H1654="C_B",INDEX(字典1_56!F:F,MATCH(MID(F1654,7,2),字典1_56!B:B,0)),H1654="C",INDEX(字典1_56!E:E,MATCH(MID(F1654,7,2),字典1_56!B:B,0))),"-")</f>
        <v>主音量_a</v>
      </c>
      <c r="O1654" s="4" t="str">
        <f>IFERROR(INDEX(字典1_78!C:C,MATCH(RIGHT(F1654,2),字典1_78!B:B,0)),"Error")</f>
        <v>控制变更(#01)</v>
      </c>
      <c r="P1654" s="5">
        <f t="shared" si="100"/>
        <v>39.6</v>
      </c>
      <c r="Q1654" s="5">
        <f t="shared" si="101"/>
        <v>6.2000000000004718E-2</v>
      </c>
      <c r="R1654" s="5" t="str">
        <f>IF(H1656="C_B",INDEX(音色一览表!A:A,MATCH(MID(F1654,5,2)&amp;MID(F1655,5,2)&amp;MID(F1656,7,2),音色一览表!H:H,0))&amp;" "&amp;INDEX(音色一览表!G:G,MATCH(MID(F1654,5,2)&amp;MID(F1655,5,2)&amp;MID(F1656,7,2),音色一览表!H:H,0)),"")</f>
        <v/>
      </c>
      <c r="S1654" s="17"/>
      <c r="T1654" s="17"/>
    </row>
    <row r="1655" spans="1:20" ht="18" hidden="1" customHeight="1" x14ac:dyDescent="0.2">
      <c r="A1655" s="16">
        <v>1653</v>
      </c>
      <c r="B1655" s="16">
        <v>8</v>
      </c>
      <c r="C1655" s="10">
        <v>43089.90381340278</v>
      </c>
      <c r="D1655" s="16" t="s">
        <v>49</v>
      </c>
      <c r="E1655" s="16" t="s">
        <v>50</v>
      </c>
      <c r="F1655" s="16" t="s">
        <v>1276</v>
      </c>
      <c r="G1655" s="16" t="s">
        <v>1930</v>
      </c>
      <c r="H1655" s="34" t="str">
        <f t="shared" si="103"/>
        <v>B5B</v>
      </c>
      <c r="I1655" s="34" t="str">
        <f>IFERROR(INDEX(数据分类!B:B,MATCH(数据!H1655,数据分类!A:A,0)),"Error")</f>
        <v>混响深度_a</v>
      </c>
      <c r="J1655" s="34" t="str">
        <f>IFERROR(_xlfn.IFS(INDEX(数据分类!E:E,MATCH(数据!H1655,数据分类!A:A,0))=3456,N1655&amp;M1655,INDEX(数据分类!E:E,MATCH(数据!H1655,数据分类!A:A,0))=34,M1655,INDEX(数据分类!E:E,MATCH(数据!H1655,数据分类!A:A,0))=56,N1655,INDEX(数据分类!E:E,MATCH(数据!H1655,数据分类!A:A,0))="-","-"),"Error")</f>
        <v>Vol:024</v>
      </c>
      <c r="K1655" s="34">
        <f t="shared" si="102"/>
        <v>1</v>
      </c>
      <c r="L1655" s="4" t="str">
        <f>IFERROR(INDEX(字典msg!B:B,MATCH(D1655,字典msg!A:A,0)),"Error")</f>
        <v>正常</v>
      </c>
      <c r="M1655" s="4" t="str">
        <f>IFERROR(_xlfn.IFS(H1655="9",INDEX(字典1_34!C:C,MATCH(MID(F1655,5,2),字典1_34!B:B,0)),H1655="B00",INDEX(字典1_34!D:D,MATCH(MID(F1655,5,2),字典1_34!B:B,0)),H1655="B20",INDEX(字典1_34!E:E,MATCH(MID(F1655,5,2),字典1_34!B:B,0)),H1655="B48",INDEX(字典1_34!G:G,MATCH(MID(F1655,5,2),字典1_34!B:B,0)),LEFT(H1655,1)="B",INDEX(字典1_34!F:F,MATCH(MID(F1655,5,2),字典1_34!B:B,0))),"-")</f>
        <v>Vol:024</v>
      </c>
      <c r="N1655" s="4" t="str">
        <f>IFERROR(_xlfn.IFS(H1655="9",INDEX(字典1_56!C:C,MATCH(MID(F1655,7,2),字典1_56!B:B,0)),LEFT(H1655,1)="B",INDEX(字典1_56!D:D,MATCH(MID(F1655,7,2),字典1_56!B:B,0)),H1655="C_B",INDEX(字典1_56!F:F,MATCH(MID(F1655,7,2),字典1_56!B:B,0)),H1655="C",INDEX(字典1_56!E:E,MATCH(MID(F1655,7,2),字典1_56!B:B,0))),"-")</f>
        <v>混响深度_a</v>
      </c>
      <c r="O1655" s="4" t="str">
        <f>IFERROR(INDEX(字典1_78!C:C,MATCH(RIGHT(F1655,2),字典1_78!B:B,0)),"Error")</f>
        <v>控制变更(#01)</v>
      </c>
      <c r="P1655" s="5">
        <f t="shared" si="100"/>
        <v>39.661999999999999</v>
      </c>
      <c r="Q1655" s="5">
        <f t="shared" si="101"/>
        <v>6.1999999999997613E-2</v>
      </c>
      <c r="R1655" s="5" t="str">
        <f>IF(H1657="C_B",INDEX(音色一览表!A:A,MATCH(MID(F1655,5,2)&amp;MID(F1656,5,2)&amp;MID(F1657,7,2),音色一览表!H:H,0))&amp;" "&amp;INDEX(音色一览表!G:G,MATCH(MID(F1655,5,2)&amp;MID(F1656,5,2)&amp;MID(F1657,7,2),音色一览表!H:H,0)),"")</f>
        <v/>
      </c>
      <c r="S1655" s="17"/>
      <c r="T1655" s="17"/>
    </row>
    <row r="1656" spans="1:20" ht="18" hidden="1" customHeight="1" x14ac:dyDescent="0.2">
      <c r="A1656" s="16">
        <v>1654</v>
      </c>
      <c r="B1656" s="16">
        <v>8</v>
      </c>
      <c r="C1656" s="10">
        <v>43089.903814108795</v>
      </c>
      <c r="D1656" s="16" t="s">
        <v>49</v>
      </c>
      <c r="E1656" s="16" t="s">
        <v>50</v>
      </c>
      <c r="F1656" s="16" t="s">
        <v>1278</v>
      </c>
      <c r="G1656" s="16" t="s">
        <v>1931</v>
      </c>
      <c r="H1656" s="34" t="str">
        <f t="shared" si="103"/>
        <v>B07</v>
      </c>
      <c r="I1656" s="34" t="str">
        <f>IFERROR(INDEX(数据分类!B:B,MATCH(数据!H1656,数据分类!A:A,0)),"Error")</f>
        <v>主音量_a</v>
      </c>
      <c r="J1656" s="34" t="str">
        <f>IFERROR(_xlfn.IFS(INDEX(数据分类!E:E,MATCH(数据!H1656,数据分类!A:A,0))=3456,N1656&amp;M1656,INDEX(数据分类!E:E,MATCH(数据!H1656,数据分类!A:A,0))=34,M1656,INDEX(数据分类!E:E,MATCH(数据!H1656,数据分类!A:A,0))=56,N1656,INDEX(数据分类!E:E,MATCH(数据!H1656,数据分类!A:A,0))="-","-"),"Error")</f>
        <v>Vol:104</v>
      </c>
      <c r="K1656" s="34">
        <f t="shared" si="102"/>
        <v>2</v>
      </c>
      <c r="L1656" s="4" t="str">
        <f>IFERROR(INDEX(字典msg!B:B,MATCH(D1656,字典msg!A:A,0)),"Error")</f>
        <v>正常</v>
      </c>
      <c r="M1656" s="4" t="str">
        <f>IFERROR(_xlfn.IFS(H1656="9",INDEX(字典1_34!C:C,MATCH(MID(F1656,5,2),字典1_34!B:B,0)),H1656="B00",INDEX(字典1_34!D:D,MATCH(MID(F1656,5,2),字典1_34!B:B,0)),H1656="B20",INDEX(字典1_34!E:E,MATCH(MID(F1656,5,2),字典1_34!B:B,0)),H1656="B48",INDEX(字典1_34!G:G,MATCH(MID(F1656,5,2),字典1_34!B:B,0)),LEFT(H1656,1)="B",INDEX(字典1_34!F:F,MATCH(MID(F1656,5,2),字典1_34!B:B,0))),"-")</f>
        <v>Vol:104</v>
      </c>
      <c r="N1656" s="4" t="str">
        <f>IFERROR(_xlfn.IFS(H1656="9",INDEX(字典1_56!C:C,MATCH(MID(F1656,7,2),字典1_56!B:B,0)),LEFT(H1656,1)="B",INDEX(字典1_56!D:D,MATCH(MID(F1656,7,2),字典1_56!B:B,0)),H1656="C_B",INDEX(字典1_56!F:F,MATCH(MID(F1656,7,2),字典1_56!B:B,0)),H1656="C",INDEX(字典1_56!E:E,MATCH(MID(F1656,7,2),字典1_56!B:B,0))),"-")</f>
        <v>主音量_a</v>
      </c>
      <c r="O1656" s="4" t="str">
        <f>IFERROR(INDEX(字典1_78!C:C,MATCH(RIGHT(F1656,2),字典1_78!B:B,0)),"Error")</f>
        <v>控制变更(#02)</v>
      </c>
      <c r="P1656" s="5">
        <f t="shared" si="100"/>
        <v>39.722999999999999</v>
      </c>
      <c r="Q1656" s="5">
        <f t="shared" si="101"/>
        <v>6.0999999999999943E-2</v>
      </c>
      <c r="R1656" s="5" t="str">
        <f>IF(H1658="C_B",INDEX(音色一览表!A:A,MATCH(MID(F1656,5,2)&amp;MID(F1657,5,2)&amp;MID(F1658,7,2),音色一览表!H:H,0))&amp;" "&amp;INDEX(音色一览表!G:G,MATCH(MID(F1656,5,2)&amp;MID(F1657,5,2)&amp;MID(F1658,7,2),音色一览表!H:H,0)),"")</f>
        <v/>
      </c>
      <c r="S1656" s="17"/>
      <c r="T1656" s="17"/>
    </row>
    <row r="1657" spans="1:20" ht="18" hidden="1" customHeight="1" x14ac:dyDescent="0.2">
      <c r="A1657" s="16">
        <v>1655</v>
      </c>
      <c r="B1657" s="16">
        <v>8</v>
      </c>
      <c r="C1657" s="10">
        <v>43089.903814826386</v>
      </c>
      <c r="D1657" s="16" t="s">
        <v>49</v>
      </c>
      <c r="E1657" s="16" t="s">
        <v>50</v>
      </c>
      <c r="F1657" s="16" t="s">
        <v>1280</v>
      </c>
      <c r="G1657" s="16" t="s">
        <v>1932</v>
      </c>
      <c r="H1657" s="34" t="str">
        <f t="shared" si="103"/>
        <v>B5B</v>
      </c>
      <c r="I1657" s="34" t="str">
        <f>IFERROR(INDEX(数据分类!B:B,MATCH(数据!H1657,数据分类!A:A,0)),"Error")</f>
        <v>混响深度_a</v>
      </c>
      <c r="J1657" s="34" t="str">
        <f>IFERROR(_xlfn.IFS(INDEX(数据分类!E:E,MATCH(数据!H1657,数据分类!A:A,0))=3456,N1657&amp;M1657,INDEX(数据分类!E:E,MATCH(数据!H1657,数据分类!A:A,0))=34,M1657,INDEX(数据分类!E:E,MATCH(数据!H1657,数据分类!A:A,0))=56,N1657,INDEX(数据分类!E:E,MATCH(数据!H1657,数据分类!A:A,0))="-","-"),"Error")</f>
        <v>Vol:024</v>
      </c>
      <c r="K1657" s="34">
        <f t="shared" si="102"/>
        <v>2</v>
      </c>
      <c r="L1657" s="4" t="str">
        <f>IFERROR(INDEX(字典msg!B:B,MATCH(D1657,字典msg!A:A,0)),"Error")</f>
        <v>正常</v>
      </c>
      <c r="M1657" s="4" t="str">
        <f>IFERROR(_xlfn.IFS(H1657="9",INDEX(字典1_34!C:C,MATCH(MID(F1657,5,2),字典1_34!B:B,0)),H1657="B00",INDEX(字典1_34!D:D,MATCH(MID(F1657,5,2),字典1_34!B:B,0)),H1657="B20",INDEX(字典1_34!E:E,MATCH(MID(F1657,5,2),字典1_34!B:B,0)),H1657="B48",INDEX(字典1_34!G:G,MATCH(MID(F1657,5,2),字典1_34!B:B,0)),LEFT(H1657,1)="B",INDEX(字典1_34!F:F,MATCH(MID(F1657,5,2),字典1_34!B:B,0))),"-")</f>
        <v>Vol:024</v>
      </c>
      <c r="N1657" s="4" t="str">
        <f>IFERROR(_xlfn.IFS(H1657="9",INDEX(字典1_56!C:C,MATCH(MID(F1657,7,2),字典1_56!B:B,0)),LEFT(H1657,1)="B",INDEX(字典1_56!D:D,MATCH(MID(F1657,7,2),字典1_56!B:B,0)),H1657="C_B",INDEX(字典1_56!F:F,MATCH(MID(F1657,7,2),字典1_56!B:B,0)),H1657="C",INDEX(字典1_56!E:E,MATCH(MID(F1657,7,2),字典1_56!B:B,0))),"-")</f>
        <v>混响深度_a</v>
      </c>
      <c r="O1657" s="4" t="str">
        <f>IFERROR(INDEX(字典1_78!C:C,MATCH(RIGHT(F1657,2),字典1_78!B:B,0)),"Error")</f>
        <v>控制变更(#02)</v>
      </c>
      <c r="P1657" s="5">
        <f t="shared" si="100"/>
        <v>39.784999999999997</v>
      </c>
      <c r="Q1657" s="5">
        <f t="shared" si="101"/>
        <v>6.1999999999997613E-2</v>
      </c>
      <c r="R1657" s="5" t="str">
        <f>IF(H1659="C_B",INDEX(音色一览表!A:A,MATCH(MID(F1657,5,2)&amp;MID(F1658,5,2)&amp;MID(F1659,7,2),音色一览表!H:H,0))&amp;" "&amp;INDEX(音色一览表!G:G,MATCH(MID(F1657,5,2)&amp;MID(F1658,5,2)&amp;MID(F1659,7,2),音色一览表!H:H,0)),"")</f>
        <v/>
      </c>
      <c r="S1657" s="17"/>
      <c r="T1657" s="17"/>
    </row>
    <row r="1658" spans="1:20" ht="18" hidden="1" customHeight="1" x14ac:dyDescent="0.2">
      <c r="A1658" s="16">
        <v>1656</v>
      </c>
      <c r="B1658" s="16">
        <v>8</v>
      </c>
      <c r="C1658" s="10">
        <v>43089.903815844904</v>
      </c>
      <c r="D1658" s="16" t="s">
        <v>49</v>
      </c>
      <c r="E1658" s="16" t="s">
        <v>50</v>
      </c>
      <c r="F1658" s="16" t="s">
        <v>1021</v>
      </c>
      <c r="G1658" s="16" t="s">
        <v>1933</v>
      </c>
      <c r="H1658" s="34" t="str">
        <f t="shared" si="103"/>
        <v>B00</v>
      </c>
      <c r="I1658" s="34" t="str">
        <f>IFERROR(INDEX(数据分类!B:B,MATCH(数据!H1658,数据分类!A:A,0)),"Error")</f>
        <v>设定音色_MSB</v>
      </c>
      <c r="J1658" s="34" t="str">
        <f>IFERROR(_xlfn.IFS(INDEX(数据分类!E:E,MATCH(数据!H1658,数据分类!A:A,0))=3456,N1658&amp;M1658,INDEX(数据分类!E:E,MATCH(数据!H1658,数据分类!A:A,0))=34,M1658,INDEX(数据分类!E:E,MATCH(数据!H1658,数据分类!A:A,0))=56,N1658,INDEX(数据分类!E:E,MATCH(数据!H1658,数据分类!A:A,0))="-","-"),"Error")</f>
        <v>MSB:000</v>
      </c>
      <c r="K1658" s="34">
        <f t="shared" si="102"/>
        <v>1</v>
      </c>
      <c r="L1658" s="4" t="str">
        <f>IFERROR(INDEX(字典msg!B:B,MATCH(D1658,字典msg!A:A,0)),"Error")</f>
        <v>正常</v>
      </c>
      <c r="M1658" s="4" t="str">
        <f>IFERROR(_xlfn.IFS(H1658="9",INDEX(字典1_34!C:C,MATCH(MID(F1658,5,2),字典1_34!B:B,0)),H1658="B00",INDEX(字典1_34!D:D,MATCH(MID(F1658,5,2),字典1_34!B:B,0)),H1658="B20",INDEX(字典1_34!E:E,MATCH(MID(F1658,5,2),字典1_34!B:B,0)),H1658="B48",INDEX(字典1_34!G:G,MATCH(MID(F1658,5,2),字典1_34!B:B,0)),LEFT(H1658,1)="B",INDEX(字典1_34!F:F,MATCH(MID(F1658,5,2),字典1_34!B:B,0))),"-")</f>
        <v>MSB:000</v>
      </c>
      <c r="N1658" s="4" t="str">
        <f>IFERROR(_xlfn.IFS(H1658="9",INDEX(字典1_56!C:C,MATCH(MID(F1658,7,2),字典1_56!B:B,0)),LEFT(H1658,1)="B",INDEX(字典1_56!D:D,MATCH(MID(F1658,7,2),字典1_56!B:B,0)),H1658="C_B",INDEX(字典1_56!F:F,MATCH(MID(F1658,7,2),字典1_56!B:B,0)),H1658="C",INDEX(字典1_56!E:E,MATCH(MID(F1658,7,2),字典1_56!B:B,0))),"-")</f>
        <v>设定音色_MSB</v>
      </c>
      <c r="O1658" s="4" t="str">
        <f>IFERROR(INDEX(字典1_78!C:C,MATCH(RIGHT(F1658,2),字典1_78!B:B,0)),"Error")</f>
        <v>控制变更(#01)</v>
      </c>
      <c r="P1658" s="5">
        <f t="shared" si="100"/>
        <v>39.872999999999998</v>
      </c>
      <c r="Q1658" s="5">
        <f t="shared" si="101"/>
        <v>8.8000000000000966E-2</v>
      </c>
      <c r="R1658" s="5" t="str">
        <f>IF(H1660="C_B",INDEX(音色一览表!A:A,MATCH(MID(F1658,5,2)&amp;MID(F1659,5,2)&amp;MID(F1660,7,2),音色一览表!H:H,0))&amp;" "&amp;INDEX(音色一览表!G:G,MATCH(MID(F1658,5,2)&amp;MID(F1659,5,2)&amp;MID(F1660,7,2),音色一览表!H:H,0)),"")</f>
        <v>35 MIDI三角钢琴</v>
      </c>
      <c r="S1658" s="17"/>
      <c r="T1658" s="17"/>
    </row>
    <row r="1659" spans="1:20" ht="18" hidden="1" customHeight="1" x14ac:dyDescent="0.2">
      <c r="A1659" s="16">
        <v>1657</v>
      </c>
      <c r="B1659" s="16">
        <v>8</v>
      </c>
      <c r="C1659" s="10">
        <v>43089.903816423612</v>
      </c>
      <c r="D1659" s="16" t="s">
        <v>49</v>
      </c>
      <c r="E1659" s="16" t="s">
        <v>50</v>
      </c>
      <c r="F1659" s="16" t="s">
        <v>1023</v>
      </c>
      <c r="G1659" s="16" t="s">
        <v>1934</v>
      </c>
      <c r="H1659" s="34" t="str">
        <f t="shared" si="103"/>
        <v>B20</v>
      </c>
      <c r="I1659" s="34" t="str">
        <f>IFERROR(INDEX(数据分类!B:B,MATCH(数据!H1659,数据分类!A:A,0)),"Error")</f>
        <v>设定音色_LSB</v>
      </c>
      <c r="J1659" s="34" t="str">
        <f>IFERROR(_xlfn.IFS(INDEX(数据分类!E:E,MATCH(数据!H1659,数据分类!A:A,0))=3456,N1659&amp;M1659,INDEX(数据分类!E:E,MATCH(数据!H1659,数据分类!A:A,0))=34,M1659,INDEX(数据分类!E:E,MATCH(数据!H1659,数据分类!A:A,0))=56,N1659,INDEX(数据分类!E:E,MATCH(数据!H1659,数据分类!A:A,0))="-","-"),"Error")</f>
        <v>LSB:112</v>
      </c>
      <c r="K1659" s="34">
        <f t="shared" si="102"/>
        <v>1</v>
      </c>
      <c r="L1659" s="4" t="str">
        <f>IFERROR(INDEX(字典msg!B:B,MATCH(D1659,字典msg!A:A,0)),"Error")</f>
        <v>正常</v>
      </c>
      <c r="M1659" s="4" t="str">
        <f>IFERROR(_xlfn.IFS(H1659="9",INDEX(字典1_34!C:C,MATCH(MID(F1659,5,2),字典1_34!B:B,0)),H1659="B00",INDEX(字典1_34!D:D,MATCH(MID(F1659,5,2),字典1_34!B:B,0)),H1659="B20",INDEX(字典1_34!E:E,MATCH(MID(F1659,5,2),字典1_34!B:B,0)),H1659="B48",INDEX(字典1_34!G:G,MATCH(MID(F1659,5,2),字典1_34!B:B,0)),LEFT(H1659,1)="B",INDEX(字典1_34!F:F,MATCH(MID(F1659,5,2),字典1_34!B:B,0))),"-")</f>
        <v>LSB:112</v>
      </c>
      <c r="N1659" s="4" t="str">
        <f>IFERROR(_xlfn.IFS(H1659="9",INDEX(字典1_56!C:C,MATCH(MID(F1659,7,2),字典1_56!B:B,0)),LEFT(H1659,1)="B",INDEX(字典1_56!D:D,MATCH(MID(F1659,7,2),字典1_56!B:B,0)),H1659="C_B",INDEX(字典1_56!F:F,MATCH(MID(F1659,7,2),字典1_56!B:B,0)),H1659="C",INDEX(字典1_56!E:E,MATCH(MID(F1659,7,2),字典1_56!B:B,0))),"-")</f>
        <v>设定音色_LSB</v>
      </c>
      <c r="O1659" s="4" t="str">
        <f>IFERROR(INDEX(字典1_78!C:C,MATCH(RIGHT(F1659,2),字典1_78!B:B,0)),"Error")</f>
        <v>控制变更(#01)</v>
      </c>
      <c r="P1659" s="5">
        <f t="shared" si="100"/>
        <v>39.923000000000002</v>
      </c>
      <c r="Q1659" s="5">
        <f t="shared" si="101"/>
        <v>5.0000000000004263E-2</v>
      </c>
      <c r="R1659" s="5" t="str">
        <f>IF(H1661="C_B",INDEX(音色一览表!A:A,MATCH(MID(F1659,5,2)&amp;MID(F1660,5,2)&amp;MID(F1661,7,2),音色一览表!H:H,0))&amp;" "&amp;INDEX(音色一览表!G:G,MATCH(MID(F1659,5,2)&amp;MID(F1660,5,2)&amp;MID(F1661,7,2),音色一览表!H:H,0)),"")</f>
        <v/>
      </c>
      <c r="S1659" s="17"/>
      <c r="T1659" s="17"/>
    </row>
    <row r="1660" spans="1:20" ht="18" hidden="1" customHeight="1" x14ac:dyDescent="0.2">
      <c r="A1660" s="16">
        <v>1658</v>
      </c>
      <c r="B1660" s="16">
        <v>8</v>
      </c>
      <c r="C1660" s="10">
        <v>43089.903817129627</v>
      </c>
      <c r="D1660" s="16" t="s">
        <v>49</v>
      </c>
      <c r="E1660" s="16" t="s">
        <v>50</v>
      </c>
      <c r="F1660" s="16" t="s">
        <v>1283</v>
      </c>
      <c r="G1660" s="16" t="s">
        <v>1935</v>
      </c>
      <c r="H1660" s="34" t="str">
        <f t="shared" si="103"/>
        <v>C_B</v>
      </c>
      <c r="I1660" s="34" t="str">
        <f>IFERROR(INDEX(数据分类!B:B,MATCH(数据!H1660,数据分类!A:A,0)),"Error")</f>
        <v>设定音色_NO</v>
      </c>
      <c r="J1660" s="34" t="str">
        <f>IFERROR(_xlfn.IFS(INDEX(数据分类!E:E,MATCH(数据!H1660,数据分类!A:A,0))=3456,N1660&amp;M1660,INDEX(数据分类!E:E,MATCH(数据!H1660,数据分类!A:A,0))=34,M1660,INDEX(数据分类!E:E,MATCH(数据!H1660,数据分类!A:A,0))=56,N1660,INDEX(数据分类!E:E,MATCH(数据!H1660,数据分类!A:A,0))="-","-"),"Error")</f>
        <v>NO:003</v>
      </c>
      <c r="K1660" s="34">
        <f t="shared" si="102"/>
        <v>1</v>
      </c>
      <c r="L1660" s="4" t="str">
        <f>IFERROR(INDEX(字典msg!B:B,MATCH(D1660,字典msg!A:A,0)),"Error")</f>
        <v>正常</v>
      </c>
      <c r="M1660" s="4" t="str">
        <f>IFERROR(_xlfn.IFS(H1660="9",INDEX(字典1_34!C:C,MATCH(MID(F1660,5,2),字典1_34!B:B,0)),H1660="B00",INDEX(字典1_34!D:D,MATCH(MID(F1660,5,2),字典1_34!B:B,0)),H1660="B20",INDEX(字典1_34!E:E,MATCH(MID(F1660,5,2),字典1_34!B:B,0)),H1660="B48",INDEX(字典1_34!G:G,MATCH(MID(F1660,5,2),字典1_34!B:B,0)),LEFT(H1660,1)="B",INDEX(字典1_34!F:F,MATCH(MID(F1660,5,2),字典1_34!B:B,0))),"-")</f>
        <v>-</v>
      </c>
      <c r="N1660" s="4" t="str">
        <f>IFERROR(_xlfn.IFS(H1660="9",INDEX(字典1_56!C:C,MATCH(MID(F1660,7,2),字典1_56!B:B,0)),LEFT(H1660,1)="B",INDEX(字典1_56!D:D,MATCH(MID(F1660,7,2),字典1_56!B:B,0)),H1660="C_B",INDEX(字典1_56!F:F,MATCH(MID(F1660,7,2),字典1_56!B:B,0)),H1660="C",INDEX(字典1_56!E:E,MATCH(MID(F1660,7,2),字典1_56!B:B,0))),"-")</f>
        <v>NO:003</v>
      </c>
      <c r="O1660" s="4" t="str">
        <f>IFERROR(INDEX(字典1_78!C:C,MATCH(RIGHT(F1660,2),字典1_78!B:B,0)),"Error")</f>
        <v>程序更改(#01)</v>
      </c>
      <c r="P1660" s="5">
        <f t="shared" si="100"/>
        <v>39.984000000000002</v>
      </c>
      <c r="Q1660" s="5">
        <f t="shared" si="101"/>
        <v>6.0999999999999943E-2</v>
      </c>
      <c r="R1660" s="5" t="str">
        <f>IF(H1662="C_B",INDEX(音色一览表!A:A,MATCH(MID(F1660,5,2)&amp;MID(F1661,5,2)&amp;MID(F1662,7,2),音色一览表!H:H,0))&amp;" "&amp;INDEX(音色一览表!G:G,MATCH(MID(F1660,5,2)&amp;MID(F1661,5,2)&amp;MID(F1662,7,2),音色一览表!H:H,0)),"")</f>
        <v/>
      </c>
      <c r="S1660" s="17"/>
      <c r="T1660" s="17"/>
    </row>
    <row r="1661" spans="1:20" ht="18" hidden="1" customHeight="1" x14ac:dyDescent="0.2">
      <c r="A1661" s="16">
        <v>1659</v>
      </c>
      <c r="B1661" s="16">
        <v>8</v>
      </c>
      <c r="C1661" s="10">
        <v>43089.90381787037</v>
      </c>
      <c r="D1661" s="16" t="s">
        <v>49</v>
      </c>
      <c r="E1661" s="16" t="s">
        <v>50</v>
      </c>
      <c r="F1661" s="16" t="s">
        <v>1026</v>
      </c>
      <c r="G1661" s="16" t="s">
        <v>1936</v>
      </c>
      <c r="H1661" s="34" t="str">
        <f t="shared" si="103"/>
        <v>B00</v>
      </c>
      <c r="I1661" s="34" t="str">
        <f>IFERROR(INDEX(数据分类!B:B,MATCH(数据!H1661,数据分类!A:A,0)),"Error")</f>
        <v>设定音色_MSB</v>
      </c>
      <c r="J1661" s="34" t="str">
        <f>IFERROR(_xlfn.IFS(INDEX(数据分类!E:E,MATCH(数据!H1661,数据分类!A:A,0))=3456,N1661&amp;M1661,INDEX(数据分类!E:E,MATCH(数据!H1661,数据分类!A:A,0))=34,M1661,INDEX(数据分类!E:E,MATCH(数据!H1661,数据分类!A:A,0))=56,N1661,INDEX(数据分类!E:E,MATCH(数据!H1661,数据分类!A:A,0))="-","-"),"Error")</f>
        <v>MSB:000</v>
      </c>
      <c r="K1661" s="34">
        <f t="shared" si="102"/>
        <v>2</v>
      </c>
      <c r="L1661" s="4" t="str">
        <f>IFERROR(INDEX(字典msg!B:B,MATCH(D1661,字典msg!A:A,0)),"Error")</f>
        <v>正常</v>
      </c>
      <c r="M1661" s="4" t="str">
        <f>IFERROR(_xlfn.IFS(H1661="9",INDEX(字典1_34!C:C,MATCH(MID(F1661,5,2),字典1_34!B:B,0)),H1661="B00",INDEX(字典1_34!D:D,MATCH(MID(F1661,5,2),字典1_34!B:B,0)),H1661="B20",INDEX(字典1_34!E:E,MATCH(MID(F1661,5,2),字典1_34!B:B,0)),H1661="B48",INDEX(字典1_34!G:G,MATCH(MID(F1661,5,2),字典1_34!B:B,0)),LEFT(H1661,1)="B",INDEX(字典1_34!F:F,MATCH(MID(F1661,5,2),字典1_34!B:B,0))),"-")</f>
        <v>MSB:000</v>
      </c>
      <c r="N1661" s="4" t="str">
        <f>IFERROR(_xlfn.IFS(H1661="9",INDEX(字典1_56!C:C,MATCH(MID(F1661,7,2),字典1_56!B:B,0)),LEFT(H1661,1)="B",INDEX(字典1_56!D:D,MATCH(MID(F1661,7,2),字典1_56!B:B,0)),H1661="C_B",INDEX(字典1_56!F:F,MATCH(MID(F1661,7,2),字典1_56!B:B,0)),H1661="C",INDEX(字典1_56!E:E,MATCH(MID(F1661,7,2),字典1_56!B:B,0))),"-")</f>
        <v>设定音色_MSB</v>
      </c>
      <c r="O1661" s="4" t="str">
        <f>IFERROR(INDEX(字典1_78!C:C,MATCH(RIGHT(F1661,2),字典1_78!B:B,0)),"Error")</f>
        <v>控制变更(#02)</v>
      </c>
      <c r="P1661" s="5">
        <f t="shared" si="100"/>
        <v>40.048000000000002</v>
      </c>
      <c r="Q1661" s="5">
        <f t="shared" si="101"/>
        <v>6.4000000000000057E-2</v>
      </c>
      <c r="R1661" s="5" t="str">
        <f>IF(H1663="C_B",INDEX(音色一览表!A:A,MATCH(MID(F1661,5,2)&amp;MID(F1662,5,2)&amp;MID(F1663,7,2),音色一览表!H:H,0))&amp;" "&amp;INDEX(音色一览表!G:G,MATCH(MID(F1661,5,2)&amp;MID(F1662,5,2)&amp;MID(F1663,7,2),音色一览表!H:H,0)),"")</f>
        <v>42 Cool!银河电钢琴</v>
      </c>
      <c r="S1661" s="17"/>
      <c r="T1661" s="17"/>
    </row>
    <row r="1662" spans="1:20" ht="18" hidden="1" customHeight="1" x14ac:dyDescent="0.2">
      <c r="A1662" s="16">
        <v>1660</v>
      </c>
      <c r="B1662" s="16">
        <v>8</v>
      </c>
      <c r="C1662" s="10">
        <v>43089.903818564817</v>
      </c>
      <c r="D1662" s="16" t="s">
        <v>49</v>
      </c>
      <c r="E1662" s="16" t="s">
        <v>50</v>
      </c>
      <c r="F1662" s="16" t="s">
        <v>1286</v>
      </c>
      <c r="G1662" s="16" t="s">
        <v>1937</v>
      </c>
      <c r="H1662" s="34" t="str">
        <f t="shared" si="103"/>
        <v>B20</v>
      </c>
      <c r="I1662" s="34" t="str">
        <f>IFERROR(INDEX(数据分类!B:B,MATCH(数据!H1662,数据分类!A:A,0)),"Error")</f>
        <v>设定音色_LSB</v>
      </c>
      <c r="J1662" s="34" t="str">
        <f>IFERROR(_xlfn.IFS(INDEX(数据分类!E:E,MATCH(数据!H1662,数据分类!A:A,0))=3456,N1662&amp;M1662,INDEX(数据分类!E:E,MATCH(数据!H1662,数据分类!A:A,0))=34,M1662,INDEX(数据分类!E:E,MATCH(数据!H1662,数据分类!A:A,0))=56,N1662,INDEX(数据分类!E:E,MATCH(数据!H1662,数据分类!A:A,0))="-","-"),"Error")</f>
        <v>LSB:114</v>
      </c>
      <c r="K1662" s="34">
        <f t="shared" si="102"/>
        <v>2</v>
      </c>
      <c r="L1662" s="4" t="str">
        <f>IFERROR(INDEX(字典msg!B:B,MATCH(D1662,字典msg!A:A,0)),"Error")</f>
        <v>正常</v>
      </c>
      <c r="M1662" s="4" t="str">
        <f>IFERROR(_xlfn.IFS(H1662="9",INDEX(字典1_34!C:C,MATCH(MID(F1662,5,2),字典1_34!B:B,0)),H1662="B00",INDEX(字典1_34!D:D,MATCH(MID(F1662,5,2),字典1_34!B:B,0)),H1662="B20",INDEX(字典1_34!E:E,MATCH(MID(F1662,5,2),字典1_34!B:B,0)),H1662="B48",INDEX(字典1_34!G:G,MATCH(MID(F1662,5,2),字典1_34!B:B,0)),LEFT(H1662,1)="B",INDEX(字典1_34!F:F,MATCH(MID(F1662,5,2),字典1_34!B:B,0))),"-")</f>
        <v>LSB:114</v>
      </c>
      <c r="N1662" s="4" t="str">
        <f>IFERROR(_xlfn.IFS(H1662="9",INDEX(字典1_56!C:C,MATCH(MID(F1662,7,2),字典1_56!B:B,0)),LEFT(H1662,1)="B",INDEX(字典1_56!D:D,MATCH(MID(F1662,7,2),字典1_56!B:B,0)),H1662="C_B",INDEX(字典1_56!F:F,MATCH(MID(F1662,7,2),字典1_56!B:B,0)),H1662="C",INDEX(字典1_56!E:E,MATCH(MID(F1662,7,2),字典1_56!B:B,0))),"-")</f>
        <v>设定音色_LSB</v>
      </c>
      <c r="O1662" s="4" t="str">
        <f>IFERROR(INDEX(字典1_78!C:C,MATCH(RIGHT(F1662,2),字典1_78!B:B,0)),"Error")</f>
        <v>控制变更(#02)</v>
      </c>
      <c r="P1662" s="5">
        <f t="shared" si="100"/>
        <v>40.107999999999997</v>
      </c>
      <c r="Q1662" s="5">
        <f t="shared" si="101"/>
        <v>5.9999999999995168E-2</v>
      </c>
      <c r="R1662" s="5" t="str">
        <f>IF(H1664="C_B",INDEX(音色一览表!A:A,MATCH(MID(F1662,5,2)&amp;MID(F1663,5,2)&amp;MID(F1664,7,2),音色一览表!H:H,0))&amp;" "&amp;INDEX(音色一览表!G:G,MATCH(MID(F1662,5,2)&amp;MID(F1663,5,2)&amp;MID(F1664,7,2),音色一览表!H:H,0)),"")</f>
        <v/>
      </c>
      <c r="S1662" s="17"/>
      <c r="T1662" s="17"/>
    </row>
    <row r="1663" spans="1:20" ht="18" hidden="1" customHeight="1" x14ac:dyDescent="0.2">
      <c r="A1663" s="16">
        <v>1661</v>
      </c>
      <c r="B1663" s="16">
        <v>8</v>
      </c>
      <c r="C1663" s="10">
        <v>43089.903819293984</v>
      </c>
      <c r="D1663" s="16" t="s">
        <v>49</v>
      </c>
      <c r="E1663" s="16" t="s">
        <v>50</v>
      </c>
      <c r="F1663" s="16" t="s">
        <v>1288</v>
      </c>
      <c r="G1663" s="16" t="s">
        <v>1938</v>
      </c>
      <c r="H1663" s="34" t="str">
        <f t="shared" si="103"/>
        <v>C_B</v>
      </c>
      <c r="I1663" s="34" t="str">
        <f>IFERROR(INDEX(数据分类!B:B,MATCH(数据!H1663,数据分类!A:A,0)),"Error")</f>
        <v>设定音色_NO</v>
      </c>
      <c r="J1663" s="34" t="str">
        <f>IFERROR(_xlfn.IFS(INDEX(数据分类!E:E,MATCH(数据!H1663,数据分类!A:A,0))=3456,N1663&amp;M1663,INDEX(数据分类!E:E,MATCH(数据!H1663,数据分类!A:A,0))=34,M1663,INDEX(数据分类!E:E,MATCH(数据!H1663,数据分类!A:A,0))=56,N1663,INDEX(数据分类!E:E,MATCH(数据!H1663,数据分类!A:A,0))="-","-"),"Error")</f>
        <v>NO:005</v>
      </c>
      <c r="K1663" s="34">
        <f t="shared" si="102"/>
        <v>2</v>
      </c>
      <c r="L1663" s="4" t="str">
        <f>IFERROR(INDEX(字典msg!B:B,MATCH(D1663,字典msg!A:A,0)),"Error")</f>
        <v>正常</v>
      </c>
      <c r="M1663" s="4" t="str">
        <f>IFERROR(_xlfn.IFS(H1663="9",INDEX(字典1_34!C:C,MATCH(MID(F1663,5,2),字典1_34!B:B,0)),H1663="B00",INDEX(字典1_34!D:D,MATCH(MID(F1663,5,2),字典1_34!B:B,0)),H1663="B20",INDEX(字典1_34!E:E,MATCH(MID(F1663,5,2),字典1_34!B:B,0)),H1663="B48",INDEX(字典1_34!G:G,MATCH(MID(F1663,5,2),字典1_34!B:B,0)),LEFT(H1663,1)="B",INDEX(字典1_34!F:F,MATCH(MID(F1663,5,2),字典1_34!B:B,0))),"-")</f>
        <v>-</v>
      </c>
      <c r="N1663" s="4" t="str">
        <f>IFERROR(_xlfn.IFS(H1663="9",INDEX(字典1_56!C:C,MATCH(MID(F1663,7,2),字典1_56!B:B,0)),LEFT(H1663,1)="B",INDEX(字典1_56!D:D,MATCH(MID(F1663,7,2),字典1_56!B:B,0)),H1663="C_B",INDEX(字典1_56!F:F,MATCH(MID(F1663,7,2),字典1_56!B:B,0)),H1663="C",INDEX(字典1_56!E:E,MATCH(MID(F1663,7,2),字典1_56!B:B,0))),"-")</f>
        <v>NO:005</v>
      </c>
      <c r="O1663" s="4" t="str">
        <f>IFERROR(INDEX(字典1_78!C:C,MATCH(RIGHT(F1663,2),字典1_78!B:B,0)),"Error")</f>
        <v>程序更改(#02)</v>
      </c>
      <c r="P1663" s="5">
        <f t="shared" si="100"/>
        <v>40.170999999999999</v>
      </c>
      <c r="Q1663" s="5">
        <f t="shared" si="101"/>
        <v>6.3000000000002387E-2</v>
      </c>
      <c r="R1663" s="5" t="str">
        <f>IF(H1665="C_B",INDEX(音色一览表!A:A,MATCH(MID(F1663,5,2)&amp;MID(F1664,5,2)&amp;MID(F1665,7,2),音色一览表!H:H,0))&amp;" "&amp;INDEX(音色一览表!G:G,MATCH(MID(F1663,5,2)&amp;MID(F1664,5,2)&amp;MID(F1665,7,2),音色一览表!H:H,0)),"")</f>
        <v/>
      </c>
      <c r="S1663" s="17"/>
      <c r="T1663" s="17"/>
    </row>
    <row r="1664" spans="1:20" ht="18" hidden="1" customHeight="1" x14ac:dyDescent="0.2">
      <c r="A1664" s="16">
        <v>1662</v>
      </c>
      <c r="B1664" s="16">
        <v>8</v>
      </c>
      <c r="C1664" s="10">
        <v>43089.903820092593</v>
      </c>
      <c r="D1664" s="16" t="s">
        <v>49</v>
      </c>
      <c r="E1664" s="16" t="s">
        <v>50</v>
      </c>
      <c r="F1664" s="16" t="s">
        <v>1290</v>
      </c>
      <c r="G1664" s="16" t="s">
        <v>1939</v>
      </c>
      <c r="H1664" s="34" t="str">
        <f t="shared" si="103"/>
        <v>B07</v>
      </c>
      <c r="I1664" s="34" t="str">
        <f>IFERROR(INDEX(数据分类!B:B,MATCH(数据!H1664,数据分类!A:A,0)),"Error")</f>
        <v>主音量_a</v>
      </c>
      <c r="J1664" s="34" t="str">
        <f>IFERROR(_xlfn.IFS(INDEX(数据分类!E:E,MATCH(数据!H1664,数据分类!A:A,0))=3456,N1664&amp;M1664,INDEX(数据分类!E:E,MATCH(数据!H1664,数据分类!A:A,0))=34,M1664,INDEX(数据分类!E:E,MATCH(数据!H1664,数据分类!A:A,0))=56,N1664,INDEX(数据分类!E:E,MATCH(数据!H1664,数据分类!A:A,0))="-","-"),"Error")</f>
        <v>Vol:112</v>
      </c>
      <c r="K1664" s="34">
        <f t="shared" si="102"/>
        <v>1</v>
      </c>
      <c r="L1664" s="4" t="str">
        <f>IFERROR(INDEX(字典msg!B:B,MATCH(D1664,字典msg!A:A,0)),"Error")</f>
        <v>正常</v>
      </c>
      <c r="M1664" s="4" t="str">
        <f>IFERROR(_xlfn.IFS(H1664="9",INDEX(字典1_34!C:C,MATCH(MID(F1664,5,2),字典1_34!B:B,0)),H1664="B00",INDEX(字典1_34!D:D,MATCH(MID(F1664,5,2),字典1_34!B:B,0)),H1664="B20",INDEX(字典1_34!E:E,MATCH(MID(F1664,5,2),字典1_34!B:B,0)),H1664="B48",INDEX(字典1_34!G:G,MATCH(MID(F1664,5,2),字典1_34!B:B,0)),LEFT(H1664,1)="B",INDEX(字典1_34!F:F,MATCH(MID(F1664,5,2),字典1_34!B:B,0))),"-")</f>
        <v>Vol:112</v>
      </c>
      <c r="N1664" s="4" t="str">
        <f>IFERROR(_xlfn.IFS(H1664="9",INDEX(字典1_56!C:C,MATCH(MID(F1664,7,2),字典1_56!B:B,0)),LEFT(H1664,1)="B",INDEX(字典1_56!D:D,MATCH(MID(F1664,7,2),字典1_56!B:B,0)),H1664="C_B",INDEX(字典1_56!F:F,MATCH(MID(F1664,7,2),字典1_56!B:B,0)),H1664="C",INDEX(字典1_56!E:E,MATCH(MID(F1664,7,2),字典1_56!B:B,0))),"-")</f>
        <v>主音量_a</v>
      </c>
      <c r="O1664" s="4" t="str">
        <f>IFERROR(INDEX(字典1_78!C:C,MATCH(RIGHT(F1664,2),字典1_78!B:B,0)),"Error")</f>
        <v>控制变更(#01)</v>
      </c>
      <c r="P1664" s="5">
        <f t="shared" si="100"/>
        <v>40.24</v>
      </c>
      <c r="Q1664" s="5">
        <f t="shared" si="101"/>
        <v>6.9000000000002615E-2</v>
      </c>
      <c r="R1664" s="5" t="str">
        <f>IF(H1666="C_B",INDEX(音色一览表!A:A,MATCH(MID(F1664,5,2)&amp;MID(F1665,5,2)&amp;MID(F1666,7,2),音色一览表!H:H,0))&amp;" "&amp;INDEX(音色一览表!G:G,MATCH(MID(F1664,5,2)&amp;MID(F1665,5,2)&amp;MID(F1666,7,2),音色一览表!H:H,0)),"")</f>
        <v/>
      </c>
      <c r="S1664" s="17"/>
      <c r="T1664" s="17"/>
    </row>
    <row r="1665" spans="1:20" ht="18" hidden="1" customHeight="1" x14ac:dyDescent="0.2">
      <c r="A1665" s="16">
        <v>1663</v>
      </c>
      <c r="B1665" s="16">
        <v>8</v>
      </c>
      <c r="C1665" s="10">
        <v>43089.903820798609</v>
      </c>
      <c r="D1665" s="16" t="s">
        <v>49</v>
      </c>
      <c r="E1665" s="16" t="s">
        <v>50</v>
      </c>
      <c r="F1665" s="16" t="s">
        <v>1032</v>
      </c>
      <c r="G1665" s="16" t="s">
        <v>1940</v>
      </c>
      <c r="H1665" s="34" t="str">
        <f t="shared" si="103"/>
        <v>B5B</v>
      </c>
      <c r="I1665" s="34" t="str">
        <f>IFERROR(INDEX(数据分类!B:B,MATCH(数据!H1665,数据分类!A:A,0)),"Error")</f>
        <v>混响深度_a</v>
      </c>
      <c r="J1665" s="34" t="str">
        <f>IFERROR(_xlfn.IFS(INDEX(数据分类!E:E,MATCH(数据!H1665,数据分类!A:A,0))=3456,N1665&amp;M1665,INDEX(数据分类!E:E,MATCH(数据!H1665,数据分类!A:A,0))=34,M1665,INDEX(数据分类!E:E,MATCH(数据!H1665,数据分类!A:A,0))=56,N1665,INDEX(数据分类!E:E,MATCH(数据!H1665,数据分类!A:A,0))="-","-"),"Error")</f>
        <v>Vol:020</v>
      </c>
      <c r="K1665" s="34">
        <f t="shared" si="102"/>
        <v>1</v>
      </c>
      <c r="L1665" s="4" t="str">
        <f>IFERROR(INDEX(字典msg!B:B,MATCH(D1665,字典msg!A:A,0)),"Error")</f>
        <v>正常</v>
      </c>
      <c r="M1665" s="4" t="str">
        <f>IFERROR(_xlfn.IFS(H1665="9",INDEX(字典1_34!C:C,MATCH(MID(F1665,5,2),字典1_34!B:B,0)),H1665="B00",INDEX(字典1_34!D:D,MATCH(MID(F1665,5,2),字典1_34!B:B,0)),H1665="B20",INDEX(字典1_34!E:E,MATCH(MID(F1665,5,2),字典1_34!B:B,0)),H1665="B48",INDEX(字典1_34!G:G,MATCH(MID(F1665,5,2),字典1_34!B:B,0)),LEFT(H1665,1)="B",INDEX(字典1_34!F:F,MATCH(MID(F1665,5,2),字典1_34!B:B,0))),"-")</f>
        <v>Vol:020</v>
      </c>
      <c r="N1665" s="4" t="str">
        <f>IFERROR(_xlfn.IFS(H1665="9",INDEX(字典1_56!C:C,MATCH(MID(F1665,7,2),字典1_56!B:B,0)),LEFT(H1665,1)="B",INDEX(字典1_56!D:D,MATCH(MID(F1665,7,2),字典1_56!B:B,0)),H1665="C_B",INDEX(字典1_56!F:F,MATCH(MID(F1665,7,2),字典1_56!B:B,0)),H1665="C",INDEX(字典1_56!E:E,MATCH(MID(F1665,7,2),字典1_56!B:B,0))),"-")</f>
        <v>混响深度_a</v>
      </c>
      <c r="O1665" s="4" t="str">
        <f>IFERROR(INDEX(字典1_78!C:C,MATCH(RIGHT(F1665,2),字典1_78!B:B,0)),"Error")</f>
        <v>控制变更(#01)</v>
      </c>
      <c r="P1665" s="5">
        <f t="shared" si="100"/>
        <v>40.301000000000002</v>
      </c>
      <c r="Q1665" s="5">
        <f t="shared" si="101"/>
        <v>6.0999999999999943E-2</v>
      </c>
      <c r="R1665" s="5" t="str">
        <f>IF(H1667="C_B",INDEX(音色一览表!A:A,MATCH(MID(F1665,5,2)&amp;MID(F1666,5,2)&amp;MID(F1667,7,2),音色一览表!H:H,0))&amp;" "&amp;INDEX(音色一览表!G:G,MATCH(MID(F1665,5,2)&amp;MID(F1666,5,2)&amp;MID(F1667,7,2),音色一览表!H:H,0)),"")</f>
        <v/>
      </c>
      <c r="S1665" s="17"/>
      <c r="T1665" s="17"/>
    </row>
    <row r="1666" spans="1:20" ht="18" hidden="1" customHeight="1" x14ac:dyDescent="0.2">
      <c r="A1666" s="16">
        <v>1664</v>
      </c>
      <c r="B1666" s="16">
        <v>8</v>
      </c>
      <c r="C1666" s="10">
        <v>43089.903821493055</v>
      </c>
      <c r="D1666" s="16" t="s">
        <v>49</v>
      </c>
      <c r="E1666" s="16" t="s">
        <v>50</v>
      </c>
      <c r="F1666" s="16" t="s">
        <v>1293</v>
      </c>
      <c r="G1666" s="16" t="s">
        <v>1941</v>
      </c>
      <c r="H1666" s="34" t="str">
        <f t="shared" si="103"/>
        <v>B5D</v>
      </c>
      <c r="I1666" s="34" t="str">
        <f>IFERROR(INDEX(数据分类!B:B,MATCH(数据!H1666,数据分类!A:A,0)),"Error")</f>
        <v>混响深度_b</v>
      </c>
      <c r="J1666" s="34" t="str">
        <f>IFERROR(_xlfn.IFS(INDEX(数据分类!E:E,MATCH(数据!H1666,数据分类!A:A,0))=3456,N1666&amp;M1666,INDEX(数据分类!E:E,MATCH(数据!H1666,数据分类!A:A,0))=34,M1666,INDEX(数据分类!E:E,MATCH(数据!H1666,数据分类!A:A,0))=56,N1666,INDEX(数据分类!E:E,MATCH(数据!H1666,数据分类!A:A,0))="-","-"),"Error")</f>
        <v>Vol:030</v>
      </c>
      <c r="K1666" s="34">
        <f t="shared" si="102"/>
        <v>1</v>
      </c>
      <c r="L1666" s="4" t="str">
        <f>IFERROR(INDEX(字典msg!B:B,MATCH(D1666,字典msg!A:A,0)),"Error")</f>
        <v>正常</v>
      </c>
      <c r="M1666" s="4" t="str">
        <f>IFERROR(_xlfn.IFS(H1666="9",INDEX(字典1_34!C:C,MATCH(MID(F1666,5,2),字典1_34!B:B,0)),H1666="B00",INDEX(字典1_34!D:D,MATCH(MID(F1666,5,2),字典1_34!B:B,0)),H1666="B20",INDEX(字典1_34!E:E,MATCH(MID(F1666,5,2),字典1_34!B:B,0)),H1666="B48",INDEX(字典1_34!G:G,MATCH(MID(F1666,5,2),字典1_34!B:B,0)),LEFT(H1666,1)="B",INDEX(字典1_34!F:F,MATCH(MID(F1666,5,2),字典1_34!B:B,0))),"-")</f>
        <v>Vol:030</v>
      </c>
      <c r="N1666" s="4" t="str">
        <f>IFERROR(_xlfn.IFS(H1666="9",INDEX(字典1_56!C:C,MATCH(MID(F1666,7,2),字典1_56!B:B,0)),LEFT(H1666,1)="B",INDEX(字典1_56!D:D,MATCH(MID(F1666,7,2),字典1_56!B:B,0)),H1666="C_B",INDEX(字典1_56!F:F,MATCH(MID(F1666,7,2),字典1_56!B:B,0)),H1666="C",INDEX(字典1_56!E:E,MATCH(MID(F1666,7,2),字典1_56!B:B,0))),"-")</f>
        <v>混响深度_b</v>
      </c>
      <c r="O1666" s="4" t="str">
        <f>IFERROR(INDEX(字典1_78!C:C,MATCH(RIGHT(F1666,2),字典1_78!B:B,0)),"Error")</f>
        <v>控制变更(#01)</v>
      </c>
      <c r="P1666" s="5">
        <f t="shared" si="100"/>
        <v>40.360999999999997</v>
      </c>
      <c r="Q1666" s="5">
        <f t="shared" si="101"/>
        <v>5.9999999999995168E-2</v>
      </c>
      <c r="R1666" s="5" t="str">
        <f>IF(H1668="C_B",INDEX(音色一览表!A:A,MATCH(MID(F1666,5,2)&amp;MID(F1667,5,2)&amp;MID(F1668,7,2),音色一览表!H:H,0))&amp;" "&amp;INDEX(音色一览表!G:G,MATCH(MID(F1666,5,2)&amp;MID(F1667,5,2)&amp;MID(F1668,7,2),音色一览表!H:H,0)),"")</f>
        <v/>
      </c>
      <c r="S1666" s="17"/>
      <c r="T1666" s="17"/>
    </row>
    <row r="1667" spans="1:20" ht="18" hidden="1" customHeight="1" x14ac:dyDescent="0.2">
      <c r="A1667" s="16">
        <v>1665</v>
      </c>
      <c r="B1667" s="16">
        <v>8</v>
      </c>
      <c r="C1667" s="10">
        <v>43089.903822245367</v>
      </c>
      <c r="D1667" s="16" t="s">
        <v>49</v>
      </c>
      <c r="E1667" s="16" t="s">
        <v>50</v>
      </c>
      <c r="F1667" s="16" t="s">
        <v>1295</v>
      </c>
      <c r="G1667" s="16" t="s">
        <v>1942</v>
      </c>
      <c r="H1667" s="34" t="str">
        <f t="shared" si="103"/>
        <v>B07</v>
      </c>
      <c r="I1667" s="34" t="str">
        <f>IFERROR(INDEX(数据分类!B:B,MATCH(数据!H1667,数据分类!A:A,0)),"Error")</f>
        <v>主音量_a</v>
      </c>
      <c r="J1667" s="34" t="str">
        <f>IFERROR(_xlfn.IFS(INDEX(数据分类!E:E,MATCH(数据!H1667,数据分类!A:A,0))=3456,N1667&amp;M1667,INDEX(数据分类!E:E,MATCH(数据!H1667,数据分类!A:A,0))=34,M1667,INDEX(数据分类!E:E,MATCH(数据!H1667,数据分类!A:A,0))=56,N1667,INDEX(数据分类!E:E,MATCH(数据!H1667,数据分类!A:A,0))="-","-"),"Error")</f>
        <v>Vol:090</v>
      </c>
      <c r="K1667" s="34">
        <f t="shared" si="102"/>
        <v>2</v>
      </c>
      <c r="L1667" s="4" t="str">
        <f>IFERROR(INDEX(字典msg!B:B,MATCH(D1667,字典msg!A:A,0)),"Error")</f>
        <v>正常</v>
      </c>
      <c r="M1667" s="4" t="str">
        <f>IFERROR(_xlfn.IFS(H1667="9",INDEX(字典1_34!C:C,MATCH(MID(F1667,5,2),字典1_34!B:B,0)),H1667="B00",INDEX(字典1_34!D:D,MATCH(MID(F1667,5,2),字典1_34!B:B,0)),H1667="B20",INDEX(字典1_34!E:E,MATCH(MID(F1667,5,2),字典1_34!B:B,0)),H1667="B48",INDEX(字典1_34!G:G,MATCH(MID(F1667,5,2),字典1_34!B:B,0)),LEFT(H1667,1)="B",INDEX(字典1_34!F:F,MATCH(MID(F1667,5,2),字典1_34!B:B,0))),"-")</f>
        <v>Vol:090</v>
      </c>
      <c r="N1667" s="4" t="str">
        <f>IFERROR(_xlfn.IFS(H1667="9",INDEX(字典1_56!C:C,MATCH(MID(F1667,7,2),字典1_56!B:B,0)),LEFT(H1667,1)="B",INDEX(字典1_56!D:D,MATCH(MID(F1667,7,2),字典1_56!B:B,0)),H1667="C_B",INDEX(字典1_56!F:F,MATCH(MID(F1667,7,2),字典1_56!B:B,0)),H1667="C",INDEX(字典1_56!E:E,MATCH(MID(F1667,7,2),字典1_56!B:B,0))),"-")</f>
        <v>主音量_a</v>
      </c>
      <c r="O1667" s="4" t="str">
        <f>IFERROR(INDEX(字典1_78!C:C,MATCH(RIGHT(F1667,2),字典1_78!B:B,0)),"Error")</f>
        <v>控制变更(#02)</v>
      </c>
      <c r="P1667" s="5">
        <f t="shared" ref="P1667:P1730" si="104">HEX2DEC(RIGHT(G1667,6))/1000</f>
        <v>40.424999999999997</v>
      </c>
      <c r="Q1667" s="5">
        <f t="shared" ref="Q1667:Q1730" si="105">IFERROR(IF(B1667=B1666,P1667-P1666,0),"")</f>
        <v>6.4000000000000057E-2</v>
      </c>
      <c r="R1667" s="5" t="str">
        <f>IF(H1669="C_B",INDEX(音色一览表!A:A,MATCH(MID(F1667,5,2)&amp;MID(F1668,5,2)&amp;MID(F1669,7,2),音色一览表!H:H,0))&amp;" "&amp;INDEX(音色一览表!G:G,MATCH(MID(F1667,5,2)&amp;MID(F1668,5,2)&amp;MID(F1669,7,2),音色一览表!H:H,0)),"")</f>
        <v/>
      </c>
      <c r="S1667" s="17"/>
      <c r="T1667" s="17"/>
    </row>
    <row r="1668" spans="1:20" ht="18" hidden="1" customHeight="1" x14ac:dyDescent="0.2">
      <c r="A1668" s="16">
        <v>1666</v>
      </c>
      <c r="B1668" s="16">
        <v>8</v>
      </c>
      <c r="C1668" s="10">
        <v>43089.903822997687</v>
      </c>
      <c r="D1668" s="16" t="s">
        <v>49</v>
      </c>
      <c r="E1668" s="16" t="s">
        <v>50</v>
      </c>
      <c r="F1668" s="16" t="s">
        <v>1297</v>
      </c>
      <c r="G1668" s="16" t="s">
        <v>574</v>
      </c>
      <c r="H1668" s="34" t="str">
        <f t="shared" si="103"/>
        <v>B5B</v>
      </c>
      <c r="I1668" s="34" t="str">
        <f>IFERROR(INDEX(数据分类!B:B,MATCH(数据!H1668,数据分类!A:A,0)),"Error")</f>
        <v>混响深度_a</v>
      </c>
      <c r="J1668" s="34" t="str">
        <f>IFERROR(_xlfn.IFS(INDEX(数据分类!E:E,MATCH(数据!H1668,数据分类!A:A,0))=3456,N1668&amp;M1668,INDEX(数据分类!E:E,MATCH(数据!H1668,数据分类!A:A,0))=34,M1668,INDEX(数据分类!E:E,MATCH(数据!H1668,数据分类!A:A,0))=56,N1668,INDEX(数据分类!E:E,MATCH(数据!H1668,数据分类!A:A,0))="-","-"),"Error")</f>
        <v>Vol:020</v>
      </c>
      <c r="K1668" s="34">
        <f t="shared" ref="K1668:K1731" si="106">IF(OR(H1668="9",LEFT(H1668,1)="B",LEFT(H1668,1)="C"),RIGHT(F1668,1)+1,"-")</f>
        <v>2</v>
      </c>
      <c r="L1668" s="4" t="str">
        <f>IFERROR(INDEX(字典msg!B:B,MATCH(D1668,字典msg!A:A,0)),"Error")</f>
        <v>正常</v>
      </c>
      <c r="M1668" s="4" t="str">
        <f>IFERROR(_xlfn.IFS(H1668="9",INDEX(字典1_34!C:C,MATCH(MID(F1668,5,2),字典1_34!B:B,0)),H1668="B00",INDEX(字典1_34!D:D,MATCH(MID(F1668,5,2),字典1_34!B:B,0)),H1668="B20",INDEX(字典1_34!E:E,MATCH(MID(F1668,5,2),字典1_34!B:B,0)),H1668="B48",INDEX(字典1_34!G:G,MATCH(MID(F1668,5,2),字典1_34!B:B,0)),LEFT(H1668,1)="B",INDEX(字典1_34!F:F,MATCH(MID(F1668,5,2),字典1_34!B:B,0))),"-")</f>
        <v>Vol:020</v>
      </c>
      <c r="N1668" s="4" t="str">
        <f>IFERROR(_xlfn.IFS(H1668="9",INDEX(字典1_56!C:C,MATCH(MID(F1668,7,2),字典1_56!B:B,0)),LEFT(H1668,1)="B",INDEX(字典1_56!D:D,MATCH(MID(F1668,7,2),字典1_56!B:B,0)),H1668="C_B",INDEX(字典1_56!F:F,MATCH(MID(F1668,7,2),字典1_56!B:B,0)),H1668="C",INDEX(字典1_56!E:E,MATCH(MID(F1668,7,2),字典1_56!B:B,0))),"-")</f>
        <v>混响深度_a</v>
      </c>
      <c r="O1668" s="4" t="str">
        <f>IFERROR(INDEX(字典1_78!C:C,MATCH(RIGHT(F1668,2),字典1_78!B:B,0)),"Error")</f>
        <v>控制变更(#02)</v>
      </c>
      <c r="P1668" s="5">
        <f t="shared" si="104"/>
        <v>40.49</v>
      </c>
      <c r="Q1668" s="5">
        <f t="shared" si="105"/>
        <v>6.5000000000004832E-2</v>
      </c>
      <c r="R1668" s="5" t="str">
        <f>IF(H1670="C_B",INDEX(音色一览表!A:A,MATCH(MID(F1668,5,2)&amp;MID(F1669,5,2)&amp;MID(F1670,7,2),音色一览表!H:H,0))&amp;" "&amp;INDEX(音色一览表!G:G,MATCH(MID(F1668,5,2)&amp;MID(F1669,5,2)&amp;MID(F1670,7,2),音色一览表!H:H,0)),"")</f>
        <v/>
      </c>
      <c r="S1668" s="17"/>
      <c r="T1668" s="17"/>
    </row>
    <row r="1669" spans="1:20" ht="18" hidden="1" customHeight="1" x14ac:dyDescent="0.2">
      <c r="A1669" s="16">
        <v>1667</v>
      </c>
      <c r="B1669" s="16">
        <v>8</v>
      </c>
      <c r="C1669" s="10">
        <v>43089.903823715278</v>
      </c>
      <c r="D1669" s="16" t="s">
        <v>49</v>
      </c>
      <c r="E1669" s="16" t="s">
        <v>50</v>
      </c>
      <c r="F1669" s="16" t="s">
        <v>1299</v>
      </c>
      <c r="G1669" s="16" t="s">
        <v>1943</v>
      </c>
      <c r="H1669" s="34" t="str">
        <f t="shared" ref="H1669:H1732" si="107">IFERROR(_xlfn.IFS(MID(F1669,9,1)="B",MID(F1669,9,1)&amp;MID(F1669,7,2),MID(F1669,9,1)="F",RIGHT(F1669,2),AND(MID(F1669,9,1)="C",H1667="B00",H1668="B20"),"C_B"),MID(F1669,9,1))</f>
        <v>B5D</v>
      </c>
      <c r="I1669" s="34" t="str">
        <f>IFERROR(INDEX(数据分类!B:B,MATCH(数据!H1669,数据分类!A:A,0)),"Error")</f>
        <v>混响深度_b</v>
      </c>
      <c r="J1669" s="34" t="str">
        <f>IFERROR(_xlfn.IFS(INDEX(数据分类!E:E,MATCH(数据!H1669,数据分类!A:A,0))=3456,N1669&amp;M1669,INDEX(数据分类!E:E,MATCH(数据!H1669,数据分类!A:A,0))=34,M1669,INDEX(数据分类!E:E,MATCH(数据!H1669,数据分类!A:A,0))=56,N1669,INDEX(数据分类!E:E,MATCH(数据!H1669,数据分类!A:A,0))="-","-"),"Error")</f>
        <v>Vol:050</v>
      </c>
      <c r="K1669" s="34">
        <f t="shared" si="106"/>
        <v>2</v>
      </c>
      <c r="L1669" s="4" t="str">
        <f>IFERROR(INDEX(字典msg!B:B,MATCH(D1669,字典msg!A:A,0)),"Error")</f>
        <v>正常</v>
      </c>
      <c r="M1669" s="4" t="str">
        <f>IFERROR(_xlfn.IFS(H1669="9",INDEX(字典1_34!C:C,MATCH(MID(F1669,5,2),字典1_34!B:B,0)),H1669="B00",INDEX(字典1_34!D:D,MATCH(MID(F1669,5,2),字典1_34!B:B,0)),H1669="B20",INDEX(字典1_34!E:E,MATCH(MID(F1669,5,2),字典1_34!B:B,0)),H1669="B48",INDEX(字典1_34!G:G,MATCH(MID(F1669,5,2),字典1_34!B:B,0)),LEFT(H1669,1)="B",INDEX(字典1_34!F:F,MATCH(MID(F1669,5,2),字典1_34!B:B,0))),"-")</f>
        <v>Vol:050</v>
      </c>
      <c r="N1669" s="4" t="str">
        <f>IFERROR(_xlfn.IFS(H1669="9",INDEX(字典1_56!C:C,MATCH(MID(F1669,7,2),字典1_56!B:B,0)),LEFT(H1669,1)="B",INDEX(字典1_56!D:D,MATCH(MID(F1669,7,2),字典1_56!B:B,0)),H1669="C_B",INDEX(字典1_56!F:F,MATCH(MID(F1669,7,2),字典1_56!B:B,0)),H1669="C",INDEX(字典1_56!E:E,MATCH(MID(F1669,7,2),字典1_56!B:B,0))),"-")</f>
        <v>混响深度_b</v>
      </c>
      <c r="O1669" s="4" t="str">
        <f>IFERROR(INDEX(字典1_78!C:C,MATCH(RIGHT(F1669,2),字典1_78!B:B,0)),"Error")</f>
        <v>控制变更(#02)</v>
      </c>
      <c r="P1669" s="5">
        <f t="shared" si="104"/>
        <v>40.552</v>
      </c>
      <c r="Q1669" s="5">
        <f t="shared" si="105"/>
        <v>6.1999999999997613E-2</v>
      </c>
      <c r="R1669" s="5" t="str">
        <f>IF(H1671="C_B",INDEX(音色一览表!A:A,MATCH(MID(F1669,5,2)&amp;MID(F1670,5,2)&amp;MID(F1671,7,2),音色一览表!H:H,0))&amp;" "&amp;INDEX(音色一览表!G:G,MATCH(MID(F1669,5,2)&amp;MID(F1670,5,2)&amp;MID(F1671,7,2),音色一览表!H:H,0)),"")</f>
        <v/>
      </c>
      <c r="S1669" s="17"/>
      <c r="T1669" s="17"/>
    </row>
    <row r="1670" spans="1:20" ht="18" hidden="1" customHeight="1" x14ac:dyDescent="0.2">
      <c r="A1670" s="16">
        <v>1668</v>
      </c>
      <c r="B1670" s="16">
        <v>8</v>
      </c>
      <c r="C1670" s="10">
        <v>43089.90382446759</v>
      </c>
      <c r="D1670" s="16" t="s">
        <v>49</v>
      </c>
      <c r="E1670" s="16" t="s">
        <v>50</v>
      </c>
      <c r="F1670" s="16" t="s">
        <v>1021</v>
      </c>
      <c r="G1670" s="16" t="s">
        <v>1944</v>
      </c>
      <c r="H1670" s="34" t="str">
        <f t="shared" si="107"/>
        <v>B00</v>
      </c>
      <c r="I1670" s="34" t="str">
        <f>IFERROR(INDEX(数据分类!B:B,MATCH(数据!H1670,数据分类!A:A,0)),"Error")</f>
        <v>设定音色_MSB</v>
      </c>
      <c r="J1670" s="34" t="str">
        <f>IFERROR(_xlfn.IFS(INDEX(数据分类!E:E,MATCH(数据!H1670,数据分类!A:A,0))=3456,N1670&amp;M1670,INDEX(数据分类!E:E,MATCH(数据!H1670,数据分类!A:A,0))=34,M1670,INDEX(数据分类!E:E,MATCH(数据!H1670,数据分类!A:A,0))=56,N1670,INDEX(数据分类!E:E,MATCH(数据!H1670,数据分类!A:A,0))="-","-"),"Error")</f>
        <v>MSB:000</v>
      </c>
      <c r="K1670" s="34">
        <f t="shared" si="106"/>
        <v>1</v>
      </c>
      <c r="L1670" s="4" t="str">
        <f>IFERROR(INDEX(字典msg!B:B,MATCH(D1670,字典msg!A:A,0)),"Error")</f>
        <v>正常</v>
      </c>
      <c r="M1670" s="4" t="str">
        <f>IFERROR(_xlfn.IFS(H1670="9",INDEX(字典1_34!C:C,MATCH(MID(F1670,5,2),字典1_34!B:B,0)),H1670="B00",INDEX(字典1_34!D:D,MATCH(MID(F1670,5,2),字典1_34!B:B,0)),H1670="B20",INDEX(字典1_34!E:E,MATCH(MID(F1670,5,2),字典1_34!B:B,0)),H1670="B48",INDEX(字典1_34!G:G,MATCH(MID(F1670,5,2),字典1_34!B:B,0)),LEFT(H1670,1)="B",INDEX(字典1_34!F:F,MATCH(MID(F1670,5,2),字典1_34!B:B,0))),"-")</f>
        <v>MSB:000</v>
      </c>
      <c r="N1670" s="4" t="str">
        <f>IFERROR(_xlfn.IFS(H1670="9",INDEX(字典1_56!C:C,MATCH(MID(F1670,7,2),字典1_56!B:B,0)),LEFT(H1670,1)="B",INDEX(字典1_56!D:D,MATCH(MID(F1670,7,2),字典1_56!B:B,0)),H1670="C_B",INDEX(字典1_56!F:F,MATCH(MID(F1670,7,2),字典1_56!B:B,0)),H1670="C",INDEX(字典1_56!E:E,MATCH(MID(F1670,7,2),字典1_56!B:B,0))),"-")</f>
        <v>设定音色_MSB</v>
      </c>
      <c r="O1670" s="4" t="str">
        <f>IFERROR(INDEX(字典1_78!C:C,MATCH(RIGHT(F1670,2),字典1_78!B:B,0)),"Error")</f>
        <v>控制变更(#01)</v>
      </c>
      <c r="P1670" s="5">
        <f t="shared" si="104"/>
        <v>40.616999999999997</v>
      </c>
      <c r="Q1670" s="5">
        <f t="shared" si="105"/>
        <v>6.4999999999997726E-2</v>
      </c>
      <c r="R1670" s="5" t="str">
        <f>IF(H1672="C_B",INDEX(音色一览表!A:A,MATCH(MID(F1670,5,2)&amp;MID(F1671,5,2)&amp;MID(F1672,7,2),音色一览表!H:H,0))&amp;" "&amp;INDEX(音色一览表!G:G,MATCH(MID(F1670,5,2)&amp;MID(F1671,5,2)&amp;MID(F1672,7,2),音色一览表!H:H,0)),"")</f>
        <v>36 雅马哈舞台电钢琴CP80</v>
      </c>
      <c r="S1670" s="17"/>
      <c r="T1670" s="17"/>
    </row>
    <row r="1671" spans="1:20" ht="18" hidden="1" customHeight="1" x14ac:dyDescent="0.2">
      <c r="A1671" s="16">
        <v>1669</v>
      </c>
      <c r="B1671" s="16">
        <v>8</v>
      </c>
      <c r="C1671" s="10">
        <v>43089.903825231479</v>
      </c>
      <c r="D1671" s="16" t="s">
        <v>49</v>
      </c>
      <c r="E1671" s="16" t="s">
        <v>50</v>
      </c>
      <c r="F1671" s="16" t="s">
        <v>1302</v>
      </c>
      <c r="G1671" s="16" t="s">
        <v>1945</v>
      </c>
      <c r="H1671" s="34" t="str">
        <f t="shared" si="107"/>
        <v>B20</v>
      </c>
      <c r="I1671" s="34" t="str">
        <f>IFERROR(INDEX(数据分类!B:B,MATCH(数据!H1671,数据分类!A:A,0)),"Error")</f>
        <v>设定音色_LSB</v>
      </c>
      <c r="J1671" s="34" t="str">
        <f>IFERROR(_xlfn.IFS(INDEX(数据分类!E:E,MATCH(数据!H1671,数据分类!A:A,0))=3456,N1671&amp;M1671,INDEX(数据分类!E:E,MATCH(数据!H1671,数据分类!A:A,0))=34,M1671,INDEX(数据分类!E:E,MATCH(数据!H1671,数据分类!A:A,0))=56,N1671,INDEX(数据分类!E:E,MATCH(数据!H1671,数据分类!A:A,0))="-","-"),"Error")</f>
        <v>LSB:113</v>
      </c>
      <c r="K1671" s="34">
        <f t="shared" si="106"/>
        <v>1</v>
      </c>
      <c r="L1671" s="4" t="str">
        <f>IFERROR(INDEX(字典msg!B:B,MATCH(D1671,字典msg!A:A,0)),"Error")</f>
        <v>正常</v>
      </c>
      <c r="M1671" s="4" t="str">
        <f>IFERROR(_xlfn.IFS(H1671="9",INDEX(字典1_34!C:C,MATCH(MID(F1671,5,2),字典1_34!B:B,0)),H1671="B00",INDEX(字典1_34!D:D,MATCH(MID(F1671,5,2),字典1_34!B:B,0)),H1671="B20",INDEX(字典1_34!E:E,MATCH(MID(F1671,5,2),字典1_34!B:B,0)),H1671="B48",INDEX(字典1_34!G:G,MATCH(MID(F1671,5,2),字典1_34!B:B,0)),LEFT(H1671,1)="B",INDEX(字典1_34!F:F,MATCH(MID(F1671,5,2),字典1_34!B:B,0))),"-")</f>
        <v>LSB:113</v>
      </c>
      <c r="N1671" s="4" t="str">
        <f>IFERROR(_xlfn.IFS(H1671="9",INDEX(字典1_56!C:C,MATCH(MID(F1671,7,2),字典1_56!B:B,0)),LEFT(H1671,1)="B",INDEX(字典1_56!D:D,MATCH(MID(F1671,7,2),字典1_56!B:B,0)),H1671="C_B",INDEX(字典1_56!F:F,MATCH(MID(F1671,7,2),字典1_56!B:B,0)),H1671="C",INDEX(字典1_56!E:E,MATCH(MID(F1671,7,2),字典1_56!B:B,0))),"-")</f>
        <v>设定音色_LSB</v>
      </c>
      <c r="O1671" s="4" t="str">
        <f>IFERROR(INDEX(字典1_78!C:C,MATCH(RIGHT(F1671,2),字典1_78!B:B,0)),"Error")</f>
        <v>控制变更(#01)</v>
      </c>
      <c r="P1671" s="5">
        <f t="shared" si="104"/>
        <v>40.683</v>
      </c>
      <c r="Q1671" s="5">
        <f t="shared" si="105"/>
        <v>6.6000000000002501E-2</v>
      </c>
      <c r="R1671" s="5" t="str">
        <f>IF(H1673="C_B",INDEX(音色一览表!A:A,MATCH(MID(F1671,5,2)&amp;MID(F1672,5,2)&amp;MID(F1673,7,2),音色一览表!H:H,0))&amp;" "&amp;INDEX(音色一览表!G:G,MATCH(MID(F1671,5,2)&amp;MID(F1672,5,2)&amp;MID(F1673,7,2),音色一览表!H:H,0)),"")</f>
        <v/>
      </c>
      <c r="S1671" s="17"/>
      <c r="T1671" s="17"/>
    </row>
    <row r="1672" spans="1:20" ht="18" hidden="1" customHeight="1" x14ac:dyDescent="0.2">
      <c r="A1672" s="16">
        <v>1670</v>
      </c>
      <c r="B1672" s="16">
        <v>8</v>
      </c>
      <c r="C1672" s="10">
        <v>43089.903825972222</v>
      </c>
      <c r="D1672" s="16" t="s">
        <v>49</v>
      </c>
      <c r="E1672" s="16" t="s">
        <v>50</v>
      </c>
      <c r="F1672" s="16" t="s">
        <v>1283</v>
      </c>
      <c r="G1672" s="16" t="s">
        <v>1946</v>
      </c>
      <c r="H1672" s="34" t="str">
        <f t="shared" si="107"/>
        <v>C_B</v>
      </c>
      <c r="I1672" s="34" t="str">
        <f>IFERROR(INDEX(数据分类!B:B,MATCH(数据!H1672,数据分类!A:A,0)),"Error")</f>
        <v>设定音色_NO</v>
      </c>
      <c r="J1672" s="34" t="str">
        <f>IFERROR(_xlfn.IFS(INDEX(数据分类!E:E,MATCH(数据!H1672,数据分类!A:A,0))=3456,N1672&amp;M1672,INDEX(数据分类!E:E,MATCH(数据!H1672,数据分类!A:A,0))=34,M1672,INDEX(数据分类!E:E,MATCH(数据!H1672,数据分类!A:A,0))=56,N1672,INDEX(数据分类!E:E,MATCH(数据!H1672,数据分类!A:A,0))="-","-"),"Error")</f>
        <v>NO:003</v>
      </c>
      <c r="K1672" s="34">
        <f t="shared" si="106"/>
        <v>1</v>
      </c>
      <c r="L1672" s="4" t="str">
        <f>IFERROR(INDEX(字典msg!B:B,MATCH(D1672,字典msg!A:A,0)),"Error")</f>
        <v>正常</v>
      </c>
      <c r="M1672" s="4" t="str">
        <f>IFERROR(_xlfn.IFS(H1672="9",INDEX(字典1_34!C:C,MATCH(MID(F1672,5,2),字典1_34!B:B,0)),H1672="B00",INDEX(字典1_34!D:D,MATCH(MID(F1672,5,2),字典1_34!B:B,0)),H1672="B20",INDEX(字典1_34!E:E,MATCH(MID(F1672,5,2),字典1_34!B:B,0)),H1672="B48",INDEX(字典1_34!G:G,MATCH(MID(F1672,5,2),字典1_34!B:B,0)),LEFT(H1672,1)="B",INDEX(字典1_34!F:F,MATCH(MID(F1672,5,2),字典1_34!B:B,0))),"-")</f>
        <v>-</v>
      </c>
      <c r="N1672" s="4" t="str">
        <f>IFERROR(_xlfn.IFS(H1672="9",INDEX(字典1_56!C:C,MATCH(MID(F1672,7,2),字典1_56!B:B,0)),LEFT(H1672,1)="B",INDEX(字典1_56!D:D,MATCH(MID(F1672,7,2),字典1_56!B:B,0)),H1672="C_B",INDEX(字典1_56!F:F,MATCH(MID(F1672,7,2),字典1_56!B:B,0)),H1672="C",INDEX(字典1_56!E:E,MATCH(MID(F1672,7,2),字典1_56!B:B,0))),"-")</f>
        <v>NO:003</v>
      </c>
      <c r="O1672" s="4" t="str">
        <f>IFERROR(INDEX(字典1_78!C:C,MATCH(RIGHT(F1672,2),字典1_78!B:B,0)),"Error")</f>
        <v>程序更改(#01)</v>
      </c>
      <c r="P1672" s="5">
        <f t="shared" si="104"/>
        <v>40.747999999999998</v>
      </c>
      <c r="Q1672" s="5">
        <f t="shared" si="105"/>
        <v>6.4999999999997726E-2</v>
      </c>
      <c r="R1672" s="5" t="str">
        <f>IF(H1674="C_B",INDEX(音色一览表!A:A,MATCH(MID(F1672,5,2)&amp;MID(F1673,5,2)&amp;MID(F1674,7,2),音色一览表!H:H,0))&amp;" "&amp;INDEX(音色一览表!G:G,MATCH(MID(F1672,5,2)&amp;MID(F1673,5,2)&amp;MID(F1674,7,2),音色一览表!H:H,0)),"")</f>
        <v/>
      </c>
      <c r="S1672" s="17"/>
      <c r="T1672" s="17"/>
    </row>
    <row r="1673" spans="1:20" ht="18" hidden="1" customHeight="1" x14ac:dyDescent="0.2">
      <c r="A1673" s="16">
        <v>1671</v>
      </c>
      <c r="B1673" s="16">
        <v>8</v>
      </c>
      <c r="C1673" s="10">
        <v>43089.903826689813</v>
      </c>
      <c r="D1673" s="16" t="s">
        <v>49</v>
      </c>
      <c r="E1673" s="16" t="s">
        <v>50</v>
      </c>
      <c r="F1673" s="16" t="s">
        <v>1026</v>
      </c>
      <c r="G1673" s="16" t="s">
        <v>1947</v>
      </c>
      <c r="H1673" s="34" t="str">
        <f t="shared" si="107"/>
        <v>B00</v>
      </c>
      <c r="I1673" s="34" t="str">
        <f>IFERROR(INDEX(数据分类!B:B,MATCH(数据!H1673,数据分类!A:A,0)),"Error")</f>
        <v>设定音色_MSB</v>
      </c>
      <c r="J1673" s="34" t="str">
        <f>IFERROR(_xlfn.IFS(INDEX(数据分类!E:E,MATCH(数据!H1673,数据分类!A:A,0))=3456,N1673&amp;M1673,INDEX(数据分类!E:E,MATCH(数据!H1673,数据分类!A:A,0))=34,M1673,INDEX(数据分类!E:E,MATCH(数据!H1673,数据分类!A:A,0))=56,N1673,INDEX(数据分类!E:E,MATCH(数据!H1673,数据分类!A:A,0))="-","-"),"Error")</f>
        <v>MSB:000</v>
      </c>
      <c r="K1673" s="34">
        <f t="shared" si="106"/>
        <v>2</v>
      </c>
      <c r="L1673" s="4" t="str">
        <f>IFERROR(INDEX(字典msg!B:B,MATCH(D1673,字典msg!A:A,0)),"Error")</f>
        <v>正常</v>
      </c>
      <c r="M1673" s="4" t="str">
        <f>IFERROR(_xlfn.IFS(H1673="9",INDEX(字典1_34!C:C,MATCH(MID(F1673,5,2),字典1_34!B:B,0)),H1673="B00",INDEX(字典1_34!D:D,MATCH(MID(F1673,5,2),字典1_34!B:B,0)),H1673="B20",INDEX(字典1_34!E:E,MATCH(MID(F1673,5,2),字典1_34!B:B,0)),H1673="B48",INDEX(字典1_34!G:G,MATCH(MID(F1673,5,2),字典1_34!B:B,0)),LEFT(H1673,1)="B",INDEX(字典1_34!F:F,MATCH(MID(F1673,5,2),字典1_34!B:B,0))),"-")</f>
        <v>MSB:000</v>
      </c>
      <c r="N1673" s="4" t="str">
        <f>IFERROR(_xlfn.IFS(H1673="9",INDEX(字典1_56!C:C,MATCH(MID(F1673,7,2),字典1_56!B:B,0)),LEFT(H1673,1)="B",INDEX(字典1_56!D:D,MATCH(MID(F1673,7,2),字典1_56!B:B,0)),H1673="C_B",INDEX(字典1_56!F:F,MATCH(MID(F1673,7,2),字典1_56!B:B,0)),H1673="C",INDEX(字典1_56!E:E,MATCH(MID(F1673,7,2),字典1_56!B:B,0))),"-")</f>
        <v>设定音色_MSB</v>
      </c>
      <c r="O1673" s="4" t="str">
        <f>IFERROR(INDEX(字典1_78!C:C,MATCH(RIGHT(F1673,2),字典1_78!B:B,0)),"Error")</f>
        <v>控制变更(#02)</v>
      </c>
      <c r="P1673" s="5">
        <f t="shared" si="104"/>
        <v>40.81</v>
      </c>
      <c r="Q1673" s="5">
        <f t="shared" si="105"/>
        <v>6.2000000000004718E-2</v>
      </c>
      <c r="R1673" s="5" t="str">
        <f>IF(H1675="C_B",INDEX(音色一览表!A:A,MATCH(MID(F1673,5,2)&amp;MID(F1674,5,2)&amp;MID(F1675,7,2),音色一览表!H:H,0))&amp;" "&amp;INDEX(音色一览表!G:G,MATCH(MID(F1673,5,2)&amp;MID(F1674,5,2)&amp;MID(F1675,7,2),音色一览表!H:H,0)),"")</f>
        <v>35 MIDI三角钢琴</v>
      </c>
      <c r="S1673" s="17"/>
      <c r="T1673" s="17"/>
    </row>
    <row r="1674" spans="1:20" ht="18" hidden="1" customHeight="1" x14ac:dyDescent="0.2">
      <c r="A1674" s="16">
        <v>1672</v>
      </c>
      <c r="B1674" s="16">
        <v>8</v>
      </c>
      <c r="C1674" s="10">
        <v>43089.903827511574</v>
      </c>
      <c r="D1674" s="16" t="s">
        <v>49</v>
      </c>
      <c r="E1674" s="16" t="s">
        <v>50</v>
      </c>
      <c r="F1674" s="16" t="s">
        <v>1027</v>
      </c>
      <c r="G1674" s="16" t="s">
        <v>1948</v>
      </c>
      <c r="H1674" s="34" t="str">
        <f t="shared" si="107"/>
        <v>B20</v>
      </c>
      <c r="I1674" s="34" t="str">
        <f>IFERROR(INDEX(数据分类!B:B,MATCH(数据!H1674,数据分类!A:A,0)),"Error")</f>
        <v>设定音色_LSB</v>
      </c>
      <c r="J1674" s="34" t="str">
        <f>IFERROR(_xlfn.IFS(INDEX(数据分类!E:E,MATCH(数据!H1674,数据分类!A:A,0))=3456,N1674&amp;M1674,INDEX(数据分类!E:E,MATCH(数据!H1674,数据分类!A:A,0))=34,M1674,INDEX(数据分类!E:E,MATCH(数据!H1674,数据分类!A:A,0))=56,N1674,INDEX(数据分类!E:E,MATCH(数据!H1674,数据分类!A:A,0))="-","-"),"Error")</f>
        <v>LSB:112</v>
      </c>
      <c r="K1674" s="34">
        <f t="shared" si="106"/>
        <v>2</v>
      </c>
      <c r="L1674" s="4" t="str">
        <f>IFERROR(INDEX(字典msg!B:B,MATCH(D1674,字典msg!A:A,0)),"Error")</f>
        <v>正常</v>
      </c>
      <c r="M1674" s="4" t="str">
        <f>IFERROR(_xlfn.IFS(H1674="9",INDEX(字典1_34!C:C,MATCH(MID(F1674,5,2),字典1_34!B:B,0)),H1674="B00",INDEX(字典1_34!D:D,MATCH(MID(F1674,5,2),字典1_34!B:B,0)),H1674="B20",INDEX(字典1_34!E:E,MATCH(MID(F1674,5,2),字典1_34!B:B,0)),H1674="B48",INDEX(字典1_34!G:G,MATCH(MID(F1674,5,2),字典1_34!B:B,0)),LEFT(H1674,1)="B",INDEX(字典1_34!F:F,MATCH(MID(F1674,5,2),字典1_34!B:B,0))),"-")</f>
        <v>LSB:112</v>
      </c>
      <c r="N1674" s="4" t="str">
        <f>IFERROR(_xlfn.IFS(H1674="9",INDEX(字典1_56!C:C,MATCH(MID(F1674,7,2),字典1_56!B:B,0)),LEFT(H1674,1)="B",INDEX(字典1_56!D:D,MATCH(MID(F1674,7,2),字典1_56!B:B,0)),H1674="C_B",INDEX(字典1_56!F:F,MATCH(MID(F1674,7,2),字典1_56!B:B,0)),H1674="C",INDEX(字典1_56!E:E,MATCH(MID(F1674,7,2),字典1_56!B:B,0))),"-")</f>
        <v>设定音色_LSB</v>
      </c>
      <c r="O1674" s="4" t="str">
        <f>IFERROR(INDEX(字典1_78!C:C,MATCH(RIGHT(F1674,2),字典1_78!B:B,0)),"Error")</f>
        <v>控制变更(#02)</v>
      </c>
      <c r="P1674" s="5">
        <f t="shared" si="104"/>
        <v>40.881</v>
      </c>
      <c r="Q1674" s="5">
        <f t="shared" si="105"/>
        <v>7.0999999999997954E-2</v>
      </c>
      <c r="R1674" s="5" t="str">
        <f>IF(H1676="C_B",INDEX(音色一览表!A:A,MATCH(MID(F1674,5,2)&amp;MID(F1675,5,2)&amp;MID(F1676,7,2),音色一览表!H:H,0))&amp;" "&amp;INDEX(音色一览表!G:G,MATCH(MID(F1674,5,2)&amp;MID(F1675,5,2)&amp;MID(F1676,7,2),音色一览表!H:H,0)),"")</f>
        <v/>
      </c>
      <c r="S1674" s="17"/>
      <c r="T1674" s="17"/>
    </row>
    <row r="1675" spans="1:20" ht="18" hidden="1" customHeight="1" x14ac:dyDescent="0.2">
      <c r="A1675" s="16">
        <v>1673</v>
      </c>
      <c r="B1675" s="16">
        <v>8</v>
      </c>
      <c r="C1675" s="10">
        <v>43089.903828263887</v>
      </c>
      <c r="D1675" s="16" t="s">
        <v>49</v>
      </c>
      <c r="E1675" s="16" t="s">
        <v>50</v>
      </c>
      <c r="F1675" s="16" t="s">
        <v>1307</v>
      </c>
      <c r="G1675" s="16" t="s">
        <v>1949</v>
      </c>
      <c r="H1675" s="34" t="str">
        <f t="shared" si="107"/>
        <v>C_B</v>
      </c>
      <c r="I1675" s="34" t="str">
        <f>IFERROR(INDEX(数据分类!B:B,MATCH(数据!H1675,数据分类!A:A,0)),"Error")</f>
        <v>设定音色_NO</v>
      </c>
      <c r="J1675" s="34" t="str">
        <f>IFERROR(_xlfn.IFS(INDEX(数据分类!E:E,MATCH(数据!H1675,数据分类!A:A,0))=3456,N1675&amp;M1675,INDEX(数据分类!E:E,MATCH(数据!H1675,数据分类!A:A,0))=34,M1675,INDEX(数据分类!E:E,MATCH(数据!H1675,数据分类!A:A,0))=56,N1675,INDEX(数据分类!E:E,MATCH(数据!H1675,数据分类!A:A,0))="-","-"),"Error")</f>
        <v>NO:003</v>
      </c>
      <c r="K1675" s="34">
        <f t="shared" si="106"/>
        <v>2</v>
      </c>
      <c r="L1675" s="4" t="str">
        <f>IFERROR(INDEX(字典msg!B:B,MATCH(D1675,字典msg!A:A,0)),"Error")</f>
        <v>正常</v>
      </c>
      <c r="M1675" s="4" t="str">
        <f>IFERROR(_xlfn.IFS(H1675="9",INDEX(字典1_34!C:C,MATCH(MID(F1675,5,2),字典1_34!B:B,0)),H1675="B00",INDEX(字典1_34!D:D,MATCH(MID(F1675,5,2),字典1_34!B:B,0)),H1675="B20",INDEX(字典1_34!E:E,MATCH(MID(F1675,5,2),字典1_34!B:B,0)),H1675="B48",INDEX(字典1_34!G:G,MATCH(MID(F1675,5,2),字典1_34!B:B,0)),LEFT(H1675,1)="B",INDEX(字典1_34!F:F,MATCH(MID(F1675,5,2),字典1_34!B:B,0))),"-")</f>
        <v>-</v>
      </c>
      <c r="N1675" s="4" t="str">
        <f>IFERROR(_xlfn.IFS(H1675="9",INDEX(字典1_56!C:C,MATCH(MID(F1675,7,2),字典1_56!B:B,0)),LEFT(H1675,1)="B",INDEX(字典1_56!D:D,MATCH(MID(F1675,7,2),字典1_56!B:B,0)),H1675="C_B",INDEX(字典1_56!F:F,MATCH(MID(F1675,7,2),字典1_56!B:B,0)),H1675="C",INDEX(字典1_56!E:E,MATCH(MID(F1675,7,2),字典1_56!B:B,0))),"-")</f>
        <v>NO:003</v>
      </c>
      <c r="O1675" s="4" t="str">
        <f>IFERROR(INDEX(字典1_78!C:C,MATCH(RIGHT(F1675,2),字典1_78!B:B,0)),"Error")</f>
        <v>程序更改(#02)</v>
      </c>
      <c r="P1675" s="5">
        <f t="shared" si="104"/>
        <v>40.945999999999998</v>
      </c>
      <c r="Q1675" s="5">
        <f t="shared" si="105"/>
        <v>6.4999999999997726E-2</v>
      </c>
      <c r="R1675" s="5" t="str">
        <f>IF(H1677="C_B",INDEX(音色一览表!A:A,MATCH(MID(F1675,5,2)&amp;MID(F1676,5,2)&amp;MID(F1677,7,2),音色一览表!H:H,0))&amp;" "&amp;INDEX(音色一览表!G:G,MATCH(MID(F1675,5,2)&amp;MID(F1676,5,2)&amp;MID(F1677,7,2),音色一览表!H:H,0)),"")</f>
        <v/>
      </c>
      <c r="S1675" s="17"/>
      <c r="T1675" s="17"/>
    </row>
    <row r="1676" spans="1:20" ht="18" hidden="1" customHeight="1" x14ac:dyDescent="0.2">
      <c r="A1676" s="16">
        <v>1674</v>
      </c>
      <c r="B1676" s="16">
        <v>8</v>
      </c>
      <c r="C1676" s="10">
        <v>43089.903829016206</v>
      </c>
      <c r="D1676" s="16" t="s">
        <v>49</v>
      </c>
      <c r="E1676" s="16" t="s">
        <v>50</v>
      </c>
      <c r="F1676" s="16" t="s">
        <v>1309</v>
      </c>
      <c r="G1676" s="16" t="s">
        <v>1950</v>
      </c>
      <c r="H1676" s="34" t="str">
        <f t="shared" si="107"/>
        <v>B07</v>
      </c>
      <c r="I1676" s="34" t="str">
        <f>IFERROR(INDEX(数据分类!B:B,MATCH(数据!H1676,数据分类!A:A,0)),"Error")</f>
        <v>主音量_a</v>
      </c>
      <c r="J1676" s="34" t="str">
        <f>IFERROR(_xlfn.IFS(INDEX(数据分类!E:E,MATCH(数据!H1676,数据分类!A:A,0))=3456,N1676&amp;M1676,INDEX(数据分类!E:E,MATCH(数据!H1676,数据分类!A:A,0))=34,M1676,INDEX(数据分类!E:E,MATCH(数据!H1676,数据分类!A:A,0))=56,N1676,INDEX(数据分类!E:E,MATCH(数据!H1676,数据分类!A:A,0))="-","-"),"Error")</f>
        <v>Vol:103</v>
      </c>
      <c r="K1676" s="34">
        <f t="shared" si="106"/>
        <v>1</v>
      </c>
      <c r="L1676" s="4" t="str">
        <f>IFERROR(INDEX(字典msg!B:B,MATCH(D1676,字典msg!A:A,0)),"Error")</f>
        <v>正常</v>
      </c>
      <c r="M1676" s="4" t="str">
        <f>IFERROR(_xlfn.IFS(H1676="9",INDEX(字典1_34!C:C,MATCH(MID(F1676,5,2),字典1_34!B:B,0)),H1676="B00",INDEX(字典1_34!D:D,MATCH(MID(F1676,5,2),字典1_34!B:B,0)),H1676="B20",INDEX(字典1_34!E:E,MATCH(MID(F1676,5,2),字典1_34!B:B,0)),H1676="B48",INDEX(字典1_34!G:G,MATCH(MID(F1676,5,2),字典1_34!B:B,0)),LEFT(H1676,1)="B",INDEX(字典1_34!F:F,MATCH(MID(F1676,5,2),字典1_34!B:B,0))),"-")</f>
        <v>Vol:103</v>
      </c>
      <c r="N1676" s="4" t="str">
        <f>IFERROR(_xlfn.IFS(H1676="9",INDEX(字典1_56!C:C,MATCH(MID(F1676,7,2),字典1_56!B:B,0)),LEFT(H1676,1)="B",INDEX(字典1_56!D:D,MATCH(MID(F1676,7,2),字典1_56!B:B,0)),H1676="C_B",INDEX(字典1_56!F:F,MATCH(MID(F1676,7,2),字典1_56!B:B,0)),H1676="C",INDEX(字典1_56!E:E,MATCH(MID(F1676,7,2),字典1_56!B:B,0))),"-")</f>
        <v>主音量_a</v>
      </c>
      <c r="O1676" s="4" t="str">
        <f>IFERROR(INDEX(字典1_78!C:C,MATCH(RIGHT(F1676,2),字典1_78!B:B,0)),"Error")</f>
        <v>控制变更(#01)</v>
      </c>
      <c r="P1676" s="5">
        <f t="shared" si="104"/>
        <v>41.011000000000003</v>
      </c>
      <c r="Q1676" s="5">
        <f t="shared" si="105"/>
        <v>6.5000000000004832E-2</v>
      </c>
      <c r="R1676" s="5" t="str">
        <f>IF(H1678="C_B",INDEX(音色一览表!A:A,MATCH(MID(F1676,5,2)&amp;MID(F1677,5,2)&amp;MID(F1678,7,2),音色一览表!H:H,0))&amp;" "&amp;INDEX(音色一览表!G:G,MATCH(MID(F1676,5,2)&amp;MID(F1677,5,2)&amp;MID(F1678,7,2),音色一览表!H:H,0)),"")</f>
        <v/>
      </c>
      <c r="S1676" s="17"/>
      <c r="T1676" s="17"/>
    </row>
    <row r="1677" spans="1:20" ht="18" hidden="1" customHeight="1" x14ac:dyDescent="0.2">
      <c r="A1677" s="16">
        <v>1675</v>
      </c>
      <c r="B1677" s="16">
        <v>8</v>
      </c>
      <c r="C1677" s="10">
        <v>43089.903829791663</v>
      </c>
      <c r="D1677" s="16" t="s">
        <v>49</v>
      </c>
      <c r="E1677" s="16" t="s">
        <v>50</v>
      </c>
      <c r="F1677" s="16" t="s">
        <v>1311</v>
      </c>
      <c r="G1677" s="16" t="s">
        <v>1951</v>
      </c>
      <c r="H1677" s="34" t="str">
        <f t="shared" si="107"/>
        <v>B5D</v>
      </c>
      <c r="I1677" s="34" t="str">
        <f>IFERROR(INDEX(数据分类!B:B,MATCH(数据!H1677,数据分类!A:A,0)),"Error")</f>
        <v>混响深度_b</v>
      </c>
      <c r="J1677" s="34" t="str">
        <f>IFERROR(_xlfn.IFS(INDEX(数据分类!E:E,MATCH(数据!H1677,数据分类!A:A,0))=3456,N1677&amp;M1677,INDEX(数据分类!E:E,MATCH(数据!H1677,数据分类!A:A,0))=34,M1677,INDEX(数据分类!E:E,MATCH(数据!H1677,数据分类!A:A,0))=56,N1677,INDEX(数据分类!E:E,MATCH(数据!H1677,数据分类!A:A,0))="-","-"),"Error")</f>
        <v>Vol:024</v>
      </c>
      <c r="K1677" s="34">
        <f t="shared" si="106"/>
        <v>1</v>
      </c>
      <c r="L1677" s="4" t="str">
        <f>IFERROR(INDEX(字典msg!B:B,MATCH(D1677,字典msg!A:A,0)),"Error")</f>
        <v>正常</v>
      </c>
      <c r="M1677" s="4" t="str">
        <f>IFERROR(_xlfn.IFS(H1677="9",INDEX(字典1_34!C:C,MATCH(MID(F1677,5,2),字典1_34!B:B,0)),H1677="B00",INDEX(字典1_34!D:D,MATCH(MID(F1677,5,2),字典1_34!B:B,0)),H1677="B20",INDEX(字典1_34!E:E,MATCH(MID(F1677,5,2),字典1_34!B:B,0)),H1677="B48",INDEX(字典1_34!G:G,MATCH(MID(F1677,5,2),字典1_34!B:B,0)),LEFT(H1677,1)="B",INDEX(字典1_34!F:F,MATCH(MID(F1677,5,2),字典1_34!B:B,0))),"-")</f>
        <v>Vol:024</v>
      </c>
      <c r="N1677" s="4" t="str">
        <f>IFERROR(_xlfn.IFS(H1677="9",INDEX(字典1_56!C:C,MATCH(MID(F1677,7,2),字典1_56!B:B,0)),LEFT(H1677,1)="B",INDEX(字典1_56!D:D,MATCH(MID(F1677,7,2),字典1_56!B:B,0)),H1677="C_B",INDEX(字典1_56!F:F,MATCH(MID(F1677,7,2),字典1_56!B:B,0)),H1677="C",INDEX(字典1_56!E:E,MATCH(MID(F1677,7,2),字典1_56!B:B,0))),"-")</f>
        <v>混响深度_b</v>
      </c>
      <c r="O1677" s="4" t="str">
        <f>IFERROR(INDEX(字典1_78!C:C,MATCH(RIGHT(F1677,2),字典1_78!B:B,0)),"Error")</f>
        <v>控制变更(#01)</v>
      </c>
      <c r="P1677" s="5">
        <f t="shared" si="104"/>
        <v>41.078000000000003</v>
      </c>
      <c r="Q1677" s="5">
        <f t="shared" si="105"/>
        <v>6.7000000000000171E-2</v>
      </c>
      <c r="R1677" s="5" t="str">
        <f>IF(H1679="C_B",INDEX(音色一览表!A:A,MATCH(MID(F1677,5,2)&amp;MID(F1678,5,2)&amp;MID(F1679,7,2),音色一览表!H:H,0))&amp;" "&amp;INDEX(音色一览表!G:G,MATCH(MID(F1677,5,2)&amp;MID(F1678,5,2)&amp;MID(F1679,7,2),音色一览表!H:H,0)),"")</f>
        <v/>
      </c>
      <c r="S1677" s="17"/>
      <c r="T1677" s="17"/>
    </row>
    <row r="1678" spans="1:20" ht="18" hidden="1" customHeight="1" x14ac:dyDescent="0.2">
      <c r="A1678" s="16">
        <v>1676</v>
      </c>
      <c r="B1678" s="16">
        <v>8</v>
      </c>
      <c r="C1678" s="10">
        <v>43089.903830520831</v>
      </c>
      <c r="D1678" s="16" t="s">
        <v>49</v>
      </c>
      <c r="E1678" s="16" t="s">
        <v>50</v>
      </c>
      <c r="F1678" s="16" t="s">
        <v>1313</v>
      </c>
      <c r="G1678" s="16" t="s">
        <v>1952</v>
      </c>
      <c r="H1678" s="34" t="str">
        <f t="shared" si="107"/>
        <v>B07</v>
      </c>
      <c r="I1678" s="34" t="str">
        <f>IFERROR(INDEX(数据分类!B:B,MATCH(数据!H1678,数据分类!A:A,0)),"Error")</f>
        <v>主音量_a</v>
      </c>
      <c r="J1678" s="34" t="str">
        <f>IFERROR(_xlfn.IFS(INDEX(数据分类!E:E,MATCH(数据!H1678,数据分类!A:A,0))=3456,N1678&amp;M1678,INDEX(数据分类!E:E,MATCH(数据!H1678,数据分类!A:A,0))=34,M1678,INDEX(数据分类!E:E,MATCH(数据!H1678,数据分类!A:A,0))=56,N1678,INDEX(数据分类!E:E,MATCH(数据!H1678,数据分类!A:A,0))="-","-"),"Error")</f>
        <v>Vol:076</v>
      </c>
      <c r="K1678" s="34">
        <f t="shared" si="106"/>
        <v>2</v>
      </c>
      <c r="L1678" s="4" t="str">
        <f>IFERROR(INDEX(字典msg!B:B,MATCH(D1678,字典msg!A:A,0)),"Error")</f>
        <v>正常</v>
      </c>
      <c r="M1678" s="4" t="str">
        <f>IFERROR(_xlfn.IFS(H1678="9",INDEX(字典1_34!C:C,MATCH(MID(F1678,5,2),字典1_34!B:B,0)),H1678="B00",INDEX(字典1_34!D:D,MATCH(MID(F1678,5,2),字典1_34!B:B,0)),H1678="B20",INDEX(字典1_34!E:E,MATCH(MID(F1678,5,2),字典1_34!B:B,0)),H1678="B48",INDEX(字典1_34!G:G,MATCH(MID(F1678,5,2),字典1_34!B:B,0)),LEFT(H1678,1)="B",INDEX(字典1_34!F:F,MATCH(MID(F1678,5,2),字典1_34!B:B,0))),"-")</f>
        <v>Vol:076</v>
      </c>
      <c r="N1678" s="4" t="str">
        <f>IFERROR(_xlfn.IFS(H1678="9",INDEX(字典1_56!C:C,MATCH(MID(F1678,7,2),字典1_56!B:B,0)),LEFT(H1678,1)="B",INDEX(字典1_56!D:D,MATCH(MID(F1678,7,2),字典1_56!B:B,0)),H1678="C_B",INDEX(字典1_56!F:F,MATCH(MID(F1678,7,2),字典1_56!B:B,0)),H1678="C",INDEX(字典1_56!E:E,MATCH(MID(F1678,7,2),字典1_56!B:B,0))),"-")</f>
        <v>主音量_a</v>
      </c>
      <c r="O1678" s="4" t="str">
        <f>IFERROR(INDEX(字典1_78!C:C,MATCH(RIGHT(F1678,2),字典1_78!B:B,0)),"Error")</f>
        <v>控制变更(#02)</v>
      </c>
      <c r="P1678" s="5">
        <f t="shared" si="104"/>
        <v>41.140999999999998</v>
      </c>
      <c r="Q1678" s="5">
        <f t="shared" si="105"/>
        <v>6.2999999999995282E-2</v>
      </c>
      <c r="R1678" s="5" t="str">
        <f>IF(H1680="C_B",INDEX(音色一览表!A:A,MATCH(MID(F1678,5,2)&amp;MID(F1679,5,2)&amp;MID(F1680,7,2),音色一览表!H:H,0))&amp;" "&amp;INDEX(音色一览表!G:G,MATCH(MID(F1678,5,2)&amp;MID(F1679,5,2)&amp;MID(F1680,7,2),音色一览表!H:H,0)),"")</f>
        <v/>
      </c>
      <c r="S1678" s="17"/>
      <c r="T1678" s="17"/>
    </row>
    <row r="1679" spans="1:20" ht="18" hidden="1" customHeight="1" x14ac:dyDescent="0.2">
      <c r="A1679" s="16">
        <v>1677</v>
      </c>
      <c r="B1679" s="16">
        <v>8</v>
      </c>
      <c r="C1679" s="10">
        <v>43089.903831261574</v>
      </c>
      <c r="D1679" s="16" t="s">
        <v>49</v>
      </c>
      <c r="E1679" s="16" t="s">
        <v>50</v>
      </c>
      <c r="F1679" s="16" t="s">
        <v>1315</v>
      </c>
      <c r="G1679" s="16" t="s">
        <v>1953</v>
      </c>
      <c r="H1679" s="34" t="str">
        <f t="shared" si="107"/>
        <v>B5D</v>
      </c>
      <c r="I1679" s="34" t="str">
        <f>IFERROR(INDEX(数据分类!B:B,MATCH(数据!H1679,数据分类!A:A,0)),"Error")</f>
        <v>混响深度_b</v>
      </c>
      <c r="J1679" s="34" t="str">
        <f>IFERROR(_xlfn.IFS(INDEX(数据分类!E:E,MATCH(数据!H1679,数据分类!A:A,0))=3456,N1679&amp;M1679,INDEX(数据分类!E:E,MATCH(数据!H1679,数据分类!A:A,0))=34,M1679,INDEX(数据分类!E:E,MATCH(数据!H1679,数据分类!A:A,0))=56,N1679,INDEX(数据分类!E:E,MATCH(数据!H1679,数据分类!A:A,0))="-","-"),"Error")</f>
        <v>Vol:040</v>
      </c>
      <c r="K1679" s="34">
        <f t="shared" si="106"/>
        <v>2</v>
      </c>
      <c r="L1679" s="4" t="str">
        <f>IFERROR(INDEX(字典msg!B:B,MATCH(D1679,字典msg!A:A,0)),"Error")</f>
        <v>正常</v>
      </c>
      <c r="M1679" s="4" t="str">
        <f>IFERROR(_xlfn.IFS(H1679="9",INDEX(字典1_34!C:C,MATCH(MID(F1679,5,2),字典1_34!B:B,0)),H1679="B00",INDEX(字典1_34!D:D,MATCH(MID(F1679,5,2),字典1_34!B:B,0)),H1679="B20",INDEX(字典1_34!E:E,MATCH(MID(F1679,5,2),字典1_34!B:B,0)),H1679="B48",INDEX(字典1_34!G:G,MATCH(MID(F1679,5,2),字典1_34!B:B,0)),LEFT(H1679,1)="B",INDEX(字典1_34!F:F,MATCH(MID(F1679,5,2),字典1_34!B:B,0))),"-")</f>
        <v>Vol:040</v>
      </c>
      <c r="N1679" s="4" t="str">
        <f>IFERROR(_xlfn.IFS(H1679="9",INDEX(字典1_56!C:C,MATCH(MID(F1679,7,2),字典1_56!B:B,0)),LEFT(H1679,1)="B",INDEX(字典1_56!D:D,MATCH(MID(F1679,7,2),字典1_56!B:B,0)),H1679="C_B",INDEX(字典1_56!F:F,MATCH(MID(F1679,7,2),字典1_56!B:B,0)),H1679="C",INDEX(字典1_56!E:E,MATCH(MID(F1679,7,2),字典1_56!B:B,0))),"-")</f>
        <v>混响深度_b</v>
      </c>
      <c r="O1679" s="4" t="str">
        <f>IFERROR(INDEX(字典1_78!C:C,MATCH(RIGHT(F1679,2),字典1_78!B:B,0)),"Error")</f>
        <v>控制变更(#02)</v>
      </c>
      <c r="P1679" s="5">
        <f t="shared" si="104"/>
        <v>41.204999999999998</v>
      </c>
      <c r="Q1679" s="5">
        <f t="shared" si="105"/>
        <v>6.4000000000000057E-2</v>
      </c>
      <c r="R1679" s="5" t="str">
        <f>IF(H1681="C_B",INDEX(音色一览表!A:A,MATCH(MID(F1679,5,2)&amp;MID(F1680,5,2)&amp;MID(F1681,7,2),音色一览表!H:H,0))&amp;" "&amp;INDEX(音色一览表!G:G,MATCH(MID(F1679,5,2)&amp;MID(F1680,5,2)&amp;MID(F1681,7,2),音色一览表!H:H,0)),"")</f>
        <v/>
      </c>
      <c r="S1679" s="17"/>
      <c r="T1679" s="17"/>
    </row>
    <row r="1680" spans="1:20" ht="18" hidden="1" customHeight="1" x14ac:dyDescent="0.2">
      <c r="A1680" s="16">
        <v>1678</v>
      </c>
      <c r="B1680" s="16">
        <v>8</v>
      </c>
      <c r="C1680" s="10">
        <v>43089.903832048614</v>
      </c>
      <c r="D1680" s="16" t="s">
        <v>49</v>
      </c>
      <c r="E1680" s="16" t="s">
        <v>50</v>
      </c>
      <c r="F1680" s="16" t="s">
        <v>1021</v>
      </c>
      <c r="G1680" s="16" t="s">
        <v>1954</v>
      </c>
      <c r="H1680" s="34" t="str">
        <f t="shared" si="107"/>
        <v>B00</v>
      </c>
      <c r="I1680" s="34" t="str">
        <f>IFERROR(INDEX(数据分类!B:B,MATCH(数据!H1680,数据分类!A:A,0)),"Error")</f>
        <v>设定音色_MSB</v>
      </c>
      <c r="J1680" s="34" t="str">
        <f>IFERROR(_xlfn.IFS(INDEX(数据分类!E:E,MATCH(数据!H1680,数据分类!A:A,0))=3456,N1680&amp;M1680,INDEX(数据分类!E:E,MATCH(数据!H1680,数据分类!A:A,0))=34,M1680,INDEX(数据分类!E:E,MATCH(数据!H1680,数据分类!A:A,0))=56,N1680,INDEX(数据分类!E:E,MATCH(数据!H1680,数据分类!A:A,0))="-","-"),"Error")</f>
        <v>MSB:000</v>
      </c>
      <c r="K1680" s="34">
        <f t="shared" si="106"/>
        <v>1</v>
      </c>
      <c r="L1680" s="4" t="str">
        <f>IFERROR(INDEX(字典msg!B:B,MATCH(D1680,字典msg!A:A,0)),"Error")</f>
        <v>正常</v>
      </c>
      <c r="M1680" s="4" t="str">
        <f>IFERROR(_xlfn.IFS(H1680="9",INDEX(字典1_34!C:C,MATCH(MID(F1680,5,2),字典1_34!B:B,0)),H1680="B00",INDEX(字典1_34!D:D,MATCH(MID(F1680,5,2),字典1_34!B:B,0)),H1680="B20",INDEX(字典1_34!E:E,MATCH(MID(F1680,5,2),字典1_34!B:B,0)),H1680="B48",INDEX(字典1_34!G:G,MATCH(MID(F1680,5,2),字典1_34!B:B,0)),LEFT(H1680,1)="B",INDEX(字典1_34!F:F,MATCH(MID(F1680,5,2),字典1_34!B:B,0))),"-")</f>
        <v>MSB:000</v>
      </c>
      <c r="N1680" s="4" t="str">
        <f>IFERROR(_xlfn.IFS(H1680="9",INDEX(字典1_56!C:C,MATCH(MID(F1680,7,2),字典1_56!B:B,0)),LEFT(H1680,1)="B",INDEX(字典1_56!D:D,MATCH(MID(F1680,7,2),字典1_56!B:B,0)),H1680="C_B",INDEX(字典1_56!F:F,MATCH(MID(F1680,7,2),字典1_56!B:B,0)),H1680="C",INDEX(字典1_56!E:E,MATCH(MID(F1680,7,2),字典1_56!B:B,0))),"-")</f>
        <v>设定音色_MSB</v>
      </c>
      <c r="O1680" s="4" t="str">
        <f>IFERROR(INDEX(字典1_78!C:C,MATCH(RIGHT(F1680,2),字典1_78!B:B,0)),"Error")</f>
        <v>控制变更(#01)</v>
      </c>
      <c r="P1680" s="5">
        <f t="shared" si="104"/>
        <v>41.273000000000003</v>
      </c>
      <c r="Q1680" s="5">
        <f t="shared" si="105"/>
        <v>6.8000000000004945E-2</v>
      </c>
      <c r="R1680" s="5" t="str">
        <f>IF(H1682="C_B",INDEX(音色一览表!A:A,MATCH(MID(F1680,5,2)&amp;MID(F1681,5,2)&amp;MID(F1682,7,2),音色一览表!H:H,0))&amp;" "&amp;INDEX(音色一览表!G:G,MATCH(MID(F1680,5,2)&amp;MID(F1681,5,2)&amp;MID(F1682,7,2),音色一览表!H:H,0)),"")</f>
        <v>32 三角钢琴</v>
      </c>
      <c r="S1680" s="17"/>
      <c r="T1680" s="17"/>
    </row>
    <row r="1681" spans="1:20" ht="18" hidden="1" customHeight="1" x14ac:dyDescent="0.2">
      <c r="A1681" s="16">
        <v>1679</v>
      </c>
      <c r="B1681" s="16">
        <v>8</v>
      </c>
      <c r="C1681" s="10">
        <v>43089.90383278935</v>
      </c>
      <c r="D1681" s="16" t="s">
        <v>49</v>
      </c>
      <c r="E1681" s="16" t="s">
        <v>50</v>
      </c>
      <c r="F1681" s="16" t="s">
        <v>1023</v>
      </c>
      <c r="G1681" s="16" t="s">
        <v>1955</v>
      </c>
      <c r="H1681" s="34" t="str">
        <f t="shared" si="107"/>
        <v>B20</v>
      </c>
      <c r="I1681" s="34" t="str">
        <f>IFERROR(INDEX(数据分类!B:B,MATCH(数据!H1681,数据分类!A:A,0)),"Error")</f>
        <v>设定音色_LSB</v>
      </c>
      <c r="J1681" s="34" t="str">
        <f>IFERROR(_xlfn.IFS(INDEX(数据分类!E:E,MATCH(数据!H1681,数据分类!A:A,0))=3456,N1681&amp;M1681,INDEX(数据分类!E:E,MATCH(数据!H1681,数据分类!A:A,0))=34,M1681,INDEX(数据分类!E:E,MATCH(数据!H1681,数据分类!A:A,0))=56,N1681,INDEX(数据分类!E:E,MATCH(数据!H1681,数据分类!A:A,0))="-","-"),"Error")</f>
        <v>LSB:112</v>
      </c>
      <c r="K1681" s="34">
        <f t="shared" si="106"/>
        <v>1</v>
      </c>
      <c r="L1681" s="4" t="str">
        <f>IFERROR(INDEX(字典msg!B:B,MATCH(D1681,字典msg!A:A,0)),"Error")</f>
        <v>正常</v>
      </c>
      <c r="M1681" s="4" t="str">
        <f>IFERROR(_xlfn.IFS(H1681="9",INDEX(字典1_34!C:C,MATCH(MID(F1681,5,2),字典1_34!B:B,0)),H1681="B00",INDEX(字典1_34!D:D,MATCH(MID(F1681,5,2),字典1_34!B:B,0)),H1681="B20",INDEX(字典1_34!E:E,MATCH(MID(F1681,5,2),字典1_34!B:B,0)),H1681="B48",INDEX(字典1_34!G:G,MATCH(MID(F1681,5,2),字典1_34!B:B,0)),LEFT(H1681,1)="B",INDEX(字典1_34!F:F,MATCH(MID(F1681,5,2),字典1_34!B:B,0))),"-")</f>
        <v>LSB:112</v>
      </c>
      <c r="N1681" s="4" t="str">
        <f>IFERROR(_xlfn.IFS(H1681="9",INDEX(字典1_56!C:C,MATCH(MID(F1681,7,2),字典1_56!B:B,0)),LEFT(H1681,1)="B",INDEX(字典1_56!D:D,MATCH(MID(F1681,7,2),字典1_56!B:B,0)),H1681="C_B",INDEX(字典1_56!F:F,MATCH(MID(F1681,7,2),字典1_56!B:B,0)),H1681="C",INDEX(字典1_56!E:E,MATCH(MID(F1681,7,2),字典1_56!B:B,0))),"-")</f>
        <v>设定音色_LSB</v>
      </c>
      <c r="O1681" s="4" t="str">
        <f>IFERROR(INDEX(字典1_78!C:C,MATCH(RIGHT(F1681,2),字典1_78!B:B,0)),"Error")</f>
        <v>控制变更(#01)</v>
      </c>
      <c r="P1681" s="5">
        <f t="shared" si="104"/>
        <v>41.337000000000003</v>
      </c>
      <c r="Q1681" s="5">
        <f t="shared" si="105"/>
        <v>6.4000000000000057E-2</v>
      </c>
      <c r="R1681" s="5" t="str">
        <f>IF(H1683="C_B",INDEX(音色一览表!A:A,MATCH(MID(F1681,5,2)&amp;MID(F1682,5,2)&amp;MID(F1683,7,2),音色一览表!H:H,0))&amp;" "&amp;INDEX(音色一览表!G:G,MATCH(MID(F1681,5,2)&amp;MID(F1682,5,2)&amp;MID(F1683,7,2),音色一览表!H:H,0)),"")</f>
        <v/>
      </c>
      <c r="S1681" s="17"/>
      <c r="T1681" s="17"/>
    </row>
    <row r="1682" spans="1:20" ht="18" hidden="1" customHeight="1" x14ac:dyDescent="0.2">
      <c r="A1682" s="16">
        <v>1680</v>
      </c>
      <c r="B1682" s="16">
        <v>8</v>
      </c>
      <c r="C1682" s="10">
        <v>43089.903833530094</v>
      </c>
      <c r="D1682" s="16" t="s">
        <v>49</v>
      </c>
      <c r="E1682" s="16" t="s">
        <v>50</v>
      </c>
      <c r="F1682" s="16" t="s">
        <v>1024</v>
      </c>
      <c r="G1682" s="16" t="s">
        <v>1956</v>
      </c>
      <c r="H1682" s="34" t="str">
        <f t="shared" si="107"/>
        <v>C_B</v>
      </c>
      <c r="I1682" s="34" t="str">
        <f>IFERROR(INDEX(数据分类!B:B,MATCH(数据!H1682,数据分类!A:A,0)),"Error")</f>
        <v>设定音色_NO</v>
      </c>
      <c r="J1682" s="34" t="str">
        <f>IFERROR(_xlfn.IFS(INDEX(数据分类!E:E,MATCH(数据!H1682,数据分类!A:A,0))=3456,N1682&amp;M1682,INDEX(数据分类!E:E,MATCH(数据!H1682,数据分类!A:A,0))=34,M1682,INDEX(数据分类!E:E,MATCH(数据!H1682,数据分类!A:A,0))=56,N1682,INDEX(数据分类!E:E,MATCH(数据!H1682,数据分类!A:A,0))="-","-"),"Error")</f>
        <v>NO:001</v>
      </c>
      <c r="K1682" s="34">
        <f t="shared" si="106"/>
        <v>1</v>
      </c>
      <c r="L1682" s="4" t="str">
        <f>IFERROR(INDEX(字典msg!B:B,MATCH(D1682,字典msg!A:A,0)),"Error")</f>
        <v>正常</v>
      </c>
      <c r="M1682" s="4" t="str">
        <f>IFERROR(_xlfn.IFS(H1682="9",INDEX(字典1_34!C:C,MATCH(MID(F1682,5,2),字典1_34!B:B,0)),H1682="B00",INDEX(字典1_34!D:D,MATCH(MID(F1682,5,2),字典1_34!B:B,0)),H1682="B20",INDEX(字典1_34!E:E,MATCH(MID(F1682,5,2),字典1_34!B:B,0)),H1682="B48",INDEX(字典1_34!G:G,MATCH(MID(F1682,5,2),字典1_34!B:B,0)),LEFT(H1682,1)="B",INDEX(字典1_34!F:F,MATCH(MID(F1682,5,2),字典1_34!B:B,0))),"-")</f>
        <v>-</v>
      </c>
      <c r="N1682" s="4" t="str">
        <f>IFERROR(_xlfn.IFS(H1682="9",INDEX(字典1_56!C:C,MATCH(MID(F1682,7,2),字典1_56!B:B,0)),LEFT(H1682,1)="B",INDEX(字典1_56!D:D,MATCH(MID(F1682,7,2),字典1_56!B:B,0)),H1682="C_B",INDEX(字典1_56!F:F,MATCH(MID(F1682,7,2),字典1_56!B:B,0)),H1682="C",INDEX(字典1_56!E:E,MATCH(MID(F1682,7,2),字典1_56!B:B,0))),"-")</f>
        <v>NO:001</v>
      </c>
      <c r="O1682" s="4" t="str">
        <f>IFERROR(INDEX(字典1_78!C:C,MATCH(RIGHT(F1682,2),字典1_78!B:B,0)),"Error")</f>
        <v>程序更改(#01)</v>
      </c>
      <c r="P1682" s="5">
        <f t="shared" si="104"/>
        <v>41.401000000000003</v>
      </c>
      <c r="Q1682" s="5">
        <f t="shared" si="105"/>
        <v>6.4000000000000057E-2</v>
      </c>
      <c r="R1682" s="5" t="str">
        <f>IF(H1684="C_B",INDEX(音色一览表!A:A,MATCH(MID(F1682,5,2)&amp;MID(F1683,5,2)&amp;MID(F1684,7,2),音色一览表!H:H,0))&amp;" "&amp;INDEX(音色一览表!G:G,MATCH(MID(F1682,5,2)&amp;MID(F1683,5,2)&amp;MID(F1684,7,2),音色一览表!H:H,0)),"")</f>
        <v/>
      </c>
      <c r="S1682" s="17"/>
      <c r="T1682" s="17"/>
    </row>
    <row r="1683" spans="1:20" ht="18" hidden="1" customHeight="1" x14ac:dyDescent="0.2">
      <c r="A1683" s="16">
        <v>1681</v>
      </c>
      <c r="B1683" s="16">
        <v>8</v>
      </c>
      <c r="C1683" s="10">
        <v>43089.903834328703</v>
      </c>
      <c r="D1683" s="16" t="s">
        <v>49</v>
      </c>
      <c r="E1683" s="16" t="s">
        <v>50</v>
      </c>
      <c r="F1683" s="16" t="s">
        <v>1026</v>
      </c>
      <c r="G1683" s="16" t="s">
        <v>1957</v>
      </c>
      <c r="H1683" s="34" t="str">
        <f t="shared" si="107"/>
        <v>B00</v>
      </c>
      <c r="I1683" s="34" t="str">
        <f>IFERROR(INDEX(数据分类!B:B,MATCH(数据!H1683,数据分类!A:A,0)),"Error")</f>
        <v>设定音色_MSB</v>
      </c>
      <c r="J1683" s="34" t="str">
        <f>IFERROR(_xlfn.IFS(INDEX(数据分类!E:E,MATCH(数据!H1683,数据分类!A:A,0))=3456,N1683&amp;M1683,INDEX(数据分类!E:E,MATCH(数据!H1683,数据分类!A:A,0))=34,M1683,INDEX(数据分类!E:E,MATCH(数据!H1683,数据分类!A:A,0))=56,N1683,INDEX(数据分类!E:E,MATCH(数据!H1683,数据分类!A:A,0))="-","-"),"Error")</f>
        <v>MSB:000</v>
      </c>
      <c r="K1683" s="34">
        <f t="shared" si="106"/>
        <v>2</v>
      </c>
      <c r="L1683" s="4" t="str">
        <f>IFERROR(INDEX(字典msg!B:B,MATCH(D1683,字典msg!A:A,0)),"Error")</f>
        <v>正常</v>
      </c>
      <c r="M1683" s="4" t="str">
        <f>IFERROR(_xlfn.IFS(H1683="9",INDEX(字典1_34!C:C,MATCH(MID(F1683,5,2),字典1_34!B:B,0)),H1683="B00",INDEX(字典1_34!D:D,MATCH(MID(F1683,5,2),字典1_34!B:B,0)),H1683="B20",INDEX(字典1_34!E:E,MATCH(MID(F1683,5,2),字典1_34!B:B,0)),H1683="B48",INDEX(字典1_34!G:G,MATCH(MID(F1683,5,2),字典1_34!B:B,0)),LEFT(H1683,1)="B",INDEX(字典1_34!F:F,MATCH(MID(F1683,5,2),字典1_34!B:B,0))),"-")</f>
        <v>MSB:000</v>
      </c>
      <c r="N1683" s="4" t="str">
        <f>IFERROR(_xlfn.IFS(H1683="9",INDEX(字典1_56!C:C,MATCH(MID(F1683,7,2),字典1_56!B:B,0)),LEFT(H1683,1)="B",INDEX(字典1_56!D:D,MATCH(MID(F1683,7,2),字典1_56!B:B,0)),H1683="C_B",INDEX(字典1_56!F:F,MATCH(MID(F1683,7,2),字典1_56!B:B,0)),H1683="C",INDEX(字典1_56!E:E,MATCH(MID(F1683,7,2),字典1_56!B:B,0))),"-")</f>
        <v>设定音色_MSB</v>
      </c>
      <c r="O1683" s="4" t="str">
        <f>IFERROR(INDEX(字典1_78!C:C,MATCH(RIGHT(F1683,2),字典1_78!B:B,0)),"Error")</f>
        <v>控制变更(#02)</v>
      </c>
      <c r="P1683" s="5">
        <f t="shared" si="104"/>
        <v>41.47</v>
      </c>
      <c r="Q1683" s="5">
        <f t="shared" si="105"/>
        <v>6.8999999999995509E-2</v>
      </c>
      <c r="R1683" s="5" t="str">
        <f>IF(H1685="C_B",INDEX(音色一览表!A:A,MATCH(MID(F1683,5,2)&amp;MID(F1684,5,2)&amp;MID(F1685,7,2),音色一览表!H:H,0))&amp;" "&amp;INDEX(音色一览表!G:G,MATCH(MID(F1683,5,2)&amp;MID(F1684,5,2)&amp;MID(F1685,7,2),音色一览表!H:H,0)),"")</f>
        <v>73 弦乐合奏1</v>
      </c>
      <c r="S1683" s="17"/>
      <c r="T1683" s="17"/>
    </row>
    <row r="1684" spans="1:20" ht="18" hidden="1" customHeight="1" x14ac:dyDescent="0.2">
      <c r="A1684" s="16">
        <v>1682</v>
      </c>
      <c r="B1684" s="16">
        <v>8</v>
      </c>
      <c r="C1684" s="10">
        <v>43089.903835115743</v>
      </c>
      <c r="D1684" s="16" t="s">
        <v>49</v>
      </c>
      <c r="E1684" s="16" t="s">
        <v>50</v>
      </c>
      <c r="F1684" s="16" t="s">
        <v>1761</v>
      </c>
      <c r="G1684" s="16" t="s">
        <v>1958</v>
      </c>
      <c r="H1684" s="34" t="str">
        <f t="shared" si="107"/>
        <v>B20</v>
      </c>
      <c r="I1684" s="34" t="str">
        <f>IFERROR(INDEX(数据分类!B:B,MATCH(数据!H1684,数据分类!A:A,0)),"Error")</f>
        <v>设定音色_LSB</v>
      </c>
      <c r="J1684" s="34" t="str">
        <f>IFERROR(_xlfn.IFS(INDEX(数据分类!E:E,MATCH(数据!H1684,数据分类!A:A,0))=3456,N1684&amp;M1684,INDEX(数据分类!E:E,MATCH(数据!H1684,数据分类!A:A,0))=34,M1684,INDEX(数据分类!E:E,MATCH(数据!H1684,数据分类!A:A,0))=56,N1684,INDEX(数据分类!E:E,MATCH(数据!H1684,数据分类!A:A,0))="-","-"),"Error")</f>
        <v>LSB:116</v>
      </c>
      <c r="K1684" s="34">
        <f t="shared" si="106"/>
        <v>2</v>
      </c>
      <c r="L1684" s="4" t="str">
        <f>IFERROR(INDEX(字典msg!B:B,MATCH(D1684,字典msg!A:A,0)),"Error")</f>
        <v>正常</v>
      </c>
      <c r="M1684" s="4" t="str">
        <f>IFERROR(_xlfn.IFS(H1684="9",INDEX(字典1_34!C:C,MATCH(MID(F1684,5,2),字典1_34!B:B,0)),H1684="B00",INDEX(字典1_34!D:D,MATCH(MID(F1684,5,2),字典1_34!B:B,0)),H1684="B20",INDEX(字典1_34!E:E,MATCH(MID(F1684,5,2),字典1_34!B:B,0)),H1684="B48",INDEX(字典1_34!G:G,MATCH(MID(F1684,5,2),字典1_34!B:B,0)),LEFT(H1684,1)="B",INDEX(字典1_34!F:F,MATCH(MID(F1684,5,2),字典1_34!B:B,0))),"-")</f>
        <v>LSB:116</v>
      </c>
      <c r="N1684" s="4" t="str">
        <f>IFERROR(_xlfn.IFS(H1684="9",INDEX(字典1_56!C:C,MATCH(MID(F1684,7,2),字典1_56!B:B,0)),LEFT(H1684,1)="B",INDEX(字典1_56!D:D,MATCH(MID(F1684,7,2),字典1_56!B:B,0)),H1684="C_B",INDEX(字典1_56!F:F,MATCH(MID(F1684,7,2),字典1_56!B:B,0)),H1684="C",INDEX(字典1_56!E:E,MATCH(MID(F1684,7,2),字典1_56!B:B,0))),"-")</f>
        <v>设定音色_LSB</v>
      </c>
      <c r="O1684" s="4" t="str">
        <f>IFERROR(INDEX(字典1_78!C:C,MATCH(RIGHT(F1684,2),字典1_78!B:B,0)),"Error")</f>
        <v>控制变更(#02)</v>
      </c>
      <c r="P1684" s="5">
        <f t="shared" si="104"/>
        <v>41.537999999999997</v>
      </c>
      <c r="Q1684" s="5">
        <f t="shared" si="105"/>
        <v>6.799999999999784E-2</v>
      </c>
      <c r="R1684" s="5" t="str">
        <f>IF(H1686="C_B",INDEX(音色一览表!A:A,MATCH(MID(F1684,5,2)&amp;MID(F1685,5,2)&amp;MID(F1686,7,2),音色一览表!H:H,0))&amp;" "&amp;INDEX(音色一览表!G:G,MATCH(MID(F1684,5,2)&amp;MID(F1685,5,2)&amp;MID(F1686,7,2),音色一览表!H:H,0)),"")</f>
        <v/>
      </c>
      <c r="S1684" s="17"/>
      <c r="T1684" s="17"/>
    </row>
    <row r="1685" spans="1:20" ht="18" hidden="1" customHeight="1" x14ac:dyDescent="0.2">
      <c r="A1685" s="16">
        <v>1683</v>
      </c>
      <c r="B1685" s="16">
        <v>8</v>
      </c>
      <c r="C1685" s="10">
        <v>43089.903835868055</v>
      </c>
      <c r="D1685" s="16" t="s">
        <v>49</v>
      </c>
      <c r="E1685" s="16" t="s">
        <v>50</v>
      </c>
      <c r="F1685" s="16" t="s">
        <v>1074</v>
      </c>
      <c r="G1685" s="16" t="s">
        <v>1337</v>
      </c>
      <c r="H1685" s="34" t="str">
        <f t="shared" si="107"/>
        <v>C_B</v>
      </c>
      <c r="I1685" s="34" t="str">
        <f>IFERROR(INDEX(数据分类!B:B,MATCH(数据!H1685,数据分类!A:A,0)),"Error")</f>
        <v>设定音色_NO</v>
      </c>
      <c r="J1685" s="34" t="str">
        <f>IFERROR(_xlfn.IFS(INDEX(数据分类!E:E,MATCH(数据!H1685,数据分类!A:A,0))=3456,N1685&amp;M1685,INDEX(数据分类!E:E,MATCH(数据!H1685,数据分类!A:A,0))=34,M1685,INDEX(数据分类!E:E,MATCH(数据!H1685,数据分类!A:A,0))=56,N1685,INDEX(数据分类!E:E,MATCH(数据!H1685,数据分类!A:A,0))="-","-"),"Error")</f>
        <v>NO:049</v>
      </c>
      <c r="K1685" s="34">
        <f t="shared" si="106"/>
        <v>2</v>
      </c>
      <c r="L1685" s="4" t="str">
        <f>IFERROR(INDEX(字典msg!B:B,MATCH(D1685,字典msg!A:A,0)),"Error")</f>
        <v>正常</v>
      </c>
      <c r="M1685" s="4" t="str">
        <f>IFERROR(_xlfn.IFS(H1685="9",INDEX(字典1_34!C:C,MATCH(MID(F1685,5,2),字典1_34!B:B,0)),H1685="B00",INDEX(字典1_34!D:D,MATCH(MID(F1685,5,2),字典1_34!B:B,0)),H1685="B20",INDEX(字典1_34!E:E,MATCH(MID(F1685,5,2),字典1_34!B:B,0)),H1685="B48",INDEX(字典1_34!G:G,MATCH(MID(F1685,5,2),字典1_34!B:B,0)),LEFT(H1685,1)="B",INDEX(字典1_34!F:F,MATCH(MID(F1685,5,2),字典1_34!B:B,0))),"-")</f>
        <v>-</v>
      </c>
      <c r="N1685" s="4" t="str">
        <f>IFERROR(_xlfn.IFS(H1685="9",INDEX(字典1_56!C:C,MATCH(MID(F1685,7,2),字典1_56!B:B,0)),LEFT(H1685,1)="B",INDEX(字典1_56!D:D,MATCH(MID(F1685,7,2),字典1_56!B:B,0)),H1685="C_B",INDEX(字典1_56!F:F,MATCH(MID(F1685,7,2),字典1_56!B:B,0)),H1685="C",INDEX(字典1_56!E:E,MATCH(MID(F1685,7,2),字典1_56!B:B,0))),"-")</f>
        <v>NO:049</v>
      </c>
      <c r="O1685" s="4" t="str">
        <f>IFERROR(INDEX(字典1_78!C:C,MATCH(RIGHT(F1685,2),字典1_78!B:B,0)),"Error")</f>
        <v>程序更改(#02)</v>
      </c>
      <c r="P1685" s="5">
        <f t="shared" si="104"/>
        <v>41.603000000000002</v>
      </c>
      <c r="Q1685" s="5">
        <f t="shared" si="105"/>
        <v>6.5000000000004832E-2</v>
      </c>
      <c r="R1685" s="5" t="str">
        <f>IF(H1687="C_B",INDEX(音色一览表!A:A,MATCH(MID(F1685,5,2)&amp;MID(F1686,5,2)&amp;MID(F1687,7,2),音色一览表!H:H,0))&amp;" "&amp;INDEX(音色一览表!G:G,MATCH(MID(F1685,5,2)&amp;MID(F1686,5,2)&amp;MID(F1687,7,2),音色一览表!H:H,0)),"")</f>
        <v/>
      </c>
      <c r="S1685" s="17"/>
      <c r="T1685" s="17"/>
    </row>
    <row r="1686" spans="1:20" ht="18" hidden="1" customHeight="1" x14ac:dyDescent="0.2">
      <c r="A1686" s="16">
        <v>1684</v>
      </c>
      <c r="B1686" s="16">
        <v>8</v>
      </c>
      <c r="C1686" s="10">
        <v>43089.903836620368</v>
      </c>
      <c r="D1686" s="16" t="s">
        <v>49</v>
      </c>
      <c r="E1686" s="16" t="s">
        <v>50</v>
      </c>
      <c r="F1686" s="16" t="s">
        <v>1764</v>
      </c>
      <c r="G1686" s="16" t="s">
        <v>1959</v>
      </c>
      <c r="H1686" s="34" t="str">
        <f t="shared" si="107"/>
        <v>B07</v>
      </c>
      <c r="I1686" s="34" t="str">
        <f>IFERROR(INDEX(数据分类!B:B,MATCH(数据!H1686,数据分类!A:A,0)),"Error")</f>
        <v>主音量_a</v>
      </c>
      <c r="J1686" s="34" t="str">
        <f>IFERROR(_xlfn.IFS(INDEX(数据分类!E:E,MATCH(数据!H1686,数据分类!A:A,0))=3456,N1686&amp;M1686,INDEX(数据分类!E:E,MATCH(数据!H1686,数据分类!A:A,0))=34,M1686,INDEX(数据分类!E:E,MATCH(数据!H1686,数据分类!A:A,0))=56,N1686,INDEX(数据分类!E:E,MATCH(数据!H1686,数据分类!A:A,0))="-","-"),"Error")</f>
        <v>Vol:115</v>
      </c>
      <c r="K1686" s="34">
        <f t="shared" si="106"/>
        <v>1</v>
      </c>
      <c r="L1686" s="4" t="str">
        <f>IFERROR(INDEX(字典msg!B:B,MATCH(D1686,字典msg!A:A,0)),"Error")</f>
        <v>正常</v>
      </c>
      <c r="M1686" s="4" t="str">
        <f>IFERROR(_xlfn.IFS(H1686="9",INDEX(字典1_34!C:C,MATCH(MID(F1686,5,2),字典1_34!B:B,0)),H1686="B00",INDEX(字典1_34!D:D,MATCH(MID(F1686,5,2),字典1_34!B:B,0)),H1686="B20",INDEX(字典1_34!E:E,MATCH(MID(F1686,5,2),字典1_34!B:B,0)),H1686="B48",INDEX(字典1_34!G:G,MATCH(MID(F1686,5,2),字典1_34!B:B,0)),LEFT(H1686,1)="B",INDEX(字典1_34!F:F,MATCH(MID(F1686,5,2),字典1_34!B:B,0))),"-")</f>
        <v>Vol:115</v>
      </c>
      <c r="N1686" s="4" t="str">
        <f>IFERROR(_xlfn.IFS(H1686="9",INDEX(字典1_56!C:C,MATCH(MID(F1686,7,2),字典1_56!B:B,0)),LEFT(H1686,1)="B",INDEX(字典1_56!D:D,MATCH(MID(F1686,7,2),字典1_56!B:B,0)),H1686="C_B",INDEX(字典1_56!F:F,MATCH(MID(F1686,7,2),字典1_56!B:B,0)),H1686="C",INDEX(字典1_56!E:E,MATCH(MID(F1686,7,2),字典1_56!B:B,0))),"-")</f>
        <v>主音量_a</v>
      </c>
      <c r="O1686" s="4" t="str">
        <f>IFERROR(INDEX(字典1_78!C:C,MATCH(RIGHT(F1686,2),字典1_78!B:B,0)),"Error")</f>
        <v>控制变更(#01)</v>
      </c>
      <c r="P1686" s="5">
        <f t="shared" si="104"/>
        <v>41.667999999999999</v>
      </c>
      <c r="Q1686" s="5">
        <f t="shared" si="105"/>
        <v>6.4999999999997726E-2</v>
      </c>
      <c r="R1686" s="5" t="str">
        <f>IF(H1688="C_B",INDEX(音色一览表!A:A,MATCH(MID(F1686,5,2)&amp;MID(F1687,5,2)&amp;MID(F1688,7,2),音色一览表!H:H,0))&amp;" "&amp;INDEX(音色一览表!G:G,MATCH(MID(F1686,5,2)&amp;MID(F1687,5,2)&amp;MID(F1688,7,2),音色一览表!H:H,0)),"")</f>
        <v/>
      </c>
      <c r="S1686" s="17"/>
      <c r="T1686" s="17"/>
    </row>
    <row r="1687" spans="1:20" ht="18" hidden="1" customHeight="1" x14ac:dyDescent="0.2">
      <c r="A1687" s="16">
        <v>1685</v>
      </c>
      <c r="B1687" s="16">
        <v>8</v>
      </c>
      <c r="C1687" s="10">
        <v>43089.903837442129</v>
      </c>
      <c r="D1687" s="16" t="s">
        <v>49</v>
      </c>
      <c r="E1687" s="16" t="s">
        <v>50</v>
      </c>
      <c r="F1687" s="16" t="s">
        <v>1276</v>
      </c>
      <c r="G1687" s="16" t="s">
        <v>1960</v>
      </c>
      <c r="H1687" s="34" t="str">
        <f t="shared" si="107"/>
        <v>B5B</v>
      </c>
      <c r="I1687" s="34" t="str">
        <f>IFERROR(INDEX(数据分类!B:B,MATCH(数据!H1687,数据分类!A:A,0)),"Error")</f>
        <v>混响深度_a</v>
      </c>
      <c r="J1687" s="34" t="str">
        <f>IFERROR(_xlfn.IFS(INDEX(数据分类!E:E,MATCH(数据!H1687,数据分类!A:A,0))=3456,N1687&amp;M1687,INDEX(数据分类!E:E,MATCH(数据!H1687,数据分类!A:A,0))=34,M1687,INDEX(数据分类!E:E,MATCH(数据!H1687,数据分类!A:A,0))=56,N1687,INDEX(数据分类!E:E,MATCH(数据!H1687,数据分类!A:A,0))="-","-"),"Error")</f>
        <v>Vol:024</v>
      </c>
      <c r="K1687" s="34">
        <f t="shared" si="106"/>
        <v>1</v>
      </c>
      <c r="L1687" s="4" t="str">
        <f>IFERROR(INDEX(字典msg!B:B,MATCH(D1687,字典msg!A:A,0)),"Error")</f>
        <v>正常</v>
      </c>
      <c r="M1687" s="4" t="str">
        <f>IFERROR(_xlfn.IFS(H1687="9",INDEX(字典1_34!C:C,MATCH(MID(F1687,5,2),字典1_34!B:B,0)),H1687="B00",INDEX(字典1_34!D:D,MATCH(MID(F1687,5,2),字典1_34!B:B,0)),H1687="B20",INDEX(字典1_34!E:E,MATCH(MID(F1687,5,2),字典1_34!B:B,0)),H1687="B48",INDEX(字典1_34!G:G,MATCH(MID(F1687,5,2),字典1_34!B:B,0)),LEFT(H1687,1)="B",INDEX(字典1_34!F:F,MATCH(MID(F1687,5,2),字典1_34!B:B,0))),"-")</f>
        <v>Vol:024</v>
      </c>
      <c r="N1687" s="4" t="str">
        <f>IFERROR(_xlfn.IFS(H1687="9",INDEX(字典1_56!C:C,MATCH(MID(F1687,7,2),字典1_56!B:B,0)),LEFT(H1687,1)="B",INDEX(字典1_56!D:D,MATCH(MID(F1687,7,2),字典1_56!B:B,0)),H1687="C_B",INDEX(字典1_56!F:F,MATCH(MID(F1687,7,2),字典1_56!B:B,0)),H1687="C",INDEX(字典1_56!E:E,MATCH(MID(F1687,7,2),字典1_56!B:B,0))),"-")</f>
        <v>混响深度_a</v>
      </c>
      <c r="O1687" s="4" t="str">
        <f>IFERROR(INDEX(字典1_78!C:C,MATCH(RIGHT(F1687,2),字典1_78!B:B,0)),"Error")</f>
        <v>控制变更(#01)</v>
      </c>
      <c r="P1687" s="5">
        <f t="shared" si="104"/>
        <v>41.738999999999997</v>
      </c>
      <c r="Q1687" s="5">
        <f t="shared" si="105"/>
        <v>7.0999999999997954E-2</v>
      </c>
      <c r="R1687" s="5" t="str">
        <f>IF(H1689="C_B",INDEX(音色一览表!A:A,MATCH(MID(F1687,5,2)&amp;MID(F1688,5,2)&amp;MID(F1689,7,2),音色一览表!H:H,0))&amp;" "&amp;INDEX(音色一览表!G:G,MATCH(MID(F1687,5,2)&amp;MID(F1688,5,2)&amp;MID(F1689,7,2),音色一览表!H:H,0)),"")</f>
        <v/>
      </c>
      <c r="S1687" s="17"/>
      <c r="T1687" s="17"/>
    </row>
    <row r="1688" spans="1:20" ht="18" hidden="1" customHeight="1" x14ac:dyDescent="0.2">
      <c r="A1688" s="16">
        <v>1686</v>
      </c>
      <c r="B1688" s="16">
        <v>8</v>
      </c>
      <c r="C1688" s="10">
        <v>43089.903838206017</v>
      </c>
      <c r="D1688" s="16" t="s">
        <v>49</v>
      </c>
      <c r="E1688" s="16" t="s">
        <v>50</v>
      </c>
      <c r="F1688" s="16" t="s">
        <v>1033</v>
      </c>
      <c r="G1688" s="16" t="s">
        <v>1961</v>
      </c>
      <c r="H1688" s="34" t="str">
        <f t="shared" si="107"/>
        <v>B5D</v>
      </c>
      <c r="I1688" s="34" t="str">
        <f>IFERROR(INDEX(数据分类!B:B,MATCH(数据!H1688,数据分类!A:A,0)),"Error")</f>
        <v>混响深度_b</v>
      </c>
      <c r="J1688" s="34" t="str">
        <f>IFERROR(_xlfn.IFS(INDEX(数据分类!E:E,MATCH(数据!H1688,数据分类!A:A,0))=3456,N1688&amp;M1688,INDEX(数据分类!E:E,MATCH(数据!H1688,数据分类!A:A,0))=34,M1688,INDEX(数据分类!E:E,MATCH(数据!H1688,数据分类!A:A,0))=56,N1688,INDEX(数据分类!E:E,MATCH(数据!H1688,数据分类!A:A,0))="-","-"),"Error")</f>
        <v>Vol:000</v>
      </c>
      <c r="K1688" s="34">
        <f t="shared" si="106"/>
        <v>1</v>
      </c>
      <c r="L1688" s="4" t="str">
        <f>IFERROR(INDEX(字典msg!B:B,MATCH(D1688,字典msg!A:A,0)),"Error")</f>
        <v>正常</v>
      </c>
      <c r="M1688" s="4" t="str">
        <f>IFERROR(_xlfn.IFS(H1688="9",INDEX(字典1_34!C:C,MATCH(MID(F1688,5,2),字典1_34!B:B,0)),H1688="B00",INDEX(字典1_34!D:D,MATCH(MID(F1688,5,2),字典1_34!B:B,0)),H1688="B20",INDEX(字典1_34!E:E,MATCH(MID(F1688,5,2),字典1_34!B:B,0)),H1688="B48",INDEX(字典1_34!G:G,MATCH(MID(F1688,5,2),字典1_34!B:B,0)),LEFT(H1688,1)="B",INDEX(字典1_34!F:F,MATCH(MID(F1688,5,2),字典1_34!B:B,0))),"-")</f>
        <v>Vol:000</v>
      </c>
      <c r="N1688" s="4" t="str">
        <f>IFERROR(_xlfn.IFS(H1688="9",INDEX(字典1_56!C:C,MATCH(MID(F1688,7,2),字典1_56!B:B,0)),LEFT(H1688,1)="B",INDEX(字典1_56!D:D,MATCH(MID(F1688,7,2),字典1_56!B:B,0)),H1688="C_B",INDEX(字典1_56!F:F,MATCH(MID(F1688,7,2),字典1_56!B:B,0)),H1688="C",INDEX(字典1_56!E:E,MATCH(MID(F1688,7,2),字典1_56!B:B,0))),"-")</f>
        <v>混响深度_b</v>
      </c>
      <c r="O1688" s="4" t="str">
        <f>IFERROR(INDEX(字典1_78!C:C,MATCH(RIGHT(F1688,2),字典1_78!B:B,0)),"Error")</f>
        <v>控制变更(#01)</v>
      </c>
      <c r="P1688" s="5">
        <f t="shared" si="104"/>
        <v>41.805</v>
      </c>
      <c r="Q1688" s="5">
        <f t="shared" si="105"/>
        <v>6.6000000000002501E-2</v>
      </c>
      <c r="R1688" s="5" t="str">
        <f>IF(H1690="C_B",INDEX(音色一览表!A:A,MATCH(MID(F1688,5,2)&amp;MID(F1689,5,2)&amp;MID(F1690,7,2),音色一览表!H:H,0))&amp;" "&amp;INDEX(音色一览表!G:G,MATCH(MID(F1688,5,2)&amp;MID(F1689,5,2)&amp;MID(F1690,7,2),音色一览表!H:H,0)),"")</f>
        <v/>
      </c>
      <c r="S1688" s="17"/>
      <c r="T1688" s="17"/>
    </row>
    <row r="1689" spans="1:20" ht="18" hidden="1" customHeight="1" x14ac:dyDescent="0.2">
      <c r="A1689" s="16">
        <v>1687</v>
      </c>
      <c r="B1689" s="16">
        <v>8</v>
      </c>
      <c r="C1689" s="10">
        <v>43089.903838969905</v>
      </c>
      <c r="D1689" s="16" t="s">
        <v>49</v>
      </c>
      <c r="E1689" s="16" t="s">
        <v>50</v>
      </c>
      <c r="F1689" s="16" t="s">
        <v>1768</v>
      </c>
      <c r="G1689" s="16" t="s">
        <v>1962</v>
      </c>
      <c r="H1689" s="34" t="str">
        <f t="shared" si="107"/>
        <v>B07</v>
      </c>
      <c r="I1689" s="34" t="str">
        <f>IFERROR(INDEX(数据分类!B:B,MATCH(数据!H1689,数据分类!A:A,0)),"Error")</f>
        <v>主音量_a</v>
      </c>
      <c r="J1689" s="34" t="str">
        <f>IFERROR(_xlfn.IFS(INDEX(数据分类!E:E,MATCH(数据!H1689,数据分类!A:A,0))=3456,N1689&amp;M1689,INDEX(数据分类!E:E,MATCH(数据!H1689,数据分类!A:A,0))=34,M1689,INDEX(数据分类!E:E,MATCH(数据!H1689,数据分类!A:A,0))=56,N1689,INDEX(数据分类!E:E,MATCH(数据!H1689,数据分类!A:A,0))="-","-"),"Error")</f>
        <v>Vol:053</v>
      </c>
      <c r="K1689" s="34">
        <f t="shared" si="106"/>
        <v>2</v>
      </c>
      <c r="L1689" s="4" t="str">
        <f>IFERROR(INDEX(字典msg!B:B,MATCH(D1689,字典msg!A:A,0)),"Error")</f>
        <v>正常</v>
      </c>
      <c r="M1689" s="4" t="str">
        <f>IFERROR(_xlfn.IFS(H1689="9",INDEX(字典1_34!C:C,MATCH(MID(F1689,5,2),字典1_34!B:B,0)),H1689="B00",INDEX(字典1_34!D:D,MATCH(MID(F1689,5,2),字典1_34!B:B,0)),H1689="B20",INDEX(字典1_34!E:E,MATCH(MID(F1689,5,2),字典1_34!B:B,0)),H1689="B48",INDEX(字典1_34!G:G,MATCH(MID(F1689,5,2),字典1_34!B:B,0)),LEFT(H1689,1)="B",INDEX(字典1_34!F:F,MATCH(MID(F1689,5,2),字典1_34!B:B,0))),"-")</f>
        <v>Vol:053</v>
      </c>
      <c r="N1689" s="4" t="str">
        <f>IFERROR(_xlfn.IFS(H1689="9",INDEX(字典1_56!C:C,MATCH(MID(F1689,7,2),字典1_56!B:B,0)),LEFT(H1689,1)="B",INDEX(字典1_56!D:D,MATCH(MID(F1689,7,2),字典1_56!B:B,0)),H1689="C_B",INDEX(字典1_56!F:F,MATCH(MID(F1689,7,2),字典1_56!B:B,0)),H1689="C",INDEX(字典1_56!E:E,MATCH(MID(F1689,7,2),字典1_56!B:B,0))),"-")</f>
        <v>主音量_a</v>
      </c>
      <c r="O1689" s="4" t="str">
        <f>IFERROR(INDEX(字典1_78!C:C,MATCH(RIGHT(F1689,2),字典1_78!B:B,0)),"Error")</f>
        <v>控制变更(#02)</v>
      </c>
      <c r="P1689" s="5">
        <f t="shared" si="104"/>
        <v>41.871000000000002</v>
      </c>
      <c r="Q1689" s="5">
        <f t="shared" si="105"/>
        <v>6.6000000000002501E-2</v>
      </c>
      <c r="R1689" s="5" t="str">
        <f>IF(H1691="C_B",INDEX(音色一览表!A:A,MATCH(MID(F1689,5,2)&amp;MID(F1690,5,2)&amp;MID(F1691,7,2),音色一览表!H:H,0))&amp;" "&amp;INDEX(音色一览表!G:G,MATCH(MID(F1689,5,2)&amp;MID(F1690,5,2)&amp;MID(F1691,7,2),音色一览表!H:H,0)),"")</f>
        <v/>
      </c>
      <c r="S1689" s="17"/>
      <c r="T1689" s="17"/>
    </row>
    <row r="1690" spans="1:20" ht="18" hidden="1" customHeight="1" x14ac:dyDescent="0.2">
      <c r="A1690" s="16">
        <v>1688</v>
      </c>
      <c r="B1690" s="16">
        <v>8</v>
      </c>
      <c r="C1690" s="10">
        <v>43089.903839837963</v>
      </c>
      <c r="D1690" s="16" t="s">
        <v>49</v>
      </c>
      <c r="E1690" s="16" t="s">
        <v>50</v>
      </c>
      <c r="F1690" s="16" t="s">
        <v>1280</v>
      </c>
      <c r="G1690" s="16" t="s">
        <v>1963</v>
      </c>
      <c r="H1690" s="34" t="str">
        <f t="shared" si="107"/>
        <v>B5B</v>
      </c>
      <c r="I1690" s="34" t="str">
        <f>IFERROR(INDEX(数据分类!B:B,MATCH(数据!H1690,数据分类!A:A,0)),"Error")</f>
        <v>混响深度_a</v>
      </c>
      <c r="J1690" s="34" t="str">
        <f>IFERROR(_xlfn.IFS(INDEX(数据分类!E:E,MATCH(数据!H1690,数据分类!A:A,0))=3456,N1690&amp;M1690,INDEX(数据分类!E:E,MATCH(数据!H1690,数据分类!A:A,0))=34,M1690,INDEX(数据分类!E:E,MATCH(数据!H1690,数据分类!A:A,0))=56,N1690,INDEX(数据分类!E:E,MATCH(数据!H1690,数据分类!A:A,0))="-","-"),"Error")</f>
        <v>Vol:024</v>
      </c>
      <c r="K1690" s="34">
        <f t="shared" si="106"/>
        <v>2</v>
      </c>
      <c r="L1690" s="4" t="str">
        <f>IFERROR(INDEX(字典msg!B:B,MATCH(D1690,字典msg!A:A,0)),"Error")</f>
        <v>正常</v>
      </c>
      <c r="M1690" s="4" t="str">
        <f>IFERROR(_xlfn.IFS(H1690="9",INDEX(字典1_34!C:C,MATCH(MID(F1690,5,2),字典1_34!B:B,0)),H1690="B00",INDEX(字典1_34!D:D,MATCH(MID(F1690,5,2),字典1_34!B:B,0)),H1690="B20",INDEX(字典1_34!E:E,MATCH(MID(F1690,5,2),字典1_34!B:B,0)),H1690="B48",INDEX(字典1_34!G:G,MATCH(MID(F1690,5,2),字典1_34!B:B,0)),LEFT(H1690,1)="B",INDEX(字典1_34!F:F,MATCH(MID(F1690,5,2),字典1_34!B:B,0))),"-")</f>
        <v>Vol:024</v>
      </c>
      <c r="N1690" s="4" t="str">
        <f>IFERROR(_xlfn.IFS(H1690="9",INDEX(字典1_56!C:C,MATCH(MID(F1690,7,2),字典1_56!B:B,0)),LEFT(H1690,1)="B",INDEX(字典1_56!D:D,MATCH(MID(F1690,7,2),字典1_56!B:B,0)),H1690="C_B",INDEX(字典1_56!F:F,MATCH(MID(F1690,7,2),字典1_56!B:B,0)),H1690="C",INDEX(字典1_56!E:E,MATCH(MID(F1690,7,2),字典1_56!B:B,0))),"-")</f>
        <v>混响深度_a</v>
      </c>
      <c r="O1690" s="4" t="str">
        <f>IFERROR(INDEX(字典1_78!C:C,MATCH(RIGHT(F1690,2),字典1_78!B:B,0)),"Error")</f>
        <v>控制变更(#02)</v>
      </c>
      <c r="P1690" s="5">
        <f t="shared" si="104"/>
        <v>41.945</v>
      </c>
      <c r="Q1690" s="5">
        <f t="shared" si="105"/>
        <v>7.3999999999998067E-2</v>
      </c>
      <c r="R1690" s="5" t="str">
        <f>IF(H1692="C_B",INDEX(音色一览表!A:A,MATCH(MID(F1690,5,2)&amp;MID(F1691,5,2)&amp;MID(F1692,7,2),音色一览表!H:H,0))&amp;" "&amp;INDEX(音色一览表!G:G,MATCH(MID(F1690,5,2)&amp;MID(F1691,5,2)&amp;MID(F1692,7,2),音色一览表!H:H,0)),"")</f>
        <v/>
      </c>
      <c r="S1690" s="17"/>
      <c r="T1690" s="17"/>
    </row>
    <row r="1691" spans="1:20" ht="18" hidden="1" customHeight="1" x14ac:dyDescent="0.2">
      <c r="A1691" s="16">
        <v>1689</v>
      </c>
      <c r="B1691" s="16">
        <v>8</v>
      </c>
      <c r="C1691" s="10">
        <v>43089.903840601852</v>
      </c>
      <c r="D1691" s="16" t="s">
        <v>49</v>
      </c>
      <c r="E1691" s="16" t="s">
        <v>50</v>
      </c>
      <c r="F1691" s="16" t="s">
        <v>1338</v>
      </c>
      <c r="G1691" s="16" t="s">
        <v>1964</v>
      </c>
      <c r="H1691" s="34" t="str">
        <f t="shared" si="107"/>
        <v>B5D</v>
      </c>
      <c r="I1691" s="34" t="str">
        <f>IFERROR(INDEX(数据分类!B:B,MATCH(数据!H1691,数据分类!A:A,0)),"Error")</f>
        <v>混响深度_b</v>
      </c>
      <c r="J1691" s="34" t="str">
        <f>IFERROR(_xlfn.IFS(INDEX(数据分类!E:E,MATCH(数据!H1691,数据分类!A:A,0))=3456,N1691&amp;M1691,INDEX(数据分类!E:E,MATCH(数据!H1691,数据分类!A:A,0))=34,M1691,INDEX(数据分类!E:E,MATCH(数据!H1691,数据分类!A:A,0))=56,N1691,INDEX(数据分类!E:E,MATCH(数据!H1691,数据分类!A:A,0))="-","-"),"Error")</f>
        <v>Vol:000</v>
      </c>
      <c r="K1691" s="34">
        <f t="shared" si="106"/>
        <v>2</v>
      </c>
      <c r="L1691" s="4" t="str">
        <f>IFERROR(INDEX(字典msg!B:B,MATCH(D1691,字典msg!A:A,0)),"Error")</f>
        <v>正常</v>
      </c>
      <c r="M1691" s="4" t="str">
        <f>IFERROR(_xlfn.IFS(H1691="9",INDEX(字典1_34!C:C,MATCH(MID(F1691,5,2),字典1_34!B:B,0)),H1691="B00",INDEX(字典1_34!D:D,MATCH(MID(F1691,5,2),字典1_34!B:B,0)),H1691="B20",INDEX(字典1_34!E:E,MATCH(MID(F1691,5,2),字典1_34!B:B,0)),H1691="B48",INDEX(字典1_34!G:G,MATCH(MID(F1691,5,2),字典1_34!B:B,0)),LEFT(H1691,1)="B",INDEX(字典1_34!F:F,MATCH(MID(F1691,5,2),字典1_34!B:B,0))),"-")</f>
        <v>Vol:000</v>
      </c>
      <c r="N1691" s="4" t="str">
        <f>IFERROR(_xlfn.IFS(H1691="9",INDEX(字典1_56!C:C,MATCH(MID(F1691,7,2),字典1_56!B:B,0)),LEFT(H1691,1)="B",INDEX(字典1_56!D:D,MATCH(MID(F1691,7,2),字典1_56!B:B,0)),H1691="C_B",INDEX(字典1_56!F:F,MATCH(MID(F1691,7,2),字典1_56!B:B,0)),H1691="C",INDEX(字典1_56!E:E,MATCH(MID(F1691,7,2),字典1_56!B:B,0))),"-")</f>
        <v>混响深度_b</v>
      </c>
      <c r="O1691" s="4" t="str">
        <f>IFERROR(INDEX(字典1_78!C:C,MATCH(RIGHT(F1691,2),字典1_78!B:B,0)),"Error")</f>
        <v>控制变更(#02)</v>
      </c>
      <c r="P1691" s="5">
        <f t="shared" si="104"/>
        <v>42.011000000000003</v>
      </c>
      <c r="Q1691" s="5">
        <f t="shared" si="105"/>
        <v>6.6000000000002501E-2</v>
      </c>
      <c r="R1691" s="5" t="str">
        <f>IF(H1693="C_B",INDEX(音色一览表!A:A,MATCH(MID(F1691,5,2)&amp;MID(F1692,5,2)&amp;MID(F1693,7,2),音色一览表!H:H,0))&amp;" "&amp;INDEX(音色一览表!G:G,MATCH(MID(F1691,5,2)&amp;MID(F1692,5,2)&amp;MID(F1693,7,2),音色一览表!H:H,0)),"")</f>
        <v/>
      </c>
      <c r="S1691" s="17"/>
      <c r="T1691" s="17"/>
    </row>
    <row r="1692" spans="1:20" ht="18" hidden="1" customHeight="1" x14ac:dyDescent="0.2">
      <c r="A1692" s="16">
        <v>1690</v>
      </c>
      <c r="B1692" s="16">
        <v>8</v>
      </c>
      <c r="C1692" s="10">
        <v>43089.903841388892</v>
      </c>
      <c r="D1692" s="16" t="s">
        <v>49</v>
      </c>
      <c r="E1692" s="16" t="s">
        <v>50</v>
      </c>
      <c r="F1692" s="16" t="s">
        <v>1021</v>
      </c>
      <c r="G1692" s="16" t="s">
        <v>1965</v>
      </c>
      <c r="H1692" s="34" t="str">
        <f t="shared" si="107"/>
        <v>B00</v>
      </c>
      <c r="I1692" s="34" t="str">
        <f>IFERROR(INDEX(数据分类!B:B,MATCH(数据!H1692,数据分类!A:A,0)),"Error")</f>
        <v>设定音色_MSB</v>
      </c>
      <c r="J1692" s="34" t="str">
        <f>IFERROR(_xlfn.IFS(INDEX(数据分类!E:E,MATCH(数据!H1692,数据分类!A:A,0))=3456,N1692&amp;M1692,INDEX(数据分类!E:E,MATCH(数据!H1692,数据分类!A:A,0))=34,M1692,INDEX(数据分类!E:E,MATCH(数据!H1692,数据分类!A:A,0))=56,N1692,INDEX(数据分类!E:E,MATCH(数据!H1692,数据分类!A:A,0))="-","-"),"Error")</f>
        <v>MSB:000</v>
      </c>
      <c r="K1692" s="34">
        <f t="shared" si="106"/>
        <v>1</v>
      </c>
      <c r="L1692" s="4" t="str">
        <f>IFERROR(INDEX(字典msg!B:B,MATCH(D1692,字典msg!A:A,0)),"Error")</f>
        <v>正常</v>
      </c>
      <c r="M1692" s="4" t="str">
        <f>IFERROR(_xlfn.IFS(H1692="9",INDEX(字典1_34!C:C,MATCH(MID(F1692,5,2),字典1_34!B:B,0)),H1692="B00",INDEX(字典1_34!D:D,MATCH(MID(F1692,5,2),字典1_34!B:B,0)),H1692="B20",INDEX(字典1_34!E:E,MATCH(MID(F1692,5,2),字典1_34!B:B,0)),H1692="B48",INDEX(字典1_34!G:G,MATCH(MID(F1692,5,2),字典1_34!B:B,0)),LEFT(H1692,1)="B",INDEX(字典1_34!F:F,MATCH(MID(F1692,5,2),字典1_34!B:B,0))),"-")</f>
        <v>MSB:000</v>
      </c>
      <c r="N1692" s="4" t="str">
        <f>IFERROR(_xlfn.IFS(H1692="9",INDEX(字典1_56!C:C,MATCH(MID(F1692,7,2),字典1_56!B:B,0)),LEFT(H1692,1)="B",INDEX(字典1_56!D:D,MATCH(MID(F1692,7,2),字典1_56!B:B,0)),H1692="C_B",INDEX(字典1_56!F:F,MATCH(MID(F1692,7,2),字典1_56!B:B,0)),H1692="C",INDEX(字典1_56!E:E,MATCH(MID(F1692,7,2),字典1_56!B:B,0))),"-")</f>
        <v>设定音色_MSB</v>
      </c>
      <c r="O1692" s="4" t="str">
        <f>IFERROR(INDEX(字典1_78!C:C,MATCH(RIGHT(F1692,2),字典1_78!B:B,0)),"Error")</f>
        <v>控制变更(#01)</v>
      </c>
      <c r="P1692" s="5">
        <f t="shared" si="104"/>
        <v>42.079000000000001</v>
      </c>
      <c r="Q1692" s="5">
        <f t="shared" si="105"/>
        <v>6.799999999999784E-2</v>
      </c>
      <c r="R1692" s="5" t="str">
        <f>IF(H1694="C_B",INDEX(音色一览表!A:A,MATCH(MID(F1692,5,2)&amp;MID(F1693,5,2)&amp;MID(F1694,7,2),音色一览表!H:H,0))&amp;" "&amp;INDEX(音色一览表!G:G,MATCH(MID(F1692,5,2)&amp;MID(F1693,5,2)&amp;MID(F1694,7,2),音色一览表!H:H,0)),"")</f>
        <v>32 三角钢琴</v>
      </c>
      <c r="S1692" s="17"/>
      <c r="T1692" s="17"/>
    </row>
    <row r="1693" spans="1:20" ht="18" hidden="1" customHeight="1" x14ac:dyDescent="0.2">
      <c r="A1693" s="16">
        <v>1691</v>
      </c>
      <c r="B1693" s="16">
        <v>8</v>
      </c>
      <c r="C1693" s="10">
        <v>43089.903842187501</v>
      </c>
      <c r="D1693" s="16" t="s">
        <v>49</v>
      </c>
      <c r="E1693" s="16" t="s">
        <v>50</v>
      </c>
      <c r="F1693" s="16" t="s">
        <v>1023</v>
      </c>
      <c r="G1693" s="16" t="s">
        <v>1966</v>
      </c>
      <c r="H1693" s="34" t="str">
        <f t="shared" si="107"/>
        <v>B20</v>
      </c>
      <c r="I1693" s="34" t="str">
        <f>IFERROR(INDEX(数据分类!B:B,MATCH(数据!H1693,数据分类!A:A,0)),"Error")</f>
        <v>设定音色_LSB</v>
      </c>
      <c r="J1693" s="34" t="str">
        <f>IFERROR(_xlfn.IFS(INDEX(数据分类!E:E,MATCH(数据!H1693,数据分类!A:A,0))=3456,N1693&amp;M1693,INDEX(数据分类!E:E,MATCH(数据!H1693,数据分类!A:A,0))=34,M1693,INDEX(数据分类!E:E,MATCH(数据!H1693,数据分类!A:A,0))=56,N1693,INDEX(数据分类!E:E,MATCH(数据!H1693,数据分类!A:A,0))="-","-"),"Error")</f>
        <v>LSB:112</v>
      </c>
      <c r="K1693" s="34">
        <f t="shared" si="106"/>
        <v>1</v>
      </c>
      <c r="L1693" s="4" t="str">
        <f>IFERROR(INDEX(字典msg!B:B,MATCH(D1693,字典msg!A:A,0)),"Error")</f>
        <v>正常</v>
      </c>
      <c r="M1693" s="4" t="str">
        <f>IFERROR(_xlfn.IFS(H1693="9",INDEX(字典1_34!C:C,MATCH(MID(F1693,5,2),字典1_34!B:B,0)),H1693="B00",INDEX(字典1_34!D:D,MATCH(MID(F1693,5,2),字典1_34!B:B,0)),H1693="B20",INDEX(字典1_34!E:E,MATCH(MID(F1693,5,2),字典1_34!B:B,0)),H1693="B48",INDEX(字典1_34!G:G,MATCH(MID(F1693,5,2),字典1_34!B:B,0)),LEFT(H1693,1)="B",INDEX(字典1_34!F:F,MATCH(MID(F1693,5,2),字典1_34!B:B,0))),"-")</f>
        <v>LSB:112</v>
      </c>
      <c r="N1693" s="4" t="str">
        <f>IFERROR(_xlfn.IFS(H1693="9",INDEX(字典1_56!C:C,MATCH(MID(F1693,7,2),字典1_56!B:B,0)),LEFT(H1693,1)="B",INDEX(字典1_56!D:D,MATCH(MID(F1693,7,2),字典1_56!B:B,0)),H1693="C_B",INDEX(字典1_56!F:F,MATCH(MID(F1693,7,2),字典1_56!B:B,0)),H1693="C",INDEX(字典1_56!E:E,MATCH(MID(F1693,7,2),字典1_56!B:B,0))),"-")</f>
        <v>设定音色_LSB</v>
      </c>
      <c r="O1693" s="4" t="str">
        <f>IFERROR(INDEX(字典1_78!C:C,MATCH(RIGHT(F1693,2),字典1_78!B:B,0)),"Error")</f>
        <v>控制变更(#01)</v>
      </c>
      <c r="P1693" s="5">
        <f t="shared" si="104"/>
        <v>42.148000000000003</v>
      </c>
      <c r="Q1693" s="5">
        <f t="shared" si="105"/>
        <v>6.9000000000002615E-2</v>
      </c>
      <c r="R1693" s="5" t="str">
        <f>IF(H1695="C_B",INDEX(音色一览表!A:A,MATCH(MID(F1693,5,2)&amp;MID(F1694,5,2)&amp;MID(F1695,7,2),音色一览表!H:H,0))&amp;" "&amp;INDEX(音色一览表!G:G,MATCH(MID(F1693,5,2)&amp;MID(F1694,5,2)&amp;MID(F1695,7,2),音色一览表!H:H,0)),"")</f>
        <v/>
      </c>
      <c r="S1693" s="17"/>
      <c r="T1693" s="17"/>
    </row>
    <row r="1694" spans="1:20" ht="18" hidden="1" customHeight="1" x14ac:dyDescent="0.2">
      <c r="A1694" s="16">
        <v>1692</v>
      </c>
      <c r="B1694" s="16">
        <v>8</v>
      </c>
      <c r="C1694" s="10">
        <v>43089.903842962965</v>
      </c>
      <c r="D1694" s="16" t="s">
        <v>49</v>
      </c>
      <c r="E1694" s="16" t="s">
        <v>50</v>
      </c>
      <c r="F1694" s="16" t="s">
        <v>1024</v>
      </c>
      <c r="G1694" s="16" t="s">
        <v>1967</v>
      </c>
      <c r="H1694" s="34" t="str">
        <f t="shared" si="107"/>
        <v>C_B</v>
      </c>
      <c r="I1694" s="34" t="str">
        <f>IFERROR(INDEX(数据分类!B:B,MATCH(数据!H1694,数据分类!A:A,0)),"Error")</f>
        <v>设定音色_NO</v>
      </c>
      <c r="J1694" s="34" t="str">
        <f>IFERROR(_xlfn.IFS(INDEX(数据分类!E:E,MATCH(数据!H1694,数据分类!A:A,0))=3456,N1694&amp;M1694,INDEX(数据分类!E:E,MATCH(数据!H1694,数据分类!A:A,0))=34,M1694,INDEX(数据分类!E:E,MATCH(数据!H1694,数据分类!A:A,0))=56,N1694,INDEX(数据分类!E:E,MATCH(数据!H1694,数据分类!A:A,0))="-","-"),"Error")</f>
        <v>NO:001</v>
      </c>
      <c r="K1694" s="34">
        <f t="shared" si="106"/>
        <v>1</v>
      </c>
      <c r="L1694" s="4" t="str">
        <f>IFERROR(INDEX(字典msg!B:B,MATCH(D1694,字典msg!A:A,0)),"Error")</f>
        <v>正常</v>
      </c>
      <c r="M1694" s="4" t="str">
        <f>IFERROR(_xlfn.IFS(H1694="9",INDEX(字典1_34!C:C,MATCH(MID(F1694,5,2),字典1_34!B:B,0)),H1694="B00",INDEX(字典1_34!D:D,MATCH(MID(F1694,5,2),字典1_34!B:B,0)),H1694="B20",INDEX(字典1_34!E:E,MATCH(MID(F1694,5,2),字典1_34!B:B,0)),H1694="B48",INDEX(字典1_34!G:G,MATCH(MID(F1694,5,2),字典1_34!B:B,0)),LEFT(H1694,1)="B",INDEX(字典1_34!F:F,MATCH(MID(F1694,5,2),字典1_34!B:B,0))),"-")</f>
        <v>-</v>
      </c>
      <c r="N1694" s="4" t="str">
        <f>IFERROR(_xlfn.IFS(H1694="9",INDEX(字典1_56!C:C,MATCH(MID(F1694,7,2),字典1_56!B:B,0)),LEFT(H1694,1)="B",INDEX(字典1_56!D:D,MATCH(MID(F1694,7,2),字典1_56!B:B,0)),H1694="C_B",INDEX(字典1_56!F:F,MATCH(MID(F1694,7,2),字典1_56!B:B,0)),H1694="C",INDEX(字典1_56!E:E,MATCH(MID(F1694,7,2),字典1_56!B:B,0))),"-")</f>
        <v>NO:001</v>
      </c>
      <c r="O1694" s="4" t="str">
        <f>IFERROR(INDEX(字典1_78!C:C,MATCH(RIGHT(F1694,2),字典1_78!B:B,0)),"Error")</f>
        <v>程序更改(#01)</v>
      </c>
      <c r="P1694" s="5">
        <f t="shared" si="104"/>
        <v>42.215000000000003</v>
      </c>
      <c r="Q1694" s="5">
        <f t="shared" si="105"/>
        <v>6.7000000000000171E-2</v>
      </c>
      <c r="R1694" s="5" t="str">
        <f>IF(H1696="C_B",INDEX(音色一览表!A:A,MATCH(MID(F1694,5,2)&amp;MID(F1695,5,2)&amp;MID(F1696,7,2),音色一览表!H:H,0))&amp;" "&amp;INDEX(音色一览表!G:G,MATCH(MID(F1694,5,2)&amp;MID(F1695,5,2)&amp;MID(F1696,7,2),音色一览表!H:H,0)),"")</f>
        <v/>
      </c>
      <c r="S1694" s="17"/>
      <c r="T1694" s="17"/>
    </row>
    <row r="1695" spans="1:20" ht="18" hidden="1" customHeight="1" x14ac:dyDescent="0.2">
      <c r="A1695" s="16">
        <v>1693</v>
      </c>
      <c r="B1695" s="16">
        <v>8</v>
      </c>
      <c r="C1695" s="10">
        <v>43089.903843738422</v>
      </c>
      <c r="D1695" s="16" t="s">
        <v>49</v>
      </c>
      <c r="E1695" s="16" t="s">
        <v>50</v>
      </c>
      <c r="F1695" s="16" t="s">
        <v>1026</v>
      </c>
      <c r="G1695" s="16" t="s">
        <v>590</v>
      </c>
      <c r="H1695" s="34" t="str">
        <f t="shared" si="107"/>
        <v>B00</v>
      </c>
      <c r="I1695" s="34" t="str">
        <f>IFERROR(INDEX(数据分类!B:B,MATCH(数据!H1695,数据分类!A:A,0)),"Error")</f>
        <v>设定音色_MSB</v>
      </c>
      <c r="J1695" s="34" t="str">
        <f>IFERROR(_xlfn.IFS(INDEX(数据分类!E:E,MATCH(数据!H1695,数据分类!A:A,0))=3456,N1695&amp;M1695,INDEX(数据分类!E:E,MATCH(数据!H1695,数据分类!A:A,0))=34,M1695,INDEX(数据分类!E:E,MATCH(数据!H1695,数据分类!A:A,0))=56,N1695,INDEX(数据分类!E:E,MATCH(数据!H1695,数据分类!A:A,0))="-","-"),"Error")</f>
        <v>MSB:000</v>
      </c>
      <c r="K1695" s="34">
        <f t="shared" si="106"/>
        <v>2</v>
      </c>
      <c r="L1695" s="4" t="str">
        <f>IFERROR(INDEX(字典msg!B:B,MATCH(D1695,字典msg!A:A,0)),"Error")</f>
        <v>正常</v>
      </c>
      <c r="M1695" s="4" t="str">
        <f>IFERROR(_xlfn.IFS(H1695="9",INDEX(字典1_34!C:C,MATCH(MID(F1695,5,2),字典1_34!B:B,0)),H1695="B00",INDEX(字典1_34!D:D,MATCH(MID(F1695,5,2),字典1_34!B:B,0)),H1695="B20",INDEX(字典1_34!E:E,MATCH(MID(F1695,5,2),字典1_34!B:B,0)),H1695="B48",INDEX(字典1_34!G:G,MATCH(MID(F1695,5,2),字典1_34!B:B,0)),LEFT(H1695,1)="B",INDEX(字典1_34!F:F,MATCH(MID(F1695,5,2),字典1_34!B:B,0))),"-")</f>
        <v>MSB:000</v>
      </c>
      <c r="N1695" s="4" t="str">
        <f>IFERROR(_xlfn.IFS(H1695="9",INDEX(字典1_56!C:C,MATCH(MID(F1695,7,2),字典1_56!B:B,0)),LEFT(H1695,1)="B",INDEX(字典1_56!D:D,MATCH(MID(F1695,7,2),字典1_56!B:B,0)),H1695="C_B",INDEX(字典1_56!F:F,MATCH(MID(F1695,7,2),字典1_56!B:B,0)),H1695="C",INDEX(字典1_56!E:E,MATCH(MID(F1695,7,2),字典1_56!B:B,0))),"-")</f>
        <v>设定音色_MSB</v>
      </c>
      <c r="O1695" s="4" t="str">
        <f>IFERROR(INDEX(字典1_78!C:C,MATCH(RIGHT(F1695,2),字典1_78!B:B,0)),"Error")</f>
        <v>控制变更(#02)</v>
      </c>
      <c r="P1695" s="5">
        <f t="shared" si="104"/>
        <v>42.283000000000001</v>
      </c>
      <c r="Q1695" s="5">
        <f t="shared" si="105"/>
        <v>6.799999999999784E-2</v>
      </c>
      <c r="R1695" s="5" t="str">
        <f>IF(H1697="C_B",INDEX(音色一览表!A:A,MATCH(MID(F1695,5,2)&amp;MID(F1696,5,2)&amp;MID(F1697,7,2),音色一览表!H:H,0))&amp;" "&amp;INDEX(音色一览表!G:G,MATCH(MID(F1695,5,2)&amp;MID(F1696,5,2)&amp;MID(F1697,7,2),音色一览表!H:H,0)),"")</f>
        <v>75 室内弦乐</v>
      </c>
      <c r="S1695" s="17"/>
      <c r="T1695" s="17"/>
    </row>
    <row r="1696" spans="1:20" ht="18" hidden="1" customHeight="1" x14ac:dyDescent="0.2">
      <c r="A1696" s="16">
        <v>1694</v>
      </c>
      <c r="B1696" s="16">
        <v>8</v>
      </c>
      <c r="C1696" s="10">
        <v>43089.903844548608</v>
      </c>
      <c r="D1696" s="16" t="s">
        <v>49</v>
      </c>
      <c r="E1696" s="16" t="s">
        <v>50</v>
      </c>
      <c r="F1696" s="16" t="s">
        <v>1027</v>
      </c>
      <c r="G1696" s="16" t="s">
        <v>1968</v>
      </c>
      <c r="H1696" s="34" t="str">
        <f t="shared" si="107"/>
        <v>B20</v>
      </c>
      <c r="I1696" s="34" t="str">
        <f>IFERROR(INDEX(数据分类!B:B,MATCH(数据!H1696,数据分类!A:A,0)),"Error")</f>
        <v>设定音色_LSB</v>
      </c>
      <c r="J1696" s="34" t="str">
        <f>IFERROR(_xlfn.IFS(INDEX(数据分类!E:E,MATCH(数据!H1696,数据分类!A:A,0))=3456,N1696&amp;M1696,INDEX(数据分类!E:E,MATCH(数据!H1696,数据分类!A:A,0))=34,M1696,INDEX(数据分类!E:E,MATCH(数据!H1696,数据分类!A:A,0))=56,N1696,INDEX(数据分类!E:E,MATCH(数据!H1696,数据分类!A:A,0))="-","-"),"Error")</f>
        <v>LSB:112</v>
      </c>
      <c r="K1696" s="34">
        <f t="shared" si="106"/>
        <v>2</v>
      </c>
      <c r="L1696" s="4" t="str">
        <f>IFERROR(INDEX(字典msg!B:B,MATCH(D1696,字典msg!A:A,0)),"Error")</f>
        <v>正常</v>
      </c>
      <c r="M1696" s="4" t="str">
        <f>IFERROR(_xlfn.IFS(H1696="9",INDEX(字典1_34!C:C,MATCH(MID(F1696,5,2),字典1_34!B:B,0)),H1696="B00",INDEX(字典1_34!D:D,MATCH(MID(F1696,5,2),字典1_34!B:B,0)),H1696="B20",INDEX(字典1_34!E:E,MATCH(MID(F1696,5,2),字典1_34!B:B,0)),H1696="B48",INDEX(字典1_34!G:G,MATCH(MID(F1696,5,2),字典1_34!B:B,0)),LEFT(H1696,1)="B",INDEX(字典1_34!F:F,MATCH(MID(F1696,5,2),字典1_34!B:B,0))),"-")</f>
        <v>LSB:112</v>
      </c>
      <c r="N1696" s="4" t="str">
        <f>IFERROR(_xlfn.IFS(H1696="9",INDEX(字典1_56!C:C,MATCH(MID(F1696,7,2),字典1_56!B:B,0)),LEFT(H1696,1)="B",INDEX(字典1_56!D:D,MATCH(MID(F1696,7,2),字典1_56!B:B,0)),H1696="C_B",INDEX(字典1_56!F:F,MATCH(MID(F1696,7,2),字典1_56!B:B,0)),H1696="C",INDEX(字典1_56!E:E,MATCH(MID(F1696,7,2),字典1_56!B:B,0))),"-")</f>
        <v>设定音色_LSB</v>
      </c>
      <c r="O1696" s="4" t="str">
        <f>IFERROR(INDEX(字典1_78!C:C,MATCH(RIGHT(F1696,2),字典1_78!B:B,0)),"Error")</f>
        <v>控制变更(#02)</v>
      </c>
      <c r="P1696" s="5">
        <f t="shared" si="104"/>
        <v>42.353000000000002</v>
      </c>
      <c r="Q1696" s="5">
        <f t="shared" si="105"/>
        <v>7.0000000000000284E-2</v>
      </c>
      <c r="R1696" s="5" t="str">
        <f>IF(H1698="C_B",INDEX(音色一览表!A:A,MATCH(MID(F1696,5,2)&amp;MID(F1697,5,2)&amp;MID(F1698,7,2),音色一览表!H:H,0))&amp;" "&amp;INDEX(音色一览表!G:G,MATCH(MID(F1696,5,2)&amp;MID(F1697,5,2)&amp;MID(F1698,7,2),音色一览表!H:H,0)),"")</f>
        <v/>
      </c>
      <c r="S1696" s="17"/>
      <c r="T1696" s="17"/>
    </row>
    <row r="1697" spans="1:20" ht="18" hidden="1" customHeight="1" x14ac:dyDescent="0.2">
      <c r="A1697" s="16">
        <v>1695</v>
      </c>
      <c r="B1697" s="16">
        <v>8</v>
      </c>
      <c r="C1697" s="10">
        <v>43089.903845324072</v>
      </c>
      <c r="D1697" s="16" t="s">
        <v>49</v>
      </c>
      <c r="E1697" s="16" t="s">
        <v>50</v>
      </c>
      <c r="F1697" s="16" t="s">
        <v>1028</v>
      </c>
      <c r="G1697" s="16" t="s">
        <v>1969</v>
      </c>
      <c r="H1697" s="34" t="str">
        <f t="shared" si="107"/>
        <v>C_B</v>
      </c>
      <c r="I1697" s="34" t="str">
        <f>IFERROR(INDEX(数据分类!B:B,MATCH(数据!H1697,数据分类!A:A,0)),"Error")</f>
        <v>设定音色_NO</v>
      </c>
      <c r="J1697" s="34" t="str">
        <f>IFERROR(_xlfn.IFS(INDEX(数据分类!E:E,MATCH(数据!H1697,数据分类!A:A,0))=3456,N1697&amp;M1697,INDEX(数据分类!E:E,MATCH(数据!H1697,数据分类!A:A,0))=34,M1697,INDEX(数据分类!E:E,MATCH(数据!H1697,数据分类!A:A,0))=56,N1697,INDEX(数据分类!E:E,MATCH(数据!H1697,数据分类!A:A,0))="-","-"),"Error")</f>
        <v>NO:050</v>
      </c>
      <c r="K1697" s="34">
        <f t="shared" si="106"/>
        <v>2</v>
      </c>
      <c r="L1697" s="4" t="str">
        <f>IFERROR(INDEX(字典msg!B:B,MATCH(D1697,字典msg!A:A,0)),"Error")</f>
        <v>正常</v>
      </c>
      <c r="M1697" s="4" t="str">
        <f>IFERROR(_xlfn.IFS(H1697="9",INDEX(字典1_34!C:C,MATCH(MID(F1697,5,2),字典1_34!B:B,0)),H1697="B00",INDEX(字典1_34!D:D,MATCH(MID(F1697,5,2),字典1_34!B:B,0)),H1697="B20",INDEX(字典1_34!E:E,MATCH(MID(F1697,5,2),字典1_34!B:B,0)),H1697="B48",INDEX(字典1_34!G:G,MATCH(MID(F1697,5,2),字典1_34!B:B,0)),LEFT(H1697,1)="B",INDEX(字典1_34!F:F,MATCH(MID(F1697,5,2),字典1_34!B:B,0))),"-")</f>
        <v>-</v>
      </c>
      <c r="N1697" s="4" t="str">
        <f>IFERROR(_xlfn.IFS(H1697="9",INDEX(字典1_56!C:C,MATCH(MID(F1697,7,2),字典1_56!B:B,0)),LEFT(H1697,1)="B",INDEX(字典1_56!D:D,MATCH(MID(F1697,7,2),字典1_56!B:B,0)),H1697="C_B",INDEX(字典1_56!F:F,MATCH(MID(F1697,7,2),字典1_56!B:B,0)),H1697="C",INDEX(字典1_56!E:E,MATCH(MID(F1697,7,2),字典1_56!B:B,0))),"-")</f>
        <v>NO:050</v>
      </c>
      <c r="O1697" s="4" t="str">
        <f>IFERROR(INDEX(字典1_78!C:C,MATCH(RIGHT(F1697,2),字典1_78!B:B,0)),"Error")</f>
        <v>程序更改(#02)</v>
      </c>
      <c r="P1697" s="5">
        <f t="shared" si="104"/>
        <v>42.42</v>
      </c>
      <c r="Q1697" s="5">
        <f t="shared" si="105"/>
        <v>6.7000000000000171E-2</v>
      </c>
      <c r="R1697" s="5" t="str">
        <f>IF(H1699="C_B",INDEX(音色一览表!A:A,MATCH(MID(F1697,5,2)&amp;MID(F1698,5,2)&amp;MID(F1699,7,2),音色一览表!H:H,0))&amp;" "&amp;INDEX(音色一览表!G:G,MATCH(MID(F1697,5,2)&amp;MID(F1698,5,2)&amp;MID(F1699,7,2),音色一览表!H:H,0)),"")</f>
        <v/>
      </c>
      <c r="S1697" s="17"/>
      <c r="T1697" s="17"/>
    </row>
    <row r="1698" spans="1:20" ht="18" hidden="1" customHeight="1" x14ac:dyDescent="0.2">
      <c r="A1698" s="16">
        <v>1696</v>
      </c>
      <c r="B1698" s="16">
        <v>8</v>
      </c>
      <c r="C1698" s="10">
        <v>43089.903846111112</v>
      </c>
      <c r="D1698" s="16" t="s">
        <v>49</v>
      </c>
      <c r="E1698" s="16" t="s">
        <v>50</v>
      </c>
      <c r="F1698" s="16" t="s">
        <v>1030</v>
      </c>
      <c r="G1698" s="16" t="s">
        <v>1970</v>
      </c>
      <c r="H1698" s="34" t="str">
        <f t="shared" si="107"/>
        <v>B07</v>
      </c>
      <c r="I1698" s="34" t="str">
        <f>IFERROR(INDEX(数据分类!B:B,MATCH(数据!H1698,数据分类!A:A,0)),"Error")</f>
        <v>主音量_a</v>
      </c>
      <c r="J1698" s="34" t="str">
        <f>IFERROR(_xlfn.IFS(INDEX(数据分类!E:E,MATCH(数据!H1698,数据分类!A:A,0))=3456,N1698&amp;M1698,INDEX(数据分类!E:E,MATCH(数据!H1698,数据分类!A:A,0))=34,M1698,INDEX(数据分类!E:E,MATCH(数据!H1698,数据分类!A:A,0))=56,N1698,INDEX(数据分类!E:E,MATCH(数据!H1698,数据分类!A:A,0))="-","-"),"Error")</f>
        <v>Vol:114</v>
      </c>
      <c r="K1698" s="34">
        <f t="shared" si="106"/>
        <v>1</v>
      </c>
      <c r="L1698" s="4" t="str">
        <f>IFERROR(INDEX(字典msg!B:B,MATCH(D1698,字典msg!A:A,0)),"Error")</f>
        <v>正常</v>
      </c>
      <c r="M1698" s="4" t="str">
        <f>IFERROR(_xlfn.IFS(H1698="9",INDEX(字典1_34!C:C,MATCH(MID(F1698,5,2),字典1_34!B:B,0)),H1698="B00",INDEX(字典1_34!D:D,MATCH(MID(F1698,5,2),字典1_34!B:B,0)),H1698="B20",INDEX(字典1_34!E:E,MATCH(MID(F1698,5,2),字典1_34!B:B,0)),H1698="B48",INDEX(字典1_34!G:G,MATCH(MID(F1698,5,2),字典1_34!B:B,0)),LEFT(H1698,1)="B",INDEX(字典1_34!F:F,MATCH(MID(F1698,5,2),字典1_34!B:B,0))),"-")</f>
        <v>Vol:114</v>
      </c>
      <c r="N1698" s="4" t="str">
        <f>IFERROR(_xlfn.IFS(H1698="9",INDEX(字典1_56!C:C,MATCH(MID(F1698,7,2),字典1_56!B:B,0)),LEFT(H1698,1)="B",INDEX(字典1_56!D:D,MATCH(MID(F1698,7,2),字典1_56!B:B,0)),H1698="C_B",INDEX(字典1_56!F:F,MATCH(MID(F1698,7,2),字典1_56!B:B,0)),H1698="C",INDEX(字典1_56!E:E,MATCH(MID(F1698,7,2),字典1_56!B:B,0))),"-")</f>
        <v>主音量_a</v>
      </c>
      <c r="O1698" s="4" t="str">
        <f>IFERROR(INDEX(字典1_78!C:C,MATCH(RIGHT(F1698,2),字典1_78!B:B,0)),"Error")</f>
        <v>控制变更(#01)</v>
      </c>
      <c r="P1698" s="5">
        <f t="shared" si="104"/>
        <v>42.488</v>
      </c>
      <c r="Q1698" s="5">
        <f t="shared" si="105"/>
        <v>6.799999999999784E-2</v>
      </c>
      <c r="R1698" s="5" t="str">
        <f>IF(H1700="C_B",INDEX(音色一览表!A:A,MATCH(MID(F1698,5,2)&amp;MID(F1699,5,2)&amp;MID(F1700,7,2),音色一览表!H:H,0))&amp;" "&amp;INDEX(音色一览表!G:G,MATCH(MID(F1698,5,2)&amp;MID(F1699,5,2)&amp;MID(F1700,7,2),音色一览表!H:H,0)),"")</f>
        <v/>
      </c>
      <c r="S1698" s="17"/>
      <c r="T1698" s="17"/>
    </row>
    <row r="1699" spans="1:20" ht="18" hidden="1" customHeight="1" x14ac:dyDescent="0.2">
      <c r="A1699" s="16">
        <v>1697</v>
      </c>
      <c r="B1699" s="16">
        <v>8</v>
      </c>
      <c r="C1699" s="10">
        <v>43089.903846932873</v>
      </c>
      <c r="D1699" s="16" t="s">
        <v>49</v>
      </c>
      <c r="E1699" s="16" t="s">
        <v>50</v>
      </c>
      <c r="F1699" s="16" t="s">
        <v>1032</v>
      </c>
      <c r="G1699" s="16" t="s">
        <v>1971</v>
      </c>
      <c r="H1699" s="34" t="str">
        <f t="shared" si="107"/>
        <v>B5B</v>
      </c>
      <c r="I1699" s="34" t="str">
        <f>IFERROR(INDEX(数据分类!B:B,MATCH(数据!H1699,数据分类!A:A,0)),"Error")</f>
        <v>混响深度_a</v>
      </c>
      <c r="J1699" s="34" t="str">
        <f>IFERROR(_xlfn.IFS(INDEX(数据分类!E:E,MATCH(数据!H1699,数据分类!A:A,0))=3456,N1699&amp;M1699,INDEX(数据分类!E:E,MATCH(数据!H1699,数据分类!A:A,0))=34,M1699,INDEX(数据分类!E:E,MATCH(数据!H1699,数据分类!A:A,0))=56,N1699,INDEX(数据分类!E:E,MATCH(数据!H1699,数据分类!A:A,0))="-","-"),"Error")</f>
        <v>Vol:020</v>
      </c>
      <c r="K1699" s="34">
        <f t="shared" si="106"/>
        <v>1</v>
      </c>
      <c r="L1699" s="4" t="str">
        <f>IFERROR(INDEX(字典msg!B:B,MATCH(D1699,字典msg!A:A,0)),"Error")</f>
        <v>正常</v>
      </c>
      <c r="M1699" s="4" t="str">
        <f>IFERROR(_xlfn.IFS(H1699="9",INDEX(字典1_34!C:C,MATCH(MID(F1699,5,2),字典1_34!B:B,0)),H1699="B00",INDEX(字典1_34!D:D,MATCH(MID(F1699,5,2),字典1_34!B:B,0)),H1699="B20",INDEX(字典1_34!E:E,MATCH(MID(F1699,5,2),字典1_34!B:B,0)),H1699="B48",INDEX(字典1_34!G:G,MATCH(MID(F1699,5,2),字典1_34!B:B,0)),LEFT(H1699,1)="B",INDEX(字典1_34!F:F,MATCH(MID(F1699,5,2),字典1_34!B:B,0))),"-")</f>
        <v>Vol:020</v>
      </c>
      <c r="N1699" s="4" t="str">
        <f>IFERROR(_xlfn.IFS(H1699="9",INDEX(字典1_56!C:C,MATCH(MID(F1699,7,2),字典1_56!B:B,0)),LEFT(H1699,1)="B",INDEX(字典1_56!D:D,MATCH(MID(F1699,7,2),字典1_56!B:B,0)),H1699="C_B",INDEX(字典1_56!F:F,MATCH(MID(F1699,7,2),字典1_56!B:B,0)),H1699="C",INDEX(字典1_56!E:E,MATCH(MID(F1699,7,2),字典1_56!B:B,0))),"-")</f>
        <v>混响深度_a</v>
      </c>
      <c r="O1699" s="4" t="str">
        <f>IFERROR(INDEX(字典1_78!C:C,MATCH(RIGHT(F1699,2),字典1_78!B:B,0)),"Error")</f>
        <v>控制变更(#01)</v>
      </c>
      <c r="P1699" s="5">
        <f t="shared" si="104"/>
        <v>42.558999999999997</v>
      </c>
      <c r="Q1699" s="5">
        <f t="shared" si="105"/>
        <v>7.0999999999997954E-2</v>
      </c>
      <c r="R1699" s="5" t="str">
        <f>IF(H1701="C_B",INDEX(音色一览表!A:A,MATCH(MID(F1699,5,2)&amp;MID(F1700,5,2)&amp;MID(F1701,7,2),音色一览表!H:H,0))&amp;" "&amp;INDEX(音色一览表!G:G,MATCH(MID(F1699,5,2)&amp;MID(F1700,5,2)&amp;MID(F1701,7,2),音色一览表!H:H,0)),"")</f>
        <v/>
      </c>
      <c r="S1699" s="17"/>
      <c r="T1699" s="17"/>
    </row>
    <row r="1700" spans="1:20" ht="18" hidden="1" customHeight="1" x14ac:dyDescent="0.2">
      <c r="A1700" s="16">
        <v>1698</v>
      </c>
      <c r="B1700" s="16">
        <v>8</v>
      </c>
      <c r="C1700" s="10">
        <v>43089.903847743059</v>
      </c>
      <c r="D1700" s="16" t="s">
        <v>49</v>
      </c>
      <c r="E1700" s="16" t="s">
        <v>50</v>
      </c>
      <c r="F1700" s="16" t="s">
        <v>1035</v>
      </c>
      <c r="G1700" s="16" t="s">
        <v>1972</v>
      </c>
      <c r="H1700" s="34" t="str">
        <f t="shared" si="107"/>
        <v>B07</v>
      </c>
      <c r="I1700" s="34" t="str">
        <f>IFERROR(INDEX(数据分类!B:B,MATCH(数据!H1700,数据分类!A:A,0)),"Error")</f>
        <v>主音量_a</v>
      </c>
      <c r="J1700" s="34" t="str">
        <f>IFERROR(_xlfn.IFS(INDEX(数据分类!E:E,MATCH(数据!H1700,数据分类!A:A,0))=3456,N1700&amp;M1700,INDEX(数据分类!E:E,MATCH(数据!H1700,数据分类!A:A,0))=34,M1700,INDEX(数据分类!E:E,MATCH(数据!H1700,数据分类!A:A,0))=56,N1700,INDEX(数据分类!E:E,MATCH(数据!H1700,数据分类!A:A,0))="-","-"),"Error")</f>
        <v>Vol:050</v>
      </c>
      <c r="K1700" s="34">
        <f t="shared" si="106"/>
        <v>2</v>
      </c>
      <c r="L1700" s="4" t="str">
        <f>IFERROR(INDEX(字典msg!B:B,MATCH(D1700,字典msg!A:A,0)),"Error")</f>
        <v>正常</v>
      </c>
      <c r="M1700" s="4" t="str">
        <f>IFERROR(_xlfn.IFS(H1700="9",INDEX(字典1_34!C:C,MATCH(MID(F1700,5,2),字典1_34!B:B,0)),H1700="B00",INDEX(字典1_34!D:D,MATCH(MID(F1700,5,2),字典1_34!B:B,0)),H1700="B20",INDEX(字典1_34!E:E,MATCH(MID(F1700,5,2),字典1_34!B:B,0)),H1700="B48",INDEX(字典1_34!G:G,MATCH(MID(F1700,5,2),字典1_34!B:B,0)),LEFT(H1700,1)="B",INDEX(字典1_34!F:F,MATCH(MID(F1700,5,2),字典1_34!B:B,0))),"-")</f>
        <v>Vol:050</v>
      </c>
      <c r="N1700" s="4" t="str">
        <f>IFERROR(_xlfn.IFS(H1700="9",INDEX(字典1_56!C:C,MATCH(MID(F1700,7,2),字典1_56!B:B,0)),LEFT(H1700,1)="B",INDEX(字典1_56!D:D,MATCH(MID(F1700,7,2),字典1_56!B:B,0)),H1700="C_B",INDEX(字典1_56!F:F,MATCH(MID(F1700,7,2),字典1_56!B:B,0)),H1700="C",INDEX(字典1_56!E:E,MATCH(MID(F1700,7,2),字典1_56!B:B,0))),"-")</f>
        <v>主音量_a</v>
      </c>
      <c r="O1700" s="4" t="str">
        <f>IFERROR(INDEX(字典1_78!C:C,MATCH(RIGHT(F1700,2),字典1_78!B:B,0)),"Error")</f>
        <v>控制变更(#02)</v>
      </c>
      <c r="P1700" s="5">
        <f t="shared" si="104"/>
        <v>42.628999999999998</v>
      </c>
      <c r="Q1700" s="5">
        <f t="shared" si="105"/>
        <v>7.0000000000000284E-2</v>
      </c>
      <c r="R1700" s="5" t="str">
        <f>IF(H1702="C_B",INDEX(音色一览表!A:A,MATCH(MID(F1700,5,2)&amp;MID(F1701,5,2)&amp;MID(F1702,7,2),音色一览表!H:H,0))&amp;" "&amp;INDEX(音色一览表!G:G,MATCH(MID(F1700,5,2)&amp;MID(F1701,5,2)&amp;MID(F1702,7,2),音色一览表!H:H,0)),"")</f>
        <v/>
      </c>
      <c r="S1700" s="17"/>
      <c r="T1700" s="17"/>
    </row>
    <row r="1701" spans="1:20" ht="18" hidden="1" customHeight="1" x14ac:dyDescent="0.2">
      <c r="A1701" s="16">
        <v>1699</v>
      </c>
      <c r="B1701" s="16">
        <v>8</v>
      </c>
      <c r="C1701" s="10">
        <v>43089.903848541668</v>
      </c>
      <c r="D1701" s="16" t="s">
        <v>49</v>
      </c>
      <c r="E1701" s="16" t="s">
        <v>50</v>
      </c>
      <c r="F1701" s="16" t="s">
        <v>1357</v>
      </c>
      <c r="G1701" s="16" t="s">
        <v>1973</v>
      </c>
      <c r="H1701" s="34" t="str">
        <f t="shared" si="107"/>
        <v>B5B</v>
      </c>
      <c r="I1701" s="34" t="str">
        <f>IFERROR(INDEX(数据分类!B:B,MATCH(数据!H1701,数据分类!A:A,0)),"Error")</f>
        <v>混响深度_a</v>
      </c>
      <c r="J1701" s="34" t="str">
        <f>IFERROR(_xlfn.IFS(INDEX(数据分类!E:E,MATCH(数据!H1701,数据分类!A:A,0))=3456,N1701&amp;M1701,INDEX(数据分类!E:E,MATCH(数据!H1701,数据分类!A:A,0))=34,M1701,INDEX(数据分类!E:E,MATCH(数据!H1701,数据分类!A:A,0))=56,N1701,INDEX(数据分类!E:E,MATCH(数据!H1701,数据分类!A:A,0))="-","-"),"Error")</f>
        <v>Vol:050</v>
      </c>
      <c r="K1701" s="34">
        <f t="shared" si="106"/>
        <v>2</v>
      </c>
      <c r="L1701" s="4" t="str">
        <f>IFERROR(INDEX(字典msg!B:B,MATCH(D1701,字典msg!A:A,0)),"Error")</f>
        <v>正常</v>
      </c>
      <c r="M1701" s="4" t="str">
        <f>IFERROR(_xlfn.IFS(H1701="9",INDEX(字典1_34!C:C,MATCH(MID(F1701,5,2),字典1_34!B:B,0)),H1701="B00",INDEX(字典1_34!D:D,MATCH(MID(F1701,5,2),字典1_34!B:B,0)),H1701="B20",INDEX(字典1_34!E:E,MATCH(MID(F1701,5,2),字典1_34!B:B,0)),H1701="B48",INDEX(字典1_34!G:G,MATCH(MID(F1701,5,2),字典1_34!B:B,0)),LEFT(H1701,1)="B",INDEX(字典1_34!F:F,MATCH(MID(F1701,5,2),字典1_34!B:B,0))),"-")</f>
        <v>Vol:050</v>
      </c>
      <c r="N1701" s="4" t="str">
        <f>IFERROR(_xlfn.IFS(H1701="9",INDEX(字典1_56!C:C,MATCH(MID(F1701,7,2),字典1_56!B:B,0)),LEFT(H1701,1)="B",INDEX(字典1_56!D:D,MATCH(MID(F1701,7,2),字典1_56!B:B,0)),H1701="C_B",INDEX(字典1_56!F:F,MATCH(MID(F1701,7,2),字典1_56!B:B,0)),H1701="C",INDEX(字典1_56!E:E,MATCH(MID(F1701,7,2),字典1_56!B:B,0))),"-")</f>
        <v>混响深度_a</v>
      </c>
      <c r="O1701" s="4" t="str">
        <f>IFERROR(INDEX(字典1_78!C:C,MATCH(RIGHT(F1701,2),字典1_78!B:B,0)),"Error")</f>
        <v>控制变更(#02)</v>
      </c>
      <c r="P1701" s="5">
        <f t="shared" si="104"/>
        <v>42.698</v>
      </c>
      <c r="Q1701" s="5">
        <f t="shared" si="105"/>
        <v>6.9000000000002615E-2</v>
      </c>
      <c r="R1701" s="5" t="str">
        <f>IF(H1703="C_B",INDEX(音色一览表!A:A,MATCH(MID(F1701,5,2)&amp;MID(F1702,5,2)&amp;MID(F1703,7,2),音色一览表!H:H,0))&amp;" "&amp;INDEX(音色一览表!G:G,MATCH(MID(F1701,5,2)&amp;MID(F1702,5,2)&amp;MID(F1703,7,2),音色一览表!H:H,0)),"")</f>
        <v/>
      </c>
      <c r="S1701" s="17"/>
      <c r="T1701" s="17"/>
    </row>
    <row r="1702" spans="1:20" ht="18" hidden="1" customHeight="1" x14ac:dyDescent="0.2">
      <c r="A1702" s="16">
        <v>1700</v>
      </c>
      <c r="B1702" s="16">
        <v>8</v>
      </c>
      <c r="C1702" s="10">
        <v>43089.903852673611</v>
      </c>
      <c r="D1702" s="16" t="s">
        <v>49</v>
      </c>
      <c r="E1702" s="16" t="s">
        <v>50</v>
      </c>
      <c r="F1702" s="16" t="s">
        <v>1065</v>
      </c>
      <c r="G1702" s="16" t="s">
        <v>1974</v>
      </c>
      <c r="H1702" s="34" t="str">
        <f t="shared" si="107"/>
        <v>9</v>
      </c>
      <c r="I1702" s="34" t="str">
        <f>IFERROR(INDEX(数据分类!B:B,MATCH(数据!H1702,数据分类!A:A,0)),"Error")</f>
        <v>音符打开</v>
      </c>
      <c r="J1702" s="34" t="str">
        <f>IFERROR(_xlfn.IFS(INDEX(数据分类!E:E,MATCH(数据!H1702,数据分类!A:A,0))=3456,N1702&amp;M1702,INDEX(数据分类!E:E,MATCH(数据!H1702,数据分类!A:A,0))=34,M1702,INDEX(数据分类!E:E,MATCH(数据!H1702,数据分类!A:A,0))=56,N1702,INDEX(数据分类!E:E,MATCH(数据!H1702,数据分类!A:A,0))="-","-"),"Error")</f>
        <v>C3键按下(力度094)</v>
      </c>
      <c r="K1702" s="34">
        <f t="shared" si="106"/>
        <v>1</v>
      </c>
      <c r="L1702" s="4" t="str">
        <f>IFERROR(INDEX(字典msg!B:B,MATCH(D1702,字典msg!A:A,0)),"Error")</f>
        <v>正常</v>
      </c>
      <c r="M1702" s="4" t="str">
        <f>IFERROR(_xlfn.IFS(H1702="9",INDEX(字典1_34!C:C,MATCH(MID(F1702,5,2),字典1_34!B:B,0)),H1702="B00",INDEX(字典1_34!D:D,MATCH(MID(F1702,5,2),字典1_34!B:B,0)),H1702="B20",INDEX(字典1_34!E:E,MATCH(MID(F1702,5,2),字典1_34!B:B,0)),H1702="B48",INDEX(字典1_34!G:G,MATCH(MID(F1702,5,2),字典1_34!B:B,0)),LEFT(H1702,1)="B",INDEX(字典1_34!F:F,MATCH(MID(F1702,5,2),字典1_34!B:B,0))),"-")</f>
        <v>按下(力度094)</v>
      </c>
      <c r="N1702" s="4" t="str">
        <f>IFERROR(_xlfn.IFS(H1702="9",INDEX(字典1_56!C:C,MATCH(MID(F1702,7,2),字典1_56!B:B,0)),LEFT(H1702,1)="B",INDEX(字典1_56!D:D,MATCH(MID(F1702,7,2),字典1_56!B:B,0)),H1702="C_B",INDEX(字典1_56!F:F,MATCH(MID(F1702,7,2),字典1_56!B:B,0)),H1702="C",INDEX(字典1_56!E:E,MATCH(MID(F1702,7,2),字典1_56!B:B,0))),"-")</f>
        <v>C3键</v>
      </c>
      <c r="O1702" s="4" t="str">
        <f>IFERROR(INDEX(字典1_78!C:C,MATCH(RIGHT(F1702,2),字典1_78!B:B,0)),"Error")</f>
        <v>音符打开(#01)</v>
      </c>
      <c r="P1702" s="5">
        <f t="shared" si="104"/>
        <v>43.054000000000002</v>
      </c>
      <c r="Q1702" s="5">
        <f t="shared" si="105"/>
        <v>0.35600000000000165</v>
      </c>
      <c r="R1702" s="5" t="str">
        <f>IF(H1704="C_B",INDEX(音色一览表!A:A,MATCH(MID(F1702,5,2)&amp;MID(F1703,5,2)&amp;MID(F1704,7,2),音色一览表!H:H,0))&amp;" "&amp;INDEX(音色一览表!G:G,MATCH(MID(F1702,5,2)&amp;MID(F1703,5,2)&amp;MID(F1704,7,2),音色一览表!H:H,0)),"")</f>
        <v/>
      </c>
      <c r="S1702" s="17"/>
      <c r="T1702" s="17"/>
    </row>
    <row r="1703" spans="1:20" ht="18" hidden="1" customHeight="1" x14ac:dyDescent="0.2">
      <c r="A1703" s="16">
        <v>1701</v>
      </c>
      <c r="B1703" s="16">
        <v>8</v>
      </c>
      <c r="C1703" s="10">
        <v>43089.903860335646</v>
      </c>
      <c r="D1703" s="16" t="s">
        <v>49</v>
      </c>
      <c r="E1703" s="16" t="s">
        <v>50</v>
      </c>
      <c r="F1703" s="16" t="s">
        <v>166</v>
      </c>
      <c r="G1703" s="16" t="s">
        <v>1975</v>
      </c>
      <c r="H1703" s="34" t="str">
        <f t="shared" si="107"/>
        <v>9</v>
      </c>
      <c r="I1703" s="34" t="str">
        <f>IFERROR(INDEX(数据分类!B:B,MATCH(数据!H1703,数据分类!A:A,0)),"Error")</f>
        <v>音符打开</v>
      </c>
      <c r="J1703" s="34" t="str">
        <f>IFERROR(_xlfn.IFS(INDEX(数据分类!E:E,MATCH(数据!H1703,数据分类!A:A,0))=3456,N1703&amp;M1703,INDEX(数据分类!E:E,MATCH(数据!H1703,数据分类!A:A,0))=34,M1703,INDEX(数据分类!E:E,MATCH(数据!H1703,数据分类!A:A,0))=56,N1703,INDEX(数据分类!E:E,MATCH(数据!H1703,数据分类!A:A,0))="-","-"),"Error")</f>
        <v>C3键松开</v>
      </c>
      <c r="K1703" s="34">
        <f t="shared" si="106"/>
        <v>1</v>
      </c>
      <c r="L1703" s="4" t="str">
        <f>IFERROR(INDEX(字典msg!B:B,MATCH(D1703,字典msg!A:A,0)),"Error")</f>
        <v>正常</v>
      </c>
      <c r="M1703" s="4" t="str">
        <f>IFERROR(_xlfn.IFS(H1703="9",INDEX(字典1_34!C:C,MATCH(MID(F1703,5,2),字典1_34!B:B,0)),H1703="B00",INDEX(字典1_34!D:D,MATCH(MID(F1703,5,2),字典1_34!B:B,0)),H1703="B20",INDEX(字典1_34!E:E,MATCH(MID(F1703,5,2),字典1_34!B:B,0)),H1703="B48",INDEX(字典1_34!G:G,MATCH(MID(F1703,5,2),字典1_34!B:B,0)),LEFT(H1703,1)="B",INDEX(字典1_34!F:F,MATCH(MID(F1703,5,2),字典1_34!B:B,0))),"-")</f>
        <v>松开</v>
      </c>
      <c r="N1703" s="4" t="str">
        <f>IFERROR(_xlfn.IFS(H1703="9",INDEX(字典1_56!C:C,MATCH(MID(F1703,7,2),字典1_56!B:B,0)),LEFT(H1703,1)="B",INDEX(字典1_56!D:D,MATCH(MID(F1703,7,2),字典1_56!B:B,0)),H1703="C_B",INDEX(字典1_56!F:F,MATCH(MID(F1703,7,2),字典1_56!B:B,0)),H1703="C",INDEX(字典1_56!E:E,MATCH(MID(F1703,7,2),字典1_56!B:B,0))),"-")</f>
        <v>C3键</v>
      </c>
      <c r="O1703" s="4" t="str">
        <f>IFERROR(INDEX(字典1_78!C:C,MATCH(RIGHT(F1703,2),字典1_78!B:B,0)),"Error")</f>
        <v>音符打开(#01)</v>
      </c>
      <c r="P1703" s="5">
        <f t="shared" si="104"/>
        <v>43.716999999999999</v>
      </c>
      <c r="Q1703" s="5">
        <f t="shared" si="105"/>
        <v>0.6629999999999967</v>
      </c>
      <c r="R1703" s="5" t="str">
        <f>IF(H1705="C_B",INDEX(音色一览表!A:A,MATCH(MID(F1703,5,2)&amp;MID(F1704,5,2)&amp;MID(F1705,7,2),音色一览表!H:H,0))&amp;" "&amp;INDEX(音色一览表!G:G,MATCH(MID(F1703,5,2)&amp;MID(F1704,5,2)&amp;MID(F1705,7,2),音色一览表!H:H,0)),"")</f>
        <v/>
      </c>
      <c r="S1703" s="17"/>
      <c r="T1703" s="17"/>
    </row>
    <row r="1704" spans="1:20" ht="18" hidden="1" customHeight="1" x14ac:dyDescent="0.2">
      <c r="A1704" s="16">
        <v>1702</v>
      </c>
      <c r="B1704" s="16">
        <v>8</v>
      </c>
      <c r="C1704" s="10">
        <v>43089.903871840281</v>
      </c>
      <c r="D1704" s="16" t="s">
        <v>49</v>
      </c>
      <c r="E1704" s="16" t="s">
        <v>50</v>
      </c>
      <c r="F1704" s="16" t="s">
        <v>1021</v>
      </c>
      <c r="G1704" s="16" t="s">
        <v>1976</v>
      </c>
      <c r="H1704" s="34" t="str">
        <f t="shared" si="107"/>
        <v>B00</v>
      </c>
      <c r="I1704" s="34" t="str">
        <f>IFERROR(INDEX(数据分类!B:B,MATCH(数据!H1704,数据分类!A:A,0)),"Error")</f>
        <v>设定音色_MSB</v>
      </c>
      <c r="J1704" s="34" t="str">
        <f>IFERROR(_xlfn.IFS(INDEX(数据分类!E:E,MATCH(数据!H1704,数据分类!A:A,0))=3456,N1704&amp;M1704,INDEX(数据分类!E:E,MATCH(数据!H1704,数据分类!A:A,0))=34,M1704,INDEX(数据分类!E:E,MATCH(数据!H1704,数据分类!A:A,0))=56,N1704,INDEX(数据分类!E:E,MATCH(数据!H1704,数据分类!A:A,0))="-","-"),"Error")</f>
        <v>MSB:000</v>
      </c>
      <c r="K1704" s="34">
        <f t="shared" si="106"/>
        <v>1</v>
      </c>
      <c r="L1704" s="4" t="str">
        <f>IFERROR(INDEX(字典msg!B:B,MATCH(D1704,字典msg!A:A,0)),"Error")</f>
        <v>正常</v>
      </c>
      <c r="M1704" s="4" t="str">
        <f>IFERROR(_xlfn.IFS(H1704="9",INDEX(字典1_34!C:C,MATCH(MID(F1704,5,2),字典1_34!B:B,0)),H1704="B00",INDEX(字典1_34!D:D,MATCH(MID(F1704,5,2),字典1_34!B:B,0)),H1704="B20",INDEX(字典1_34!E:E,MATCH(MID(F1704,5,2),字典1_34!B:B,0)),H1704="B48",INDEX(字典1_34!G:G,MATCH(MID(F1704,5,2),字典1_34!B:B,0)),LEFT(H1704,1)="B",INDEX(字典1_34!F:F,MATCH(MID(F1704,5,2),字典1_34!B:B,0))),"-")</f>
        <v>MSB:000</v>
      </c>
      <c r="N1704" s="4" t="str">
        <f>IFERROR(_xlfn.IFS(H1704="9",INDEX(字典1_56!C:C,MATCH(MID(F1704,7,2),字典1_56!B:B,0)),LEFT(H1704,1)="B",INDEX(字典1_56!D:D,MATCH(MID(F1704,7,2),字典1_56!B:B,0)),H1704="C_B",INDEX(字典1_56!F:F,MATCH(MID(F1704,7,2),字典1_56!B:B,0)),H1704="C",INDEX(字典1_56!E:E,MATCH(MID(F1704,7,2),字典1_56!B:B,0))),"-")</f>
        <v>设定音色_MSB</v>
      </c>
      <c r="O1704" s="4" t="str">
        <f>IFERROR(INDEX(字典1_78!C:C,MATCH(RIGHT(F1704,2),字典1_78!B:B,0)),"Error")</f>
        <v>控制变更(#01)</v>
      </c>
      <c r="P1704" s="5">
        <f t="shared" si="104"/>
        <v>44.71</v>
      </c>
      <c r="Q1704" s="5">
        <f t="shared" si="105"/>
        <v>0.9930000000000021</v>
      </c>
      <c r="R1704" s="5" t="str">
        <f>IF(H1706="C_B",INDEX(音色一览表!A:A,MATCH(MID(F1704,5,2)&amp;MID(F1705,5,2)&amp;MID(F1706,7,2),音色一览表!H:H,0))&amp;" "&amp;INDEX(音色一览表!G:G,MATCH(MID(F1704,5,2)&amp;MID(F1705,5,2)&amp;MID(F1706,7,2),音色一览表!H:H,0)),"")</f>
        <v>33 亮音钢琴</v>
      </c>
      <c r="S1704" s="17"/>
      <c r="T1704" s="17"/>
    </row>
    <row r="1705" spans="1:20" ht="18" hidden="1" customHeight="1" x14ac:dyDescent="0.2">
      <c r="A1705" s="16">
        <v>1703</v>
      </c>
      <c r="B1705" s="16">
        <v>8</v>
      </c>
      <c r="C1705" s="10">
        <v>43089.90387253472</v>
      </c>
      <c r="D1705" s="16" t="s">
        <v>49</v>
      </c>
      <c r="E1705" s="16" t="s">
        <v>50</v>
      </c>
      <c r="F1705" s="16" t="s">
        <v>1023</v>
      </c>
      <c r="G1705" s="16" t="s">
        <v>1977</v>
      </c>
      <c r="H1705" s="34" t="str">
        <f t="shared" si="107"/>
        <v>B20</v>
      </c>
      <c r="I1705" s="34" t="str">
        <f>IFERROR(INDEX(数据分类!B:B,MATCH(数据!H1705,数据分类!A:A,0)),"Error")</f>
        <v>设定音色_LSB</v>
      </c>
      <c r="J1705" s="34" t="str">
        <f>IFERROR(_xlfn.IFS(INDEX(数据分类!E:E,MATCH(数据!H1705,数据分类!A:A,0))=3456,N1705&amp;M1705,INDEX(数据分类!E:E,MATCH(数据!H1705,数据分类!A:A,0))=34,M1705,INDEX(数据分类!E:E,MATCH(数据!H1705,数据分类!A:A,0))=56,N1705,INDEX(数据分类!E:E,MATCH(数据!H1705,数据分类!A:A,0))="-","-"),"Error")</f>
        <v>LSB:112</v>
      </c>
      <c r="K1705" s="34">
        <f t="shared" si="106"/>
        <v>1</v>
      </c>
      <c r="L1705" s="4" t="str">
        <f>IFERROR(INDEX(字典msg!B:B,MATCH(D1705,字典msg!A:A,0)),"Error")</f>
        <v>正常</v>
      </c>
      <c r="M1705" s="4" t="str">
        <f>IFERROR(_xlfn.IFS(H1705="9",INDEX(字典1_34!C:C,MATCH(MID(F1705,5,2),字典1_34!B:B,0)),H1705="B00",INDEX(字典1_34!D:D,MATCH(MID(F1705,5,2),字典1_34!B:B,0)),H1705="B20",INDEX(字典1_34!E:E,MATCH(MID(F1705,5,2),字典1_34!B:B,0)),H1705="B48",INDEX(字典1_34!G:G,MATCH(MID(F1705,5,2),字典1_34!B:B,0)),LEFT(H1705,1)="B",INDEX(字典1_34!F:F,MATCH(MID(F1705,5,2),字典1_34!B:B,0))),"-")</f>
        <v>LSB:112</v>
      </c>
      <c r="N1705" s="4" t="str">
        <f>IFERROR(_xlfn.IFS(H1705="9",INDEX(字典1_56!C:C,MATCH(MID(F1705,7,2),字典1_56!B:B,0)),LEFT(H1705,1)="B",INDEX(字典1_56!D:D,MATCH(MID(F1705,7,2),字典1_56!B:B,0)),H1705="C_B",INDEX(字典1_56!F:F,MATCH(MID(F1705,7,2),字典1_56!B:B,0)),H1705="C",INDEX(字典1_56!E:E,MATCH(MID(F1705,7,2),字典1_56!B:B,0))),"-")</f>
        <v>设定音色_LSB</v>
      </c>
      <c r="O1705" s="4" t="str">
        <f>IFERROR(INDEX(字典1_78!C:C,MATCH(RIGHT(F1705,2),字典1_78!B:B,0)),"Error")</f>
        <v>控制变更(#01)</v>
      </c>
      <c r="P1705" s="5">
        <f t="shared" si="104"/>
        <v>44.77</v>
      </c>
      <c r="Q1705" s="5">
        <f t="shared" si="105"/>
        <v>6.0000000000002274E-2</v>
      </c>
      <c r="R1705" s="5" t="str">
        <f>IF(H1707="C_B",INDEX(音色一览表!A:A,MATCH(MID(F1705,5,2)&amp;MID(F1706,5,2)&amp;MID(F1707,7,2),音色一览表!H:H,0))&amp;" "&amp;INDEX(音色一览表!G:G,MATCH(MID(F1705,5,2)&amp;MID(F1706,5,2)&amp;MID(F1707,7,2),音色一览表!H:H,0)),"")</f>
        <v/>
      </c>
      <c r="S1705" s="17"/>
      <c r="T1705" s="17"/>
    </row>
    <row r="1706" spans="1:20" ht="18" hidden="1" customHeight="1" x14ac:dyDescent="0.2">
      <c r="A1706" s="16">
        <v>1704</v>
      </c>
      <c r="B1706" s="16">
        <v>8</v>
      </c>
      <c r="C1706" s="10">
        <v>43089.903873379626</v>
      </c>
      <c r="D1706" s="16" t="s">
        <v>49</v>
      </c>
      <c r="E1706" s="16" t="s">
        <v>50</v>
      </c>
      <c r="F1706" s="16" t="s">
        <v>1256</v>
      </c>
      <c r="G1706" s="16" t="s">
        <v>1978</v>
      </c>
      <c r="H1706" s="34" t="str">
        <f t="shared" si="107"/>
        <v>C_B</v>
      </c>
      <c r="I1706" s="34" t="str">
        <f>IFERROR(INDEX(数据分类!B:B,MATCH(数据!H1706,数据分类!A:A,0)),"Error")</f>
        <v>设定音色_NO</v>
      </c>
      <c r="J1706" s="34" t="str">
        <f>IFERROR(_xlfn.IFS(INDEX(数据分类!E:E,MATCH(数据!H1706,数据分类!A:A,0))=3456,N1706&amp;M1706,INDEX(数据分类!E:E,MATCH(数据!H1706,数据分类!A:A,0))=34,M1706,INDEX(数据分类!E:E,MATCH(数据!H1706,数据分类!A:A,0))=56,N1706,INDEX(数据分类!E:E,MATCH(数据!H1706,数据分类!A:A,0))="-","-"),"Error")</f>
        <v>NO:002</v>
      </c>
      <c r="K1706" s="34">
        <f t="shared" si="106"/>
        <v>1</v>
      </c>
      <c r="L1706" s="4" t="str">
        <f>IFERROR(INDEX(字典msg!B:B,MATCH(D1706,字典msg!A:A,0)),"Error")</f>
        <v>正常</v>
      </c>
      <c r="M1706" s="4" t="str">
        <f>IFERROR(_xlfn.IFS(H1706="9",INDEX(字典1_34!C:C,MATCH(MID(F1706,5,2),字典1_34!B:B,0)),H1706="B00",INDEX(字典1_34!D:D,MATCH(MID(F1706,5,2),字典1_34!B:B,0)),H1706="B20",INDEX(字典1_34!E:E,MATCH(MID(F1706,5,2),字典1_34!B:B,0)),H1706="B48",INDEX(字典1_34!G:G,MATCH(MID(F1706,5,2),字典1_34!B:B,0)),LEFT(H1706,1)="B",INDEX(字典1_34!F:F,MATCH(MID(F1706,5,2),字典1_34!B:B,0))),"-")</f>
        <v>-</v>
      </c>
      <c r="N1706" s="4" t="str">
        <f>IFERROR(_xlfn.IFS(H1706="9",INDEX(字典1_56!C:C,MATCH(MID(F1706,7,2),字典1_56!B:B,0)),LEFT(H1706,1)="B",INDEX(字典1_56!D:D,MATCH(MID(F1706,7,2),字典1_56!B:B,0)),H1706="C_B",INDEX(字典1_56!F:F,MATCH(MID(F1706,7,2),字典1_56!B:B,0)),H1706="C",INDEX(字典1_56!E:E,MATCH(MID(F1706,7,2),字典1_56!B:B,0))),"-")</f>
        <v>NO:002</v>
      </c>
      <c r="O1706" s="4" t="str">
        <f>IFERROR(INDEX(字典1_78!C:C,MATCH(RIGHT(F1706,2),字典1_78!B:B,0)),"Error")</f>
        <v>程序更改(#01)</v>
      </c>
      <c r="P1706" s="5">
        <f t="shared" si="104"/>
        <v>44.843000000000004</v>
      </c>
      <c r="Q1706" s="5">
        <f t="shared" si="105"/>
        <v>7.3000000000000398E-2</v>
      </c>
      <c r="R1706" s="5" t="str">
        <f>IF(H1708="C_B",INDEX(音色一览表!A:A,MATCH(MID(F1706,5,2)&amp;MID(F1707,5,2)&amp;MID(F1708,7,2),音色一览表!H:H,0))&amp;" "&amp;INDEX(音色一览表!G:G,MATCH(MID(F1706,5,2)&amp;MID(F1707,5,2)&amp;MID(F1708,7,2),音色一览表!H:H,0)),"")</f>
        <v/>
      </c>
      <c r="S1706" s="17"/>
      <c r="T1706" s="17"/>
    </row>
    <row r="1707" spans="1:20" ht="18" hidden="1" customHeight="1" x14ac:dyDescent="0.2">
      <c r="A1707" s="16">
        <v>1705</v>
      </c>
      <c r="B1707" s="16">
        <v>8</v>
      </c>
      <c r="C1707" s="10">
        <v>43089.903874212963</v>
      </c>
      <c r="D1707" s="16" t="s">
        <v>49</v>
      </c>
      <c r="E1707" s="16" t="s">
        <v>50</v>
      </c>
      <c r="F1707" s="16" t="s">
        <v>1026</v>
      </c>
      <c r="G1707" s="16" t="s">
        <v>1979</v>
      </c>
      <c r="H1707" s="34" t="str">
        <f t="shared" si="107"/>
        <v>B00</v>
      </c>
      <c r="I1707" s="34" t="str">
        <f>IFERROR(INDEX(数据分类!B:B,MATCH(数据!H1707,数据分类!A:A,0)),"Error")</f>
        <v>设定音色_MSB</v>
      </c>
      <c r="J1707" s="34" t="str">
        <f>IFERROR(_xlfn.IFS(INDEX(数据分类!E:E,MATCH(数据!H1707,数据分类!A:A,0))=3456,N1707&amp;M1707,INDEX(数据分类!E:E,MATCH(数据!H1707,数据分类!A:A,0))=34,M1707,INDEX(数据分类!E:E,MATCH(数据!H1707,数据分类!A:A,0))=56,N1707,INDEX(数据分类!E:E,MATCH(数据!H1707,数据分类!A:A,0))="-","-"),"Error")</f>
        <v>MSB:000</v>
      </c>
      <c r="K1707" s="34">
        <f t="shared" si="106"/>
        <v>2</v>
      </c>
      <c r="L1707" s="4" t="str">
        <f>IFERROR(INDEX(字典msg!B:B,MATCH(D1707,字典msg!A:A,0)),"Error")</f>
        <v>正常</v>
      </c>
      <c r="M1707" s="4" t="str">
        <f>IFERROR(_xlfn.IFS(H1707="9",INDEX(字典1_34!C:C,MATCH(MID(F1707,5,2),字典1_34!B:B,0)),H1707="B00",INDEX(字典1_34!D:D,MATCH(MID(F1707,5,2),字典1_34!B:B,0)),H1707="B20",INDEX(字典1_34!E:E,MATCH(MID(F1707,5,2),字典1_34!B:B,0)),H1707="B48",INDEX(字典1_34!G:G,MATCH(MID(F1707,5,2),字典1_34!B:B,0)),LEFT(H1707,1)="B",INDEX(字典1_34!F:F,MATCH(MID(F1707,5,2),字典1_34!B:B,0))),"-")</f>
        <v>MSB:000</v>
      </c>
      <c r="N1707" s="4" t="str">
        <f>IFERROR(_xlfn.IFS(H1707="9",INDEX(字典1_56!C:C,MATCH(MID(F1707,7,2),字典1_56!B:B,0)),LEFT(H1707,1)="B",INDEX(字典1_56!D:D,MATCH(MID(F1707,7,2),字典1_56!B:B,0)),H1707="C_B",INDEX(字典1_56!F:F,MATCH(MID(F1707,7,2),字典1_56!B:B,0)),H1707="C",INDEX(字典1_56!E:E,MATCH(MID(F1707,7,2),字典1_56!B:B,0))),"-")</f>
        <v>设定音色_MSB</v>
      </c>
      <c r="O1707" s="4" t="str">
        <f>IFERROR(INDEX(字典1_78!C:C,MATCH(RIGHT(F1707,2),字典1_78!B:B,0)),"Error")</f>
        <v>控制变更(#02)</v>
      </c>
      <c r="P1707" s="5">
        <f t="shared" si="104"/>
        <v>44.915999999999997</v>
      </c>
      <c r="Q1707" s="5">
        <f t="shared" si="105"/>
        <v>7.2999999999993292E-2</v>
      </c>
      <c r="R1707" s="5" t="str">
        <f>IF(H1709="C_B",INDEX(音色一览表!A:A,MATCH(MID(F1707,5,2)&amp;MID(F1708,5,2)&amp;MID(F1709,7,2),音色一览表!H:H,0))&amp;" "&amp;INDEX(音色一览表!G:G,MATCH(MID(F1707,5,2)&amp;MID(F1708,5,2)&amp;MID(F1709,7,2),音色一览表!H:H,0)),"")</f>
        <v>74 弦乐合奏2</v>
      </c>
      <c r="S1707" s="17"/>
      <c r="T1707" s="17"/>
    </row>
    <row r="1708" spans="1:20" ht="18" hidden="1" customHeight="1" x14ac:dyDescent="0.2">
      <c r="A1708" s="16">
        <v>1706</v>
      </c>
      <c r="B1708" s="16">
        <v>8</v>
      </c>
      <c r="C1708" s="10">
        <v>43089.903875000004</v>
      </c>
      <c r="D1708" s="16" t="s">
        <v>49</v>
      </c>
      <c r="E1708" s="16" t="s">
        <v>50</v>
      </c>
      <c r="F1708" s="16" t="s">
        <v>1027</v>
      </c>
      <c r="G1708" s="16" t="s">
        <v>1980</v>
      </c>
      <c r="H1708" s="34" t="str">
        <f t="shared" si="107"/>
        <v>B20</v>
      </c>
      <c r="I1708" s="34" t="str">
        <f>IFERROR(INDEX(数据分类!B:B,MATCH(数据!H1708,数据分类!A:A,0)),"Error")</f>
        <v>设定音色_LSB</v>
      </c>
      <c r="J1708" s="34" t="str">
        <f>IFERROR(_xlfn.IFS(INDEX(数据分类!E:E,MATCH(数据!H1708,数据分类!A:A,0))=3456,N1708&amp;M1708,INDEX(数据分类!E:E,MATCH(数据!H1708,数据分类!A:A,0))=34,M1708,INDEX(数据分类!E:E,MATCH(数据!H1708,数据分类!A:A,0))=56,N1708,INDEX(数据分类!E:E,MATCH(数据!H1708,数据分类!A:A,0))="-","-"),"Error")</f>
        <v>LSB:112</v>
      </c>
      <c r="K1708" s="34">
        <f t="shared" si="106"/>
        <v>2</v>
      </c>
      <c r="L1708" s="4" t="str">
        <f>IFERROR(INDEX(字典msg!B:B,MATCH(D1708,字典msg!A:A,0)),"Error")</f>
        <v>正常</v>
      </c>
      <c r="M1708" s="4" t="str">
        <f>IFERROR(_xlfn.IFS(H1708="9",INDEX(字典1_34!C:C,MATCH(MID(F1708,5,2),字典1_34!B:B,0)),H1708="B00",INDEX(字典1_34!D:D,MATCH(MID(F1708,5,2),字典1_34!B:B,0)),H1708="B20",INDEX(字典1_34!E:E,MATCH(MID(F1708,5,2),字典1_34!B:B,0)),H1708="B48",INDEX(字典1_34!G:G,MATCH(MID(F1708,5,2),字典1_34!B:B,0)),LEFT(H1708,1)="B",INDEX(字典1_34!F:F,MATCH(MID(F1708,5,2),字典1_34!B:B,0))),"-")</f>
        <v>LSB:112</v>
      </c>
      <c r="N1708" s="4" t="str">
        <f>IFERROR(_xlfn.IFS(H1708="9",INDEX(字典1_56!C:C,MATCH(MID(F1708,7,2),字典1_56!B:B,0)),LEFT(H1708,1)="B",INDEX(字典1_56!D:D,MATCH(MID(F1708,7,2),字典1_56!B:B,0)),H1708="C_B",INDEX(字典1_56!F:F,MATCH(MID(F1708,7,2),字典1_56!B:B,0)),H1708="C",INDEX(字典1_56!E:E,MATCH(MID(F1708,7,2),字典1_56!B:B,0))),"-")</f>
        <v>设定音色_LSB</v>
      </c>
      <c r="O1708" s="4" t="str">
        <f>IFERROR(INDEX(字典1_78!C:C,MATCH(RIGHT(F1708,2),字典1_78!B:B,0)),"Error")</f>
        <v>控制变更(#02)</v>
      </c>
      <c r="P1708" s="5">
        <f t="shared" si="104"/>
        <v>44.984000000000002</v>
      </c>
      <c r="Q1708" s="5">
        <f t="shared" si="105"/>
        <v>6.8000000000004945E-2</v>
      </c>
      <c r="R1708" s="5" t="str">
        <f>IF(H1710="C_B",INDEX(音色一览表!A:A,MATCH(MID(F1708,5,2)&amp;MID(F1709,5,2)&amp;MID(F1710,7,2),音色一览表!H:H,0))&amp;" "&amp;INDEX(音色一览表!G:G,MATCH(MID(F1708,5,2)&amp;MID(F1709,5,2)&amp;MID(F1710,7,2),音色一览表!H:H,0)),"")</f>
        <v/>
      </c>
      <c r="S1708" s="17"/>
      <c r="T1708" s="17"/>
    </row>
    <row r="1709" spans="1:20" ht="18" hidden="1" customHeight="1" x14ac:dyDescent="0.2">
      <c r="A1709" s="16">
        <v>1707</v>
      </c>
      <c r="B1709" s="16">
        <v>8</v>
      </c>
      <c r="C1709" s="10">
        <v>43089.903875833334</v>
      </c>
      <c r="D1709" s="16" t="s">
        <v>49</v>
      </c>
      <c r="E1709" s="16" t="s">
        <v>50</v>
      </c>
      <c r="F1709" s="16" t="s">
        <v>1074</v>
      </c>
      <c r="G1709" s="16" t="s">
        <v>1981</v>
      </c>
      <c r="H1709" s="34" t="str">
        <f t="shared" si="107"/>
        <v>C_B</v>
      </c>
      <c r="I1709" s="34" t="str">
        <f>IFERROR(INDEX(数据分类!B:B,MATCH(数据!H1709,数据分类!A:A,0)),"Error")</f>
        <v>设定音色_NO</v>
      </c>
      <c r="J1709" s="34" t="str">
        <f>IFERROR(_xlfn.IFS(INDEX(数据分类!E:E,MATCH(数据!H1709,数据分类!A:A,0))=3456,N1709&amp;M1709,INDEX(数据分类!E:E,MATCH(数据!H1709,数据分类!A:A,0))=34,M1709,INDEX(数据分类!E:E,MATCH(数据!H1709,数据分类!A:A,0))=56,N1709,INDEX(数据分类!E:E,MATCH(数据!H1709,数据分类!A:A,0))="-","-"),"Error")</f>
        <v>NO:049</v>
      </c>
      <c r="K1709" s="34">
        <f t="shared" si="106"/>
        <v>2</v>
      </c>
      <c r="L1709" s="4" t="str">
        <f>IFERROR(INDEX(字典msg!B:B,MATCH(D1709,字典msg!A:A,0)),"Error")</f>
        <v>正常</v>
      </c>
      <c r="M1709" s="4" t="str">
        <f>IFERROR(_xlfn.IFS(H1709="9",INDEX(字典1_34!C:C,MATCH(MID(F1709,5,2),字典1_34!B:B,0)),H1709="B00",INDEX(字典1_34!D:D,MATCH(MID(F1709,5,2),字典1_34!B:B,0)),H1709="B20",INDEX(字典1_34!E:E,MATCH(MID(F1709,5,2),字典1_34!B:B,0)),H1709="B48",INDEX(字典1_34!G:G,MATCH(MID(F1709,5,2),字典1_34!B:B,0)),LEFT(H1709,1)="B",INDEX(字典1_34!F:F,MATCH(MID(F1709,5,2),字典1_34!B:B,0))),"-")</f>
        <v>-</v>
      </c>
      <c r="N1709" s="4" t="str">
        <f>IFERROR(_xlfn.IFS(H1709="9",INDEX(字典1_56!C:C,MATCH(MID(F1709,7,2),字典1_56!B:B,0)),LEFT(H1709,1)="B",INDEX(字典1_56!D:D,MATCH(MID(F1709,7,2),字典1_56!B:B,0)),H1709="C_B",INDEX(字典1_56!F:F,MATCH(MID(F1709,7,2),字典1_56!B:B,0)),H1709="C",INDEX(字典1_56!E:E,MATCH(MID(F1709,7,2),字典1_56!B:B,0))),"-")</f>
        <v>NO:049</v>
      </c>
      <c r="O1709" s="4" t="str">
        <f>IFERROR(INDEX(字典1_78!C:C,MATCH(RIGHT(F1709,2),字典1_78!B:B,0)),"Error")</f>
        <v>程序更改(#02)</v>
      </c>
      <c r="P1709" s="5">
        <f t="shared" si="104"/>
        <v>45.055999999999997</v>
      </c>
      <c r="Q1709" s="5">
        <f t="shared" si="105"/>
        <v>7.1999999999995623E-2</v>
      </c>
      <c r="R1709" s="5" t="str">
        <f>IF(H1711="C_B",INDEX(音色一览表!A:A,MATCH(MID(F1709,5,2)&amp;MID(F1710,5,2)&amp;MID(F1711,7,2),音色一览表!H:H,0))&amp;" "&amp;INDEX(音色一览表!G:G,MATCH(MID(F1709,5,2)&amp;MID(F1710,5,2)&amp;MID(F1711,7,2),音色一览表!H:H,0)),"")</f>
        <v/>
      </c>
      <c r="S1709" s="17"/>
      <c r="T1709" s="17"/>
    </row>
    <row r="1710" spans="1:20" ht="18" hidden="1" customHeight="1" x14ac:dyDescent="0.2">
      <c r="A1710" s="16">
        <v>1708</v>
      </c>
      <c r="B1710" s="16">
        <v>8</v>
      </c>
      <c r="C1710" s="10">
        <v>43089.903876655095</v>
      </c>
      <c r="D1710" s="16" t="s">
        <v>49</v>
      </c>
      <c r="E1710" s="16" t="s">
        <v>50</v>
      </c>
      <c r="F1710" s="16" t="s">
        <v>1261</v>
      </c>
      <c r="G1710" s="16" t="s">
        <v>1982</v>
      </c>
      <c r="H1710" s="34" t="str">
        <f t="shared" si="107"/>
        <v>B07</v>
      </c>
      <c r="I1710" s="34" t="str">
        <f>IFERROR(INDEX(数据分类!B:B,MATCH(数据!H1710,数据分类!A:A,0)),"Error")</f>
        <v>主音量_a</v>
      </c>
      <c r="J1710" s="34" t="str">
        <f>IFERROR(_xlfn.IFS(INDEX(数据分类!E:E,MATCH(数据!H1710,数据分类!A:A,0))=3456,N1710&amp;M1710,INDEX(数据分类!E:E,MATCH(数据!H1710,数据分类!A:A,0))=34,M1710,INDEX(数据分类!E:E,MATCH(数据!H1710,数据分类!A:A,0))=56,N1710,INDEX(数据分类!E:E,MATCH(数据!H1710,数据分类!A:A,0))="-","-"),"Error")</f>
        <v>Vol:110</v>
      </c>
      <c r="K1710" s="34">
        <f t="shared" si="106"/>
        <v>1</v>
      </c>
      <c r="L1710" s="4" t="str">
        <f>IFERROR(INDEX(字典msg!B:B,MATCH(D1710,字典msg!A:A,0)),"Error")</f>
        <v>正常</v>
      </c>
      <c r="M1710" s="4" t="str">
        <f>IFERROR(_xlfn.IFS(H1710="9",INDEX(字典1_34!C:C,MATCH(MID(F1710,5,2),字典1_34!B:B,0)),H1710="B00",INDEX(字典1_34!D:D,MATCH(MID(F1710,5,2),字典1_34!B:B,0)),H1710="B20",INDEX(字典1_34!E:E,MATCH(MID(F1710,5,2),字典1_34!B:B,0)),H1710="B48",INDEX(字典1_34!G:G,MATCH(MID(F1710,5,2),字典1_34!B:B,0)),LEFT(H1710,1)="B",INDEX(字典1_34!F:F,MATCH(MID(F1710,5,2),字典1_34!B:B,0))),"-")</f>
        <v>Vol:110</v>
      </c>
      <c r="N1710" s="4" t="str">
        <f>IFERROR(_xlfn.IFS(H1710="9",INDEX(字典1_56!C:C,MATCH(MID(F1710,7,2),字典1_56!B:B,0)),LEFT(H1710,1)="B",INDEX(字典1_56!D:D,MATCH(MID(F1710,7,2),字典1_56!B:B,0)),H1710="C_B",INDEX(字典1_56!F:F,MATCH(MID(F1710,7,2),字典1_56!B:B,0)),H1710="C",INDEX(字典1_56!E:E,MATCH(MID(F1710,7,2),字典1_56!B:B,0))),"-")</f>
        <v>主音量_a</v>
      </c>
      <c r="O1710" s="4" t="str">
        <f>IFERROR(INDEX(字典1_78!C:C,MATCH(RIGHT(F1710,2),字典1_78!B:B,0)),"Error")</f>
        <v>控制变更(#01)</v>
      </c>
      <c r="P1710" s="5">
        <f t="shared" si="104"/>
        <v>45.127000000000002</v>
      </c>
      <c r="Q1710" s="5">
        <f t="shared" si="105"/>
        <v>7.1000000000005059E-2</v>
      </c>
      <c r="R1710" s="5" t="str">
        <f>IF(H1712="C_B",INDEX(音色一览表!A:A,MATCH(MID(F1710,5,2)&amp;MID(F1711,5,2)&amp;MID(F1712,7,2),音色一览表!H:H,0))&amp;" "&amp;INDEX(音色一览表!G:G,MATCH(MID(F1710,5,2)&amp;MID(F1711,5,2)&amp;MID(F1712,7,2),音色一览表!H:H,0)),"")</f>
        <v/>
      </c>
      <c r="S1710" s="17"/>
      <c r="T1710" s="17"/>
    </row>
    <row r="1711" spans="1:20" ht="18" hidden="1" customHeight="1" x14ac:dyDescent="0.2">
      <c r="A1711" s="16">
        <v>1709</v>
      </c>
      <c r="B1711" s="16">
        <v>8</v>
      </c>
      <c r="C1711" s="10">
        <v>43089.903877488425</v>
      </c>
      <c r="D1711" s="16" t="s">
        <v>49</v>
      </c>
      <c r="E1711" s="16" t="s">
        <v>50</v>
      </c>
      <c r="F1711" s="16" t="s">
        <v>1263</v>
      </c>
      <c r="G1711" s="16" t="s">
        <v>1983</v>
      </c>
      <c r="H1711" s="34" t="str">
        <f t="shared" si="107"/>
        <v>B5B</v>
      </c>
      <c r="I1711" s="34" t="str">
        <f>IFERROR(INDEX(数据分类!B:B,MATCH(数据!H1711,数据分类!A:A,0)),"Error")</f>
        <v>混响深度_a</v>
      </c>
      <c r="J1711" s="34" t="str">
        <f>IFERROR(_xlfn.IFS(INDEX(数据分类!E:E,MATCH(数据!H1711,数据分类!A:A,0))=3456,N1711&amp;M1711,INDEX(数据分类!E:E,MATCH(数据!H1711,数据分类!A:A,0))=34,M1711,INDEX(数据分类!E:E,MATCH(数据!H1711,数据分类!A:A,0))=56,N1711,INDEX(数据分类!E:E,MATCH(数据!H1711,数据分类!A:A,0))="-","-"),"Error")</f>
        <v>Vol:018</v>
      </c>
      <c r="K1711" s="34">
        <f t="shared" si="106"/>
        <v>1</v>
      </c>
      <c r="L1711" s="4" t="str">
        <f>IFERROR(INDEX(字典msg!B:B,MATCH(D1711,字典msg!A:A,0)),"Error")</f>
        <v>正常</v>
      </c>
      <c r="M1711" s="4" t="str">
        <f>IFERROR(_xlfn.IFS(H1711="9",INDEX(字典1_34!C:C,MATCH(MID(F1711,5,2),字典1_34!B:B,0)),H1711="B00",INDEX(字典1_34!D:D,MATCH(MID(F1711,5,2),字典1_34!B:B,0)),H1711="B20",INDEX(字典1_34!E:E,MATCH(MID(F1711,5,2),字典1_34!B:B,0)),H1711="B48",INDEX(字典1_34!G:G,MATCH(MID(F1711,5,2),字典1_34!B:B,0)),LEFT(H1711,1)="B",INDEX(字典1_34!F:F,MATCH(MID(F1711,5,2),字典1_34!B:B,0))),"-")</f>
        <v>Vol:018</v>
      </c>
      <c r="N1711" s="4" t="str">
        <f>IFERROR(_xlfn.IFS(H1711="9",INDEX(字典1_56!C:C,MATCH(MID(F1711,7,2),字典1_56!B:B,0)),LEFT(H1711,1)="B",INDEX(字典1_56!D:D,MATCH(MID(F1711,7,2),字典1_56!B:B,0)),H1711="C_B",INDEX(字典1_56!F:F,MATCH(MID(F1711,7,2),字典1_56!B:B,0)),H1711="C",INDEX(字典1_56!E:E,MATCH(MID(F1711,7,2),字典1_56!B:B,0))),"-")</f>
        <v>混响深度_a</v>
      </c>
      <c r="O1711" s="4" t="str">
        <f>IFERROR(INDEX(字典1_78!C:C,MATCH(RIGHT(F1711,2),字典1_78!B:B,0)),"Error")</f>
        <v>控制变更(#01)</v>
      </c>
      <c r="P1711" s="5">
        <f t="shared" si="104"/>
        <v>45.198999999999998</v>
      </c>
      <c r="Q1711" s="5">
        <f t="shared" si="105"/>
        <v>7.1999999999995623E-2</v>
      </c>
      <c r="R1711" s="5" t="str">
        <f>IF(H1713="C_B",INDEX(音色一览表!A:A,MATCH(MID(F1711,5,2)&amp;MID(F1712,5,2)&amp;MID(F1713,7,2),音色一览表!H:H,0))&amp;" "&amp;INDEX(音色一览表!G:G,MATCH(MID(F1711,5,2)&amp;MID(F1712,5,2)&amp;MID(F1713,7,2),音色一览表!H:H,0)),"")</f>
        <v/>
      </c>
      <c r="S1711" s="17"/>
      <c r="T1711" s="17"/>
    </row>
    <row r="1712" spans="1:20" ht="18" hidden="1" customHeight="1" x14ac:dyDescent="0.2">
      <c r="A1712" s="16">
        <v>1710</v>
      </c>
      <c r="B1712" s="16">
        <v>8</v>
      </c>
      <c r="C1712" s="10">
        <v>43089.903878344907</v>
      </c>
      <c r="D1712" s="16" t="s">
        <v>49</v>
      </c>
      <c r="E1712" s="16" t="s">
        <v>50</v>
      </c>
      <c r="F1712" s="16" t="s">
        <v>1265</v>
      </c>
      <c r="G1712" s="16" t="s">
        <v>1984</v>
      </c>
      <c r="H1712" s="34" t="str">
        <f t="shared" si="107"/>
        <v>B07</v>
      </c>
      <c r="I1712" s="34" t="str">
        <f>IFERROR(INDEX(数据分类!B:B,MATCH(数据!H1712,数据分类!A:A,0)),"Error")</f>
        <v>主音量_a</v>
      </c>
      <c r="J1712" s="34" t="str">
        <f>IFERROR(_xlfn.IFS(INDEX(数据分类!E:E,MATCH(数据!H1712,数据分类!A:A,0))=3456,N1712&amp;M1712,INDEX(数据分类!E:E,MATCH(数据!H1712,数据分类!A:A,0))=34,M1712,INDEX(数据分类!E:E,MATCH(数据!H1712,数据分类!A:A,0))=56,N1712,INDEX(数据分类!E:E,MATCH(数据!H1712,数据分类!A:A,0))="-","-"),"Error")</f>
        <v>Vol:048</v>
      </c>
      <c r="K1712" s="34">
        <f t="shared" si="106"/>
        <v>2</v>
      </c>
      <c r="L1712" s="4" t="str">
        <f>IFERROR(INDEX(字典msg!B:B,MATCH(D1712,字典msg!A:A,0)),"Error")</f>
        <v>正常</v>
      </c>
      <c r="M1712" s="4" t="str">
        <f>IFERROR(_xlfn.IFS(H1712="9",INDEX(字典1_34!C:C,MATCH(MID(F1712,5,2),字典1_34!B:B,0)),H1712="B00",INDEX(字典1_34!D:D,MATCH(MID(F1712,5,2),字典1_34!B:B,0)),H1712="B20",INDEX(字典1_34!E:E,MATCH(MID(F1712,5,2),字典1_34!B:B,0)),H1712="B48",INDEX(字典1_34!G:G,MATCH(MID(F1712,5,2),字典1_34!B:B,0)),LEFT(H1712,1)="B",INDEX(字典1_34!F:F,MATCH(MID(F1712,5,2),字典1_34!B:B,0))),"-")</f>
        <v>Vol:048</v>
      </c>
      <c r="N1712" s="4" t="str">
        <f>IFERROR(_xlfn.IFS(H1712="9",INDEX(字典1_56!C:C,MATCH(MID(F1712,7,2),字典1_56!B:B,0)),LEFT(H1712,1)="B",INDEX(字典1_56!D:D,MATCH(MID(F1712,7,2),字典1_56!B:B,0)),H1712="C_B",INDEX(字典1_56!F:F,MATCH(MID(F1712,7,2),字典1_56!B:B,0)),H1712="C",INDEX(字典1_56!E:E,MATCH(MID(F1712,7,2),字典1_56!B:B,0))),"-")</f>
        <v>主音量_a</v>
      </c>
      <c r="O1712" s="4" t="str">
        <f>IFERROR(INDEX(字典1_78!C:C,MATCH(RIGHT(F1712,2),字典1_78!B:B,0)),"Error")</f>
        <v>控制变更(#02)</v>
      </c>
      <c r="P1712" s="5">
        <f t="shared" si="104"/>
        <v>45.273000000000003</v>
      </c>
      <c r="Q1712" s="5">
        <f t="shared" si="105"/>
        <v>7.4000000000005173E-2</v>
      </c>
      <c r="R1712" s="5" t="str">
        <f>IF(H1714="C_B",INDEX(音色一览表!A:A,MATCH(MID(F1712,5,2)&amp;MID(F1713,5,2)&amp;MID(F1714,7,2),音色一览表!H:H,0))&amp;" "&amp;INDEX(音色一览表!G:G,MATCH(MID(F1712,5,2)&amp;MID(F1713,5,2)&amp;MID(F1714,7,2),音色一览表!H:H,0)),"")</f>
        <v/>
      </c>
      <c r="S1712" s="17"/>
      <c r="T1712" s="17"/>
    </row>
    <row r="1713" spans="1:20" ht="18" hidden="1" customHeight="1" x14ac:dyDescent="0.2">
      <c r="A1713" s="16">
        <v>1711</v>
      </c>
      <c r="B1713" s="16">
        <v>8</v>
      </c>
      <c r="C1713" s="10">
        <v>43089.903879201389</v>
      </c>
      <c r="D1713" s="16" t="s">
        <v>49</v>
      </c>
      <c r="E1713" s="16" t="s">
        <v>50</v>
      </c>
      <c r="F1713" s="16" t="s">
        <v>1267</v>
      </c>
      <c r="G1713" s="16" t="s">
        <v>1985</v>
      </c>
      <c r="H1713" s="34" t="str">
        <f t="shared" si="107"/>
        <v>B5B</v>
      </c>
      <c r="I1713" s="34" t="str">
        <f>IFERROR(INDEX(数据分类!B:B,MATCH(数据!H1713,数据分类!A:A,0)),"Error")</f>
        <v>混响深度_a</v>
      </c>
      <c r="J1713" s="34" t="str">
        <f>IFERROR(_xlfn.IFS(INDEX(数据分类!E:E,MATCH(数据!H1713,数据分类!A:A,0))=3456,N1713&amp;M1713,INDEX(数据分类!E:E,MATCH(数据!H1713,数据分类!A:A,0))=34,M1713,INDEX(数据分类!E:E,MATCH(数据!H1713,数据分类!A:A,0))=56,N1713,INDEX(数据分类!E:E,MATCH(数据!H1713,数据分类!A:A,0))="-","-"),"Error")</f>
        <v>Vol:035</v>
      </c>
      <c r="K1713" s="34">
        <f t="shared" si="106"/>
        <v>2</v>
      </c>
      <c r="L1713" s="4" t="str">
        <f>IFERROR(INDEX(字典msg!B:B,MATCH(D1713,字典msg!A:A,0)),"Error")</f>
        <v>正常</v>
      </c>
      <c r="M1713" s="4" t="str">
        <f>IFERROR(_xlfn.IFS(H1713="9",INDEX(字典1_34!C:C,MATCH(MID(F1713,5,2),字典1_34!B:B,0)),H1713="B00",INDEX(字典1_34!D:D,MATCH(MID(F1713,5,2),字典1_34!B:B,0)),H1713="B20",INDEX(字典1_34!E:E,MATCH(MID(F1713,5,2),字典1_34!B:B,0)),H1713="B48",INDEX(字典1_34!G:G,MATCH(MID(F1713,5,2),字典1_34!B:B,0)),LEFT(H1713,1)="B",INDEX(字典1_34!F:F,MATCH(MID(F1713,5,2),字典1_34!B:B,0))),"-")</f>
        <v>Vol:035</v>
      </c>
      <c r="N1713" s="4" t="str">
        <f>IFERROR(_xlfn.IFS(H1713="9",INDEX(字典1_56!C:C,MATCH(MID(F1713,7,2),字典1_56!B:B,0)),LEFT(H1713,1)="B",INDEX(字典1_56!D:D,MATCH(MID(F1713,7,2),字典1_56!B:B,0)),H1713="C_B",INDEX(字典1_56!F:F,MATCH(MID(F1713,7,2),字典1_56!B:B,0)),H1713="C",INDEX(字典1_56!E:E,MATCH(MID(F1713,7,2),字典1_56!B:B,0))),"-")</f>
        <v>混响深度_a</v>
      </c>
      <c r="O1713" s="4" t="str">
        <f>IFERROR(INDEX(字典1_78!C:C,MATCH(RIGHT(F1713,2),字典1_78!B:B,0)),"Error")</f>
        <v>控制变更(#02)</v>
      </c>
      <c r="P1713" s="5">
        <f t="shared" si="104"/>
        <v>45.347000000000001</v>
      </c>
      <c r="Q1713" s="5">
        <f t="shared" si="105"/>
        <v>7.3999999999998067E-2</v>
      </c>
      <c r="R1713" s="5" t="str">
        <f>IF(H1715="C_B",INDEX(音色一览表!A:A,MATCH(MID(F1713,5,2)&amp;MID(F1714,5,2)&amp;MID(F1715,7,2),音色一览表!H:H,0))&amp;" "&amp;INDEX(音色一览表!G:G,MATCH(MID(F1713,5,2)&amp;MID(F1714,5,2)&amp;MID(F1715,7,2),音色一览表!H:H,0)),"")</f>
        <v/>
      </c>
      <c r="S1713" s="17"/>
      <c r="T1713" s="17"/>
    </row>
    <row r="1714" spans="1:20" ht="18" hidden="1" customHeight="1" x14ac:dyDescent="0.2">
      <c r="A1714" s="16">
        <v>1712</v>
      </c>
      <c r="B1714" s="16">
        <v>8</v>
      </c>
      <c r="C1714" s="10">
        <v>43089.903881678241</v>
      </c>
      <c r="D1714" s="16" t="s">
        <v>49</v>
      </c>
      <c r="E1714" s="16" t="s">
        <v>50</v>
      </c>
      <c r="F1714" s="16" t="s">
        <v>558</v>
      </c>
      <c r="G1714" s="16" t="s">
        <v>1986</v>
      </c>
      <c r="H1714" s="34" t="str">
        <f t="shared" si="107"/>
        <v>9</v>
      </c>
      <c r="I1714" s="34" t="str">
        <f>IFERROR(INDEX(数据分类!B:B,MATCH(数据!H1714,数据分类!A:A,0)),"Error")</f>
        <v>音符打开</v>
      </c>
      <c r="J1714" s="34" t="str">
        <f>IFERROR(_xlfn.IFS(INDEX(数据分类!E:E,MATCH(数据!H1714,数据分类!A:A,0))=3456,N1714&amp;M1714,INDEX(数据分类!E:E,MATCH(数据!H1714,数据分类!A:A,0))=34,M1714,INDEX(数据分类!E:E,MATCH(数据!H1714,数据分类!A:A,0))=56,N1714,INDEX(数据分类!E:E,MATCH(数据!H1714,数据分类!A:A,0))="-","-"),"Error")</f>
        <v>C3键按下(力度097)</v>
      </c>
      <c r="K1714" s="34">
        <f t="shared" si="106"/>
        <v>1</v>
      </c>
      <c r="L1714" s="4" t="str">
        <f>IFERROR(INDEX(字典msg!B:B,MATCH(D1714,字典msg!A:A,0)),"Error")</f>
        <v>正常</v>
      </c>
      <c r="M1714" s="4" t="str">
        <f>IFERROR(_xlfn.IFS(H1714="9",INDEX(字典1_34!C:C,MATCH(MID(F1714,5,2),字典1_34!B:B,0)),H1714="B00",INDEX(字典1_34!D:D,MATCH(MID(F1714,5,2),字典1_34!B:B,0)),H1714="B20",INDEX(字典1_34!E:E,MATCH(MID(F1714,5,2),字典1_34!B:B,0)),H1714="B48",INDEX(字典1_34!G:G,MATCH(MID(F1714,5,2),字典1_34!B:B,0)),LEFT(H1714,1)="B",INDEX(字典1_34!F:F,MATCH(MID(F1714,5,2),字典1_34!B:B,0))),"-")</f>
        <v>按下(力度097)</v>
      </c>
      <c r="N1714" s="4" t="str">
        <f>IFERROR(_xlfn.IFS(H1714="9",INDEX(字典1_56!C:C,MATCH(MID(F1714,7,2),字典1_56!B:B,0)),LEFT(H1714,1)="B",INDEX(字典1_56!D:D,MATCH(MID(F1714,7,2),字典1_56!B:B,0)),H1714="C_B",INDEX(字典1_56!F:F,MATCH(MID(F1714,7,2),字典1_56!B:B,0)),H1714="C",INDEX(字典1_56!E:E,MATCH(MID(F1714,7,2),字典1_56!B:B,0))),"-")</f>
        <v>C3键</v>
      </c>
      <c r="O1714" s="4" t="str">
        <f>IFERROR(INDEX(字典1_78!C:C,MATCH(RIGHT(F1714,2),字典1_78!B:B,0)),"Error")</f>
        <v>音符打开(#01)</v>
      </c>
      <c r="P1714" s="5">
        <f t="shared" si="104"/>
        <v>45.56</v>
      </c>
      <c r="Q1714" s="5">
        <f t="shared" si="105"/>
        <v>0.21300000000000097</v>
      </c>
      <c r="R1714" s="5" t="str">
        <f>IF(H1716="C_B",INDEX(音色一览表!A:A,MATCH(MID(F1714,5,2)&amp;MID(F1715,5,2)&amp;MID(F1716,7,2),音色一览表!H:H,0))&amp;" "&amp;INDEX(音色一览表!G:G,MATCH(MID(F1714,5,2)&amp;MID(F1715,5,2)&amp;MID(F1716,7,2),音色一览表!H:H,0)),"")</f>
        <v/>
      </c>
      <c r="S1714" s="17"/>
      <c r="T1714" s="17"/>
    </row>
    <row r="1715" spans="1:20" ht="18" hidden="1" customHeight="1" x14ac:dyDescent="0.2">
      <c r="A1715" s="16">
        <v>1713</v>
      </c>
      <c r="B1715" s="16">
        <v>8</v>
      </c>
      <c r="C1715" s="10">
        <v>43089.903891307869</v>
      </c>
      <c r="D1715" s="16" t="s">
        <v>49</v>
      </c>
      <c r="E1715" s="16" t="s">
        <v>50</v>
      </c>
      <c r="F1715" s="16" t="s">
        <v>166</v>
      </c>
      <c r="G1715" s="16" t="s">
        <v>1987</v>
      </c>
      <c r="H1715" s="34" t="str">
        <f t="shared" si="107"/>
        <v>9</v>
      </c>
      <c r="I1715" s="34" t="str">
        <f>IFERROR(INDEX(数据分类!B:B,MATCH(数据!H1715,数据分类!A:A,0)),"Error")</f>
        <v>音符打开</v>
      </c>
      <c r="J1715" s="34" t="str">
        <f>IFERROR(_xlfn.IFS(INDEX(数据分类!E:E,MATCH(数据!H1715,数据分类!A:A,0))=3456,N1715&amp;M1715,INDEX(数据分类!E:E,MATCH(数据!H1715,数据分类!A:A,0))=34,M1715,INDEX(数据分类!E:E,MATCH(数据!H1715,数据分类!A:A,0))=56,N1715,INDEX(数据分类!E:E,MATCH(数据!H1715,数据分类!A:A,0))="-","-"),"Error")</f>
        <v>C3键松开</v>
      </c>
      <c r="K1715" s="34">
        <f t="shared" si="106"/>
        <v>1</v>
      </c>
      <c r="L1715" s="4" t="str">
        <f>IFERROR(INDEX(字典msg!B:B,MATCH(D1715,字典msg!A:A,0)),"Error")</f>
        <v>正常</v>
      </c>
      <c r="M1715" s="4" t="str">
        <f>IFERROR(_xlfn.IFS(H1715="9",INDEX(字典1_34!C:C,MATCH(MID(F1715,5,2),字典1_34!B:B,0)),H1715="B00",INDEX(字典1_34!D:D,MATCH(MID(F1715,5,2),字典1_34!B:B,0)),H1715="B20",INDEX(字典1_34!E:E,MATCH(MID(F1715,5,2),字典1_34!B:B,0)),H1715="B48",INDEX(字典1_34!G:G,MATCH(MID(F1715,5,2),字典1_34!B:B,0)),LEFT(H1715,1)="B",INDEX(字典1_34!F:F,MATCH(MID(F1715,5,2),字典1_34!B:B,0))),"-")</f>
        <v>松开</v>
      </c>
      <c r="N1715" s="4" t="str">
        <f>IFERROR(_xlfn.IFS(H1715="9",INDEX(字典1_56!C:C,MATCH(MID(F1715,7,2),字典1_56!B:B,0)),LEFT(H1715,1)="B",INDEX(字典1_56!D:D,MATCH(MID(F1715,7,2),字典1_56!B:B,0)),H1715="C_B",INDEX(字典1_56!F:F,MATCH(MID(F1715,7,2),字典1_56!B:B,0)),H1715="C",INDEX(字典1_56!E:E,MATCH(MID(F1715,7,2),字典1_56!B:B,0))),"-")</f>
        <v>C3键</v>
      </c>
      <c r="O1715" s="4" t="str">
        <f>IFERROR(INDEX(字典1_78!C:C,MATCH(RIGHT(F1715,2),字典1_78!B:B,0)),"Error")</f>
        <v>音符打开(#01)</v>
      </c>
      <c r="P1715" s="5">
        <f t="shared" si="104"/>
        <v>46.393000000000001</v>
      </c>
      <c r="Q1715" s="5">
        <f t="shared" si="105"/>
        <v>0.83299999999999841</v>
      </c>
      <c r="R1715" s="5" t="str">
        <f>IF(H1717="C_B",INDEX(音色一览表!A:A,MATCH(MID(F1715,5,2)&amp;MID(F1716,5,2)&amp;MID(F1717,7,2),音色一览表!H:H,0))&amp;" "&amp;INDEX(音色一览表!G:G,MATCH(MID(F1715,5,2)&amp;MID(F1716,5,2)&amp;MID(F1717,7,2),音色一览表!H:H,0)),"")</f>
        <v/>
      </c>
      <c r="S1715" s="17"/>
      <c r="T1715" s="17"/>
    </row>
    <row r="1716" spans="1:20" ht="18" hidden="1" customHeight="1" x14ac:dyDescent="0.2">
      <c r="A1716" s="16">
        <v>1714</v>
      </c>
      <c r="B1716" s="16">
        <v>8</v>
      </c>
      <c r="C1716" s="10">
        <v>43089.90390114583</v>
      </c>
      <c r="D1716" s="16" t="s">
        <v>49</v>
      </c>
      <c r="E1716" s="16" t="s">
        <v>50</v>
      </c>
      <c r="F1716" s="16" t="s">
        <v>1021</v>
      </c>
      <c r="G1716" s="16" t="s">
        <v>1988</v>
      </c>
      <c r="H1716" s="34" t="str">
        <f t="shared" si="107"/>
        <v>B00</v>
      </c>
      <c r="I1716" s="34" t="str">
        <f>IFERROR(INDEX(数据分类!B:B,MATCH(数据!H1716,数据分类!A:A,0)),"Error")</f>
        <v>设定音色_MSB</v>
      </c>
      <c r="J1716" s="34" t="str">
        <f>IFERROR(_xlfn.IFS(INDEX(数据分类!E:E,MATCH(数据!H1716,数据分类!A:A,0))=3456,N1716&amp;M1716,INDEX(数据分类!E:E,MATCH(数据!H1716,数据分类!A:A,0))=34,M1716,INDEX(数据分类!E:E,MATCH(数据!H1716,数据分类!A:A,0))=56,N1716,INDEX(数据分类!E:E,MATCH(数据!H1716,数据分类!A:A,0))="-","-"),"Error")</f>
        <v>MSB:000</v>
      </c>
      <c r="K1716" s="34">
        <f t="shared" si="106"/>
        <v>1</v>
      </c>
      <c r="L1716" s="4" t="str">
        <f>IFERROR(INDEX(字典msg!B:B,MATCH(D1716,字典msg!A:A,0)),"Error")</f>
        <v>正常</v>
      </c>
      <c r="M1716" s="4" t="str">
        <f>IFERROR(_xlfn.IFS(H1716="9",INDEX(字典1_34!C:C,MATCH(MID(F1716,5,2),字典1_34!B:B,0)),H1716="B00",INDEX(字典1_34!D:D,MATCH(MID(F1716,5,2),字典1_34!B:B,0)),H1716="B20",INDEX(字典1_34!E:E,MATCH(MID(F1716,5,2),字典1_34!B:B,0)),H1716="B48",INDEX(字典1_34!G:G,MATCH(MID(F1716,5,2),字典1_34!B:B,0)),LEFT(H1716,1)="B",INDEX(字典1_34!F:F,MATCH(MID(F1716,5,2),字典1_34!B:B,0))),"-")</f>
        <v>MSB:000</v>
      </c>
      <c r="N1716" s="4" t="str">
        <f>IFERROR(_xlfn.IFS(H1716="9",INDEX(字典1_56!C:C,MATCH(MID(F1716,7,2),字典1_56!B:B,0)),LEFT(H1716,1)="B",INDEX(字典1_56!D:D,MATCH(MID(F1716,7,2),字典1_56!B:B,0)),H1716="C_B",INDEX(字典1_56!F:F,MATCH(MID(F1716,7,2),字典1_56!B:B,0)),H1716="C",INDEX(字典1_56!E:E,MATCH(MID(F1716,7,2),字典1_56!B:B,0))),"-")</f>
        <v>设定音色_MSB</v>
      </c>
      <c r="O1716" s="4" t="str">
        <f>IFERROR(INDEX(字典1_78!C:C,MATCH(RIGHT(F1716,2),字典1_78!B:B,0)),"Error")</f>
        <v>控制变更(#01)</v>
      </c>
      <c r="P1716" s="5">
        <f t="shared" si="104"/>
        <v>47.243000000000002</v>
      </c>
      <c r="Q1716" s="5">
        <f t="shared" si="105"/>
        <v>0.85000000000000142</v>
      </c>
      <c r="R1716" s="5" t="str">
        <f>IF(H1718="C_B",INDEX(音色一览表!A:A,MATCH(MID(F1716,5,2)&amp;MID(F1717,5,2)&amp;MID(F1718,7,2),音色一览表!H:H,0))&amp;" "&amp;INDEX(音色一览表!G:G,MATCH(MID(F1716,5,2)&amp;MID(F1717,5,2)&amp;MID(F1718,7,2),音色一览表!H:H,0)),"")</f>
        <v>32 三角钢琴</v>
      </c>
      <c r="S1716" s="17"/>
      <c r="T1716" s="17"/>
    </row>
    <row r="1717" spans="1:20" ht="18" hidden="1" customHeight="1" x14ac:dyDescent="0.2">
      <c r="A1717" s="16">
        <v>1715</v>
      </c>
      <c r="B1717" s="16">
        <v>8</v>
      </c>
      <c r="C1717" s="10">
        <v>43089.903901886573</v>
      </c>
      <c r="D1717" s="16" t="s">
        <v>49</v>
      </c>
      <c r="E1717" s="16" t="s">
        <v>50</v>
      </c>
      <c r="F1717" s="16" t="s">
        <v>1023</v>
      </c>
      <c r="G1717" s="16" t="s">
        <v>1989</v>
      </c>
      <c r="H1717" s="34" t="str">
        <f t="shared" si="107"/>
        <v>B20</v>
      </c>
      <c r="I1717" s="34" t="str">
        <f>IFERROR(INDEX(数据分类!B:B,MATCH(数据!H1717,数据分类!A:A,0)),"Error")</f>
        <v>设定音色_LSB</v>
      </c>
      <c r="J1717" s="34" t="str">
        <f>IFERROR(_xlfn.IFS(INDEX(数据分类!E:E,MATCH(数据!H1717,数据分类!A:A,0))=3456,N1717&amp;M1717,INDEX(数据分类!E:E,MATCH(数据!H1717,数据分类!A:A,0))=34,M1717,INDEX(数据分类!E:E,MATCH(数据!H1717,数据分类!A:A,0))=56,N1717,INDEX(数据分类!E:E,MATCH(数据!H1717,数据分类!A:A,0))="-","-"),"Error")</f>
        <v>LSB:112</v>
      </c>
      <c r="K1717" s="34">
        <f t="shared" si="106"/>
        <v>1</v>
      </c>
      <c r="L1717" s="4" t="str">
        <f>IFERROR(INDEX(字典msg!B:B,MATCH(D1717,字典msg!A:A,0)),"Error")</f>
        <v>正常</v>
      </c>
      <c r="M1717" s="4" t="str">
        <f>IFERROR(_xlfn.IFS(H1717="9",INDEX(字典1_34!C:C,MATCH(MID(F1717,5,2),字典1_34!B:B,0)),H1717="B00",INDEX(字典1_34!D:D,MATCH(MID(F1717,5,2),字典1_34!B:B,0)),H1717="B20",INDEX(字典1_34!E:E,MATCH(MID(F1717,5,2),字典1_34!B:B,0)),H1717="B48",INDEX(字典1_34!G:G,MATCH(MID(F1717,5,2),字典1_34!B:B,0)),LEFT(H1717,1)="B",INDEX(字典1_34!F:F,MATCH(MID(F1717,5,2),字典1_34!B:B,0))),"-")</f>
        <v>LSB:112</v>
      </c>
      <c r="N1717" s="4" t="str">
        <f>IFERROR(_xlfn.IFS(H1717="9",INDEX(字典1_56!C:C,MATCH(MID(F1717,7,2),字典1_56!B:B,0)),LEFT(H1717,1)="B",INDEX(字典1_56!D:D,MATCH(MID(F1717,7,2),字典1_56!B:B,0)),H1717="C_B",INDEX(字典1_56!F:F,MATCH(MID(F1717,7,2),字典1_56!B:B,0)),H1717="C",INDEX(字典1_56!E:E,MATCH(MID(F1717,7,2),字典1_56!B:B,0))),"-")</f>
        <v>设定音色_LSB</v>
      </c>
      <c r="O1717" s="4" t="str">
        <f>IFERROR(INDEX(字典1_78!C:C,MATCH(RIGHT(F1717,2),字典1_78!B:B,0)),"Error")</f>
        <v>控制变更(#01)</v>
      </c>
      <c r="P1717" s="5">
        <f t="shared" si="104"/>
        <v>47.307000000000002</v>
      </c>
      <c r="Q1717" s="5">
        <f t="shared" si="105"/>
        <v>6.4000000000000057E-2</v>
      </c>
      <c r="R1717" s="5" t="str">
        <f>IF(H1719="C_B",INDEX(音色一览表!A:A,MATCH(MID(F1717,5,2)&amp;MID(F1718,5,2)&amp;MID(F1719,7,2),音色一览表!H:H,0))&amp;" "&amp;INDEX(音色一览表!G:G,MATCH(MID(F1717,5,2)&amp;MID(F1718,5,2)&amp;MID(F1719,7,2),音色一览表!H:H,0)),"")</f>
        <v/>
      </c>
      <c r="S1717" s="17"/>
      <c r="T1717" s="17"/>
    </row>
    <row r="1718" spans="1:20" ht="18" hidden="1" customHeight="1" x14ac:dyDescent="0.2">
      <c r="A1718" s="16">
        <v>1716</v>
      </c>
      <c r="B1718" s="16">
        <v>8</v>
      </c>
      <c r="C1718" s="10">
        <v>43089.903902754631</v>
      </c>
      <c r="D1718" s="16" t="s">
        <v>49</v>
      </c>
      <c r="E1718" s="16" t="s">
        <v>50</v>
      </c>
      <c r="F1718" s="16" t="s">
        <v>1024</v>
      </c>
      <c r="G1718" s="16" t="s">
        <v>1990</v>
      </c>
      <c r="H1718" s="34" t="str">
        <f t="shared" si="107"/>
        <v>C_B</v>
      </c>
      <c r="I1718" s="34" t="str">
        <f>IFERROR(INDEX(数据分类!B:B,MATCH(数据!H1718,数据分类!A:A,0)),"Error")</f>
        <v>设定音色_NO</v>
      </c>
      <c r="J1718" s="34" t="str">
        <f>IFERROR(_xlfn.IFS(INDEX(数据分类!E:E,MATCH(数据!H1718,数据分类!A:A,0))=3456,N1718&amp;M1718,INDEX(数据分类!E:E,MATCH(数据!H1718,数据分类!A:A,0))=34,M1718,INDEX(数据分类!E:E,MATCH(数据!H1718,数据分类!A:A,0))=56,N1718,INDEX(数据分类!E:E,MATCH(数据!H1718,数据分类!A:A,0))="-","-"),"Error")</f>
        <v>NO:001</v>
      </c>
      <c r="K1718" s="34">
        <f t="shared" si="106"/>
        <v>1</v>
      </c>
      <c r="L1718" s="4" t="str">
        <f>IFERROR(INDEX(字典msg!B:B,MATCH(D1718,字典msg!A:A,0)),"Error")</f>
        <v>正常</v>
      </c>
      <c r="M1718" s="4" t="str">
        <f>IFERROR(_xlfn.IFS(H1718="9",INDEX(字典1_34!C:C,MATCH(MID(F1718,5,2),字典1_34!B:B,0)),H1718="B00",INDEX(字典1_34!D:D,MATCH(MID(F1718,5,2),字典1_34!B:B,0)),H1718="B20",INDEX(字典1_34!E:E,MATCH(MID(F1718,5,2),字典1_34!B:B,0)),H1718="B48",INDEX(字典1_34!G:G,MATCH(MID(F1718,5,2),字典1_34!B:B,0)),LEFT(H1718,1)="B",INDEX(字典1_34!F:F,MATCH(MID(F1718,5,2),字典1_34!B:B,0))),"-")</f>
        <v>-</v>
      </c>
      <c r="N1718" s="4" t="str">
        <f>IFERROR(_xlfn.IFS(H1718="9",INDEX(字典1_56!C:C,MATCH(MID(F1718,7,2),字典1_56!B:B,0)),LEFT(H1718,1)="B",INDEX(字典1_56!D:D,MATCH(MID(F1718,7,2),字典1_56!B:B,0)),H1718="C_B",INDEX(字典1_56!F:F,MATCH(MID(F1718,7,2),字典1_56!B:B,0)),H1718="C",INDEX(字典1_56!E:E,MATCH(MID(F1718,7,2),字典1_56!B:B,0))),"-")</f>
        <v>NO:001</v>
      </c>
      <c r="O1718" s="4" t="str">
        <f>IFERROR(INDEX(字典1_78!C:C,MATCH(RIGHT(F1718,2),字典1_78!B:B,0)),"Error")</f>
        <v>程序更改(#01)</v>
      </c>
      <c r="P1718" s="5">
        <f t="shared" si="104"/>
        <v>47.381999999999998</v>
      </c>
      <c r="Q1718" s="5">
        <f t="shared" si="105"/>
        <v>7.4999999999995737E-2</v>
      </c>
      <c r="R1718" s="5" t="str">
        <f>IF(H1720="C_B",INDEX(音色一览表!A:A,MATCH(MID(F1718,5,2)&amp;MID(F1719,5,2)&amp;MID(F1720,7,2),音色一览表!H:H,0))&amp;" "&amp;INDEX(音色一览表!G:G,MATCH(MID(F1718,5,2)&amp;MID(F1719,5,2)&amp;MID(F1720,7,2),音色一览表!H:H,0)),"")</f>
        <v/>
      </c>
      <c r="S1718" s="17"/>
      <c r="T1718" s="17"/>
    </row>
    <row r="1719" spans="1:20" ht="18" hidden="1" customHeight="1" x14ac:dyDescent="0.2">
      <c r="A1719" s="16">
        <v>1717</v>
      </c>
      <c r="B1719" s="16">
        <v>8</v>
      </c>
      <c r="C1719" s="10">
        <v>43089.903903576385</v>
      </c>
      <c r="D1719" s="16" t="s">
        <v>49</v>
      </c>
      <c r="E1719" s="16" t="s">
        <v>50</v>
      </c>
      <c r="F1719" s="16" t="s">
        <v>1026</v>
      </c>
      <c r="G1719" s="16" t="s">
        <v>1991</v>
      </c>
      <c r="H1719" s="34" t="str">
        <f t="shared" si="107"/>
        <v>B00</v>
      </c>
      <c r="I1719" s="34" t="str">
        <f>IFERROR(INDEX(数据分类!B:B,MATCH(数据!H1719,数据分类!A:A,0)),"Error")</f>
        <v>设定音色_MSB</v>
      </c>
      <c r="J1719" s="34" t="str">
        <f>IFERROR(_xlfn.IFS(INDEX(数据分类!E:E,MATCH(数据!H1719,数据分类!A:A,0))=3456,N1719&amp;M1719,INDEX(数据分类!E:E,MATCH(数据!H1719,数据分类!A:A,0))=34,M1719,INDEX(数据分类!E:E,MATCH(数据!H1719,数据分类!A:A,0))=56,N1719,INDEX(数据分类!E:E,MATCH(数据!H1719,数据分类!A:A,0))="-","-"),"Error")</f>
        <v>MSB:000</v>
      </c>
      <c r="K1719" s="34">
        <f t="shared" si="106"/>
        <v>2</v>
      </c>
      <c r="L1719" s="4" t="str">
        <f>IFERROR(INDEX(字典msg!B:B,MATCH(D1719,字典msg!A:A,0)),"Error")</f>
        <v>正常</v>
      </c>
      <c r="M1719" s="4" t="str">
        <f>IFERROR(_xlfn.IFS(H1719="9",INDEX(字典1_34!C:C,MATCH(MID(F1719,5,2),字典1_34!B:B,0)),H1719="B00",INDEX(字典1_34!D:D,MATCH(MID(F1719,5,2),字典1_34!B:B,0)),H1719="B20",INDEX(字典1_34!E:E,MATCH(MID(F1719,5,2),字典1_34!B:B,0)),H1719="B48",INDEX(字典1_34!G:G,MATCH(MID(F1719,5,2),字典1_34!B:B,0)),LEFT(H1719,1)="B",INDEX(字典1_34!F:F,MATCH(MID(F1719,5,2),字典1_34!B:B,0))),"-")</f>
        <v>MSB:000</v>
      </c>
      <c r="N1719" s="4" t="str">
        <f>IFERROR(_xlfn.IFS(H1719="9",INDEX(字典1_56!C:C,MATCH(MID(F1719,7,2),字典1_56!B:B,0)),LEFT(H1719,1)="B",INDEX(字典1_56!D:D,MATCH(MID(F1719,7,2),字典1_56!B:B,0)),H1719="C_B",INDEX(字典1_56!F:F,MATCH(MID(F1719,7,2),字典1_56!B:B,0)),H1719="C",INDEX(字典1_56!E:E,MATCH(MID(F1719,7,2),字典1_56!B:B,0))),"-")</f>
        <v>设定音色_MSB</v>
      </c>
      <c r="O1719" s="4" t="str">
        <f>IFERROR(INDEX(字典1_78!C:C,MATCH(RIGHT(F1719,2),字典1_78!B:B,0)),"Error")</f>
        <v>控制变更(#02)</v>
      </c>
      <c r="P1719" s="5">
        <f t="shared" si="104"/>
        <v>47.453000000000003</v>
      </c>
      <c r="Q1719" s="5">
        <f t="shared" si="105"/>
        <v>7.1000000000005059E-2</v>
      </c>
      <c r="R1719" s="5" t="str">
        <f>IF(H1721="C_B",INDEX(音色一览表!A:A,MATCH(MID(F1719,5,2)&amp;MID(F1720,5,2)&amp;MID(F1721,7,2),音色一览表!H:H,0))&amp;" "&amp;INDEX(音色一览表!G:G,MATCH(MID(F1719,5,2)&amp;MID(F1720,5,2)&amp;MID(F1721,7,2),音色一览表!H:H,0)),"")</f>
        <v>32 三角钢琴</v>
      </c>
      <c r="S1719" s="17"/>
      <c r="T1719" s="17"/>
    </row>
    <row r="1720" spans="1:20" ht="18" hidden="1" customHeight="1" x14ac:dyDescent="0.2">
      <c r="A1720" s="16">
        <v>1718</v>
      </c>
      <c r="B1720" s="16">
        <v>8</v>
      </c>
      <c r="C1720" s="10">
        <v>43089.903904398147</v>
      </c>
      <c r="D1720" s="16" t="s">
        <v>49</v>
      </c>
      <c r="E1720" s="16" t="s">
        <v>50</v>
      </c>
      <c r="F1720" s="16" t="s">
        <v>1027</v>
      </c>
      <c r="G1720" s="16" t="s">
        <v>1992</v>
      </c>
      <c r="H1720" s="34" t="str">
        <f t="shared" si="107"/>
        <v>B20</v>
      </c>
      <c r="I1720" s="34" t="str">
        <f>IFERROR(INDEX(数据分类!B:B,MATCH(数据!H1720,数据分类!A:A,0)),"Error")</f>
        <v>设定音色_LSB</v>
      </c>
      <c r="J1720" s="34" t="str">
        <f>IFERROR(_xlfn.IFS(INDEX(数据分类!E:E,MATCH(数据!H1720,数据分类!A:A,0))=3456,N1720&amp;M1720,INDEX(数据分类!E:E,MATCH(数据!H1720,数据分类!A:A,0))=34,M1720,INDEX(数据分类!E:E,MATCH(数据!H1720,数据分类!A:A,0))=56,N1720,INDEX(数据分类!E:E,MATCH(数据!H1720,数据分类!A:A,0))="-","-"),"Error")</f>
        <v>LSB:112</v>
      </c>
      <c r="K1720" s="34">
        <f t="shared" si="106"/>
        <v>2</v>
      </c>
      <c r="L1720" s="4" t="str">
        <f>IFERROR(INDEX(字典msg!B:B,MATCH(D1720,字典msg!A:A,0)),"Error")</f>
        <v>正常</v>
      </c>
      <c r="M1720" s="4" t="str">
        <f>IFERROR(_xlfn.IFS(H1720="9",INDEX(字典1_34!C:C,MATCH(MID(F1720,5,2),字典1_34!B:B,0)),H1720="B00",INDEX(字典1_34!D:D,MATCH(MID(F1720,5,2),字典1_34!B:B,0)),H1720="B20",INDEX(字典1_34!E:E,MATCH(MID(F1720,5,2),字典1_34!B:B,0)),H1720="B48",INDEX(字典1_34!G:G,MATCH(MID(F1720,5,2),字典1_34!B:B,0)),LEFT(H1720,1)="B",INDEX(字典1_34!F:F,MATCH(MID(F1720,5,2),字典1_34!B:B,0))),"-")</f>
        <v>LSB:112</v>
      </c>
      <c r="N1720" s="4" t="str">
        <f>IFERROR(_xlfn.IFS(H1720="9",INDEX(字典1_56!C:C,MATCH(MID(F1720,7,2),字典1_56!B:B,0)),LEFT(H1720,1)="B",INDEX(字典1_56!D:D,MATCH(MID(F1720,7,2),字典1_56!B:B,0)),H1720="C_B",INDEX(字典1_56!F:F,MATCH(MID(F1720,7,2),字典1_56!B:B,0)),H1720="C",INDEX(字典1_56!E:E,MATCH(MID(F1720,7,2),字典1_56!B:B,0))),"-")</f>
        <v>设定音色_LSB</v>
      </c>
      <c r="O1720" s="4" t="str">
        <f>IFERROR(INDEX(字典1_78!C:C,MATCH(RIGHT(F1720,2),字典1_78!B:B,0)),"Error")</f>
        <v>控制变更(#02)</v>
      </c>
      <c r="P1720" s="5">
        <f t="shared" si="104"/>
        <v>47.524000000000001</v>
      </c>
      <c r="Q1720" s="5">
        <f t="shared" si="105"/>
        <v>7.0999999999997954E-2</v>
      </c>
      <c r="R1720" s="5" t="str">
        <f>IF(H1722="C_B",INDEX(音色一览表!A:A,MATCH(MID(F1720,5,2)&amp;MID(F1721,5,2)&amp;MID(F1722,7,2),音色一览表!H:H,0))&amp;" "&amp;INDEX(音色一览表!G:G,MATCH(MID(F1720,5,2)&amp;MID(F1721,5,2)&amp;MID(F1722,7,2),音色一览表!H:H,0)),"")</f>
        <v/>
      </c>
      <c r="S1720" s="17"/>
      <c r="T1720" s="17"/>
    </row>
    <row r="1721" spans="1:20" ht="18" hidden="1" customHeight="1" x14ac:dyDescent="0.2">
      <c r="A1721" s="16">
        <v>1719</v>
      </c>
      <c r="B1721" s="16">
        <v>8</v>
      </c>
      <c r="C1721" s="10">
        <v>43089.903905277781</v>
      </c>
      <c r="D1721" s="16" t="s">
        <v>49</v>
      </c>
      <c r="E1721" s="16" t="s">
        <v>50</v>
      </c>
      <c r="F1721" s="16" t="s">
        <v>901</v>
      </c>
      <c r="G1721" s="16" t="s">
        <v>1993</v>
      </c>
      <c r="H1721" s="34" t="str">
        <f t="shared" si="107"/>
        <v>C_B</v>
      </c>
      <c r="I1721" s="34" t="str">
        <f>IFERROR(INDEX(数据分类!B:B,MATCH(数据!H1721,数据分类!A:A,0)),"Error")</f>
        <v>设定音色_NO</v>
      </c>
      <c r="J1721" s="34" t="str">
        <f>IFERROR(_xlfn.IFS(INDEX(数据分类!E:E,MATCH(数据!H1721,数据分类!A:A,0))=3456,N1721&amp;M1721,INDEX(数据分类!E:E,MATCH(数据!H1721,数据分类!A:A,0))=34,M1721,INDEX(数据分类!E:E,MATCH(数据!H1721,数据分类!A:A,0))=56,N1721,INDEX(数据分类!E:E,MATCH(数据!H1721,数据分类!A:A,0))="-","-"),"Error")</f>
        <v>NO:001</v>
      </c>
      <c r="K1721" s="34">
        <f t="shared" si="106"/>
        <v>2</v>
      </c>
      <c r="L1721" s="4" t="str">
        <f>IFERROR(INDEX(字典msg!B:B,MATCH(D1721,字典msg!A:A,0)),"Error")</f>
        <v>正常</v>
      </c>
      <c r="M1721" s="4" t="str">
        <f>IFERROR(_xlfn.IFS(H1721="9",INDEX(字典1_34!C:C,MATCH(MID(F1721,5,2),字典1_34!B:B,0)),H1721="B00",INDEX(字典1_34!D:D,MATCH(MID(F1721,5,2),字典1_34!B:B,0)),H1721="B20",INDEX(字典1_34!E:E,MATCH(MID(F1721,5,2),字典1_34!B:B,0)),H1721="B48",INDEX(字典1_34!G:G,MATCH(MID(F1721,5,2),字典1_34!B:B,0)),LEFT(H1721,1)="B",INDEX(字典1_34!F:F,MATCH(MID(F1721,5,2),字典1_34!B:B,0))),"-")</f>
        <v>-</v>
      </c>
      <c r="N1721" s="4" t="str">
        <f>IFERROR(_xlfn.IFS(H1721="9",INDEX(字典1_56!C:C,MATCH(MID(F1721,7,2),字典1_56!B:B,0)),LEFT(H1721,1)="B",INDEX(字典1_56!D:D,MATCH(MID(F1721,7,2),字典1_56!B:B,0)),H1721="C_B",INDEX(字典1_56!F:F,MATCH(MID(F1721,7,2),字典1_56!B:B,0)),H1721="C",INDEX(字典1_56!E:E,MATCH(MID(F1721,7,2),字典1_56!B:B,0))),"-")</f>
        <v>NO:001</v>
      </c>
      <c r="O1721" s="4" t="str">
        <f>IFERROR(INDEX(字典1_78!C:C,MATCH(RIGHT(F1721,2),字典1_78!B:B,0)),"Error")</f>
        <v>程序更改(#02)</v>
      </c>
      <c r="P1721" s="5">
        <f t="shared" si="104"/>
        <v>47.6</v>
      </c>
      <c r="Q1721" s="5">
        <f t="shared" si="105"/>
        <v>7.6000000000000512E-2</v>
      </c>
      <c r="R1721" s="5" t="str">
        <f>IF(H1723="C_B",INDEX(音色一览表!A:A,MATCH(MID(F1721,5,2)&amp;MID(F1722,5,2)&amp;MID(F1723,7,2),音色一览表!H:H,0))&amp;" "&amp;INDEX(音色一览表!G:G,MATCH(MID(F1721,5,2)&amp;MID(F1722,5,2)&amp;MID(F1723,7,2),音色一览表!H:H,0)),"")</f>
        <v/>
      </c>
      <c r="S1721" s="17"/>
      <c r="T1721" s="17"/>
    </row>
    <row r="1722" spans="1:20" ht="18" hidden="1" customHeight="1" x14ac:dyDescent="0.2">
      <c r="A1722" s="16">
        <v>1720</v>
      </c>
      <c r="B1722" s="16">
        <v>8</v>
      </c>
      <c r="C1722" s="10">
        <v>43089.903906099535</v>
      </c>
      <c r="D1722" s="16" t="s">
        <v>49</v>
      </c>
      <c r="E1722" s="16" t="s">
        <v>50</v>
      </c>
      <c r="F1722" s="16" t="s">
        <v>1030</v>
      </c>
      <c r="G1722" s="16" t="s">
        <v>1994</v>
      </c>
      <c r="H1722" s="34" t="str">
        <f t="shared" si="107"/>
        <v>B07</v>
      </c>
      <c r="I1722" s="34" t="str">
        <f>IFERROR(INDEX(数据分类!B:B,MATCH(数据!H1722,数据分类!A:A,0)),"Error")</f>
        <v>主音量_a</v>
      </c>
      <c r="J1722" s="34" t="str">
        <f>IFERROR(_xlfn.IFS(INDEX(数据分类!E:E,MATCH(数据!H1722,数据分类!A:A,0))=3456,N1722&amp;M1722,INDEX(数据分类!E:E,MATCH(数据!H1722,数据分类!A:A,0))=34,M1722,INDEX(数据分类!E:E,MATCH(数据!H1722,数据分类!A:A,0))=56,N1722,INDEX(数据分类!E:E,MATCH(数据!H1722,数据分类!A:A,0))="-","-"),"Error")</f>
        <v>Vol:114</v>
      </c>
      <c r="K1722" s="34">
        <f t="shared" si="106"/>
        <v>1</v>
      </c>
      <c r="L1722" s="4" t="str">
        <f>IFERROR(INDEX(字典msg!B:B,MATCH(D1722,字典msg!A:A,0)),"Error")</f>
        <v>正常</v>
      </c>
      <c r="M1722" s="4" t="str">
        <f>IFERROR(_xlfn.IFS(H1722="9",INDEX(字典1_34!C:C,MATCH(MID(F1722,5,2),字典1_34!B:B,0)),H1722="B00",INDEX(字典1_34!D:D,MATCH(MID(F1722,5,2),字典1_34!B:B,0)),H1722="B20",INDEX(字典1_34!E:E,MATCH(MID(F1722,5,2),字典1_34!B:B,0)),H1722="B48",INDEX(字典1_34!G:G,MATCH(MID(F1722,5,2),字典1_34!B:B,0)),LEFT(H1722,1)="B",INDEX(字典1_34!F:F,MATCH(MID(F1722,5,2),字典1_34!B:B,0))),"-")</f>
        <v>Vol:114</v>
      </c>
      <c r="N1722" s="4" t="str">
        <f>IFERROR(_xlfn.IFS(H1722="9",INDEX(字典1_56!C:C,MATCH(MID(F1722,7,2),字典1_56!B:B,0)),LEFT(H1722,1)="B",INDEX(字典1_56!D:D,MATCH(MID(F1722,7,2),字典1_56!B:B,0)),H1722="C_B",INDEX(字典1_56!F:F,MATCH(MID(F1722,7,2),字典1_56!B:B,0)),H1722="C",INDEX(字典1_56!E:E,MATCH(MID(F1722,7,2),字典1_56!B:B,0))),"-")</f>
        <v>主音量_a</v>
      </c>
      <c r="O1722" s="4" t="str">
        <f>IFERROR(INDEX(字典1_78!C:C,MATCH(RIGHT(F1722,2),字典1_78!B:B,0)),"Error")</f>
        <v>控制变更(#01)</v>
      </c>
      <c r="P1722" s="5">
        <f t="shared" si="104"/>
        <v>47.670999999999999</v>
      </c>
      <c r="Q1722" s="5">
        <f t="shared" si="105"/>
        <v>7.0999999999997954E-2</v>
      </c>
      <c r="R1722" s="5" t="str">
        <f>IF(H1724="C_B",INDEX(音色一览表!A:A,MATCH(MID(F1722,5,2)&amp;MID(F1723,5,2)&amp;MID(F1724,7,2),音色一览表!H:H,0))&amp;" "&amp;INDEX(音色一览表!G:G,MATCH(MID(F1722,5,2)&amp;MID(F1723,5,2)&amp;MID(F1724,7,2),音色一览表!H:H,0)),"")</f>
        <v/>
      </c>
      <c r="S1722" s="17"/>
      <c r="T1722" s="17"/>
    </row>
    <row r="1723" spans="1:20" ht="18" hidden="1" customHeight="1" x14ac:dyDescent="0.2">
      <c r="A1723" s="16">
        <v>1721</v>
      </c>
      <c r="B1723" s="16">
        <v>8</v>
      </c>
      <c r="C1723" s="10">
        <v>43089.903906956017</v>
      </c>
      <c r="D1723" s="16" t="s">
        <v>49</v>
      </c>
      <c r="E1723" s="16" t="s">
        <v>50</v>
      </c>
      <c r="F1723" s="16" t="s">
        <v>1276</v>
      </c>
      <c r="G1723" s="16" t="s">
        <v>1995</v>
      </c>
      <c r="H1723" s="34" t="str">
        <f t="shared" si="107"/>
        <v>B5B</v>
      </c>
      <c r="I1723" s="34" t="str">
        <f>IFERROR(INDEX(数据分类!B:B,MATCH(数据!H1723,数据分类!A:A,0)),"Error")</f>
        <v>混响深度_a</v>
      </c>
      <c r="J1723" s="34" t="str">
        <f>IFERROR(_xlfn.IFS(INDEX(数据分类!E:E,MATCH(数据!H1723,数据分类!A:A,0))=3456,N1723&amp;M1723,INDEX(数据分类!E:E,MATCH(数据!H1723,数据分类!A:A,0))=34,M1723,INDEX(数据分类!E:E,MATCH(数据!H1723,数据分类!A:A,0))=56,N1723,INDEX(数据分类!E:E,MATCH(数据!H1723,数据分类!A:A,0))="-","-"),"Error")</f>
        <v>Vol:024</v>
      </c>
      <c r="K1723" s="34">
        <f t="shared" si="106"/>
        <v>1</v>
      </c>
      <c r="L1723" s="4" t="str">
        <f>IFERROR(INDEX(字典msg!B:B,MATCH(D1723,字典msg!A:A,0)),"Error")</f>
        <v>正常</v>
      </c>
      <c r="M1723" s="4" t="str">
        <f>IFERROR(_xlfn.IFS(H1723="9",INDEX(字典1_34!C:C,MATCH(MID(F1723,5,2),字典1_34!B:B,0)),H1723="B00",INDEX(字典1_34!D:D,MATCH(MID(F1723,5,2),字典1_34!B:B,0)),H1723="B20",INDEX(字典1_34!E:E,MATCH(MID(F1723,5,2),字典1_34!B:B,0)),H1723="B48",INDEX(字典1_34!G:G,MATCH(MID(F1723,5,2),字典1_34!B:B,0)),LEFT(H1723,1)="B",INDEX(字典1_34!F:F,MATCH(MID(F1723,5,2),字典1_34!B:B,0))),"-")</f>
        <v>Vol:024</v>
      </c>
      <c r="N1723" s="4" t="str">
        <f>IFERROR(_xlfn.IFS(H1723="9",INDEX(字典1_56!C:C,MATCH(MID(F1723,7,2),字典1_56!B:B,0)),LEFT(H1723,1)="B",INDEX(字典1_56!D:D,MATCH(MID(F1723,7,2),字典1_56!B:B,0)),H1723="C_B",INDEX(字典1_56!F:F,MATCH(MID(F1723,7,2),字典1_56!B:B,0)),H1723="C",INDEX(字典1_56!E:E,MATCH(MID(F1723,7,2),字典1_56!B:B,0))),"-")</f>
        <v>混响深度_a</v>
      </c>
      <c r="O1723" s="4" t="str">
        <f>IFERROR(INDEX(字典1_78!C:C,MATCH(RIGHT(F1723,2),字典1_78!B:B,0)),"Error")</f>
        <v>控制变更(#01)</v>
      </c>
      <c r="P1723" s="5">
        <f t="shared" si="104"/>
        <v>47.744999999999997</v>
      </c>
      <c r="Q1723" s="5">
        <f t="shared" si="105"/>
        <v>7.3999999999998067E-2</v>
      </c>
      <c r="R1723" s="5" t="str">
        <f>IF(H1725="C_B",INDEX(音色一览表!A:A,MATCH(MID(F1723,5,2)&amp;MID(F1724,5,2)&amp;MID(F1725,7,2),音色一览表!H:H,0))&amp;" "&amp;INDEX(音色一览表!G:G,MATCH(MID(F1723,5,2)&amp;MID(F1724,5,2)&amp;MID(F1725,7,2),音色一览表!H:H,0)),"")</f>
        <v/>
      </c>
      <c r="S1723" s="17"/>
      <c r="T1723" s="17"/>
    </row>
    <row r="1724" spans="1:20" ht="18" hidden="1" customHeight="1" x14ac:dyDescent="0.2">
      <c r="A1724" s="16">
        <v>1722</v>
      </c>
      <c r="B1724" s="16">
        <v>8</v>
      </c>
      <c r="C1724" s="10">
        <v>43089.903907881948</v>
      </c>
      <c r="D1724" s="16" t="s">
        <v>49</v>
      </c>
      <c r="E1724" s="16" t="s">
        <v>50</v>
      </c>
      <c r="F1724" s="16" t="s">
        <v>1278</v>
      </c>
      <c r="G1724" s="16" t="s">
        <v>1996</v>
      </c>
      <c r="H1724" s="34" t="str">
        <f t="shared" si="107"/>
        <v>B07</v>
      </c>
      <c r="I1724" s="34" t="str">
        <f>IFERROR(INDEX(数据分类!B:B,MATCH(数据!H1724,数据分类!A:A,0)),"Error")</f>
        <v>主音量_a</v>
      </c>
      <c r="J1724" s="34" t="str">
        <f>IFERROR(_xlfn.IFS(INDEX(数据分类!E:E,MATCH(数据!H1724,数据分类!A:A,0))=3456,N1724&amp;M1724,INDEX(数据分类!E:E,MATCH(数据!H1724,数据分类!A:A,0))=34,M1724,INDEX(数据分类!E:E,MATCH(数据!H1724,数据分类!A:A,0))=56,N1724,INDEX(数据分类!E:E,MATCH(数据!H1724,数据分类!A:A,0))="-","-"),"Error")</f>
        <v>Vol:104</v>
      </c>
      <c r="K1724" s="34">
        <f t="shared" si="106"/>
        <v>2</v>
      </c>
      <c r="L1724" s="4" t="str">
        <f>IFERROR(INDEX(字典msg!B:B,MATCH(D1724,字典msg!A:A,0)),"Error")</f>
        <v>正常</v>
      </c>
      <c r="M1724" s="4" t="str">
        <f>IFERROR(_xlfn.IFS(H1724="9",INDEX(字典1_34!C:C,MATCH(MID(F1724,5,2),字典1_34!B:B,0)),H1724="B00",INDEX(字典1_34!D:D,MATCH(MID(F1724,5,2),字典1_34!B:B,0)),H1724="B20",INDEX(字典1_34!E:E,MATCH(MID(F1724,5,2),字典1_34!B:B,0)),H1724="B48",INDEX(字典1_34!G:G,MATCH(MID(F1724,5,2),字典1_34!B:B,0)),LEFT(H1724,1)="B",INDEX(字典1_34!F:F,MATCH(MID(F1724,5,2),字典1_34!B:B,0))),"-")</f>
        <v>Vol:104</v>
      </c>
      <c r="N1724" s="4" t="str">
        <f>IFERROR(_xlfn.IFS(H1724="9",INDEX(字典1_56!C:C,MATCH(MID(F1724,7,2),字典1_56!B:B,0)),LEFT(H1724,1)="B",INDEX(字典1_56!D:D,MATCH(MID(F1724,7,2),字典1_56!B:B,0)),H1724="C_B",INDEX(字典1_56!F:F,MATCH(MID(F1724,7,2),字典1_56!B:B,0)),H1724="C",INDEX(字典1_56!E:E,MATCH(MID(F1724,7,2),字典1_56!B:B,0))),"-")</f>
        <v>主音量_a</v>
      </c>
      <c r="O1724" s="4" t="str">
        <f>IFERROR(INDEX(字典1_78!C:C,MATCH(RIGHT(F1724,2),字典1_78!B:B,0)),"Error")</f>
        <v>控制变更(#02)</v>
      </c>
      <c r="P1724" s="5">
        <f t="shared" si="104"/>
        <v>47.823999999999998</v>
      </c>
      <c r="Q1724" s="5">
        <f t="shared" si="105"/>
        <v>7.9000000000000625E-2</v>
      </c>
      <c r="R1724" s="5" t="str">
        <f>IF(H1726="C_B",INDEX(音色一览表!A:A,MATCH(MID(F1724,5,2)&amp;MID(F1725,5,2)&amp;MID(F1726,7,2),音色一览表!H:H,0))&amp;" "&amp;INDEX(音色一览表!G:G,MATCH(MID(F1724,5,2)&amp;MID(F1725,5,2)&amp;MID(F1726,7,2),音色一览表!H:H,0)),"")</f>
        <v/>
      </c>
      <c r="S1724" s="17"/>
      <c r="T1724" s="17"/>
    </row>
    <row r="1725" spans="1:20" ht="18" hidden="1" customHeight="1" x14ac:dyDescent="0.2">
      <c r="A1725" s="16">
        <v>1723</v>
      </c>
      <c r="B1725" s="16">
        <v>8</v>
      </c>
      <c r="C1725" s="10">
        <v>43089.903908726854</v>
      </c>
      <c r="D1725" s="16" t="s">
        <v>49</v>
      </c>
      <c r="E1725" s="16" t="s">
        <v>50</v>
      </c>
      <c r="F1725" s="16" t="s">
        <v>1280</v>
      </c>
      <c r="G1725" s="16" t="s">
        <v>1997</v>
      </c>
      <c r="H1725" s="34" t="str">
        <f t="shared" si="107"/>
        <v>B5B</v>
      </c>
      <c r="I1725" s="34" t="str">
        <f>IFERROR(INDEX(数据分类!B:B,MATCH(数据!H1725,数据分类!A:A,0)),"Error")</f>
        <v>混响深度_a</v>
      </c>
      <c r="J1725" s="34" t="str">
        <f>IFERROR(_xlfn.IFS(INDEX(数据分类!E:E,MATCH(数据!H1725,数据分类!A:A,0))=3456,N1725&amp;M1725,INDEX(数据分类!E:E,MATCH(数据!H1725,数据分类!A:A,0))=34,M1725,INDEX(数据分类!E:E,MATCH(数据!H1725,数据分类!A:A,0))=56,N1725,INDEX(数据分类!E:E,MATCH(数据!H1725,数据分类!A:A,0))="-","-"),"Error")</f>
        <v>Vol:024</v>
      </c>
      <c r="K1725" s="34">
        <f t="shared" si="106"/>
        <v>2</v>
      </c>
      <c r="L1725" s="4" t="str">
        <f>IFERROR(INDEX(字典msg!B:B,MATCH(D1725,字典msg!A:A,0)),"Error")</f>
        <v>正常</v>
      </c>
      <c r="M1725" s="4" t="str">
        <f>IFERROR(_xlfn.IFS(H1725="9",INDEX(字典1_34!C:C,MATCH(MID(F1725,5,2),字典1_34!B:B,0)),H1725="B00",INDEX(字典1_34!D:D,MATCH(MID(F1725,5,2),字典1_34!B:B,0)),H1725="B20",INDEX(字典1_34!E:E,MATCH(MID(F1725,5,2),字典1_34!B:B,0)),H1725="B48",INDEX(字典1_34!G:G,MATCH(MID(F1725,5,2),字典1_34!B:B,0)),LEFT(H1725,1)="B",INDEX(字典1_34!F:F,MATCH(MID(F1725,5,2),字典1_34!B:B,0))),"-")</f>
        <v>Vol:024</v>
      </c>
      <c r="N1725" s="4" t="str">
        <f>IFERROR(_xlfn.IFS(H1725="9",INDEX(字典1_56!C:C,MATCH(MID(F1725,7,2),字典1_56!B:B,0)),LEFT(H1725,1)="B",INDEX(字典1_56!D:D,MATCH(MID(F1725,7,2),字典1_56!B:B,0)),H1725="C_B",INDEX(字典1_56!F:F,MATCH(MID(F1725,7,2),字典1_56!B:B,0)),H1725="C",INDEX(字典1_56!E:E,MATCH(MID(F1725,7,2),字典1_56!B:B,0))),"-")</f>
        <v>混响深度_a</v>
      </c>
      <c r="O1725" s="4" t="str">
        <f>IFERROR(INDEX(字典1_78!C:C,MATCH(RIGHT(F1725,2),字典1_78!B:B,0)),"Error")</f>
        <v>控制变更(#02)</v>
      </c>
      <c r="P1725" s="5">
        <f t="shared" si="104"/>
        <v>47.896999999999998</v>
      </c>
      <c r="Q1725" s="5">
        <f t="shared" si="105"/>
        <v>7.3000000000000398E-2</v>
      </c>
      <c r="R1725" s="5" t="str">
        <f>IF(H1727="C_B",INDEX(音色一览表!A:A,MATCH(MID(F1725,5,2)&amp;MID(F1726,5,2)&amp;MID(F1727,7,2),音色一览表!H:H,0))&amp;" "&amp;INDEX(音色一览表!G:G,MATCH(MID(F1725,5,2)&amp;MID(F1726,5,2)&amp;MID(F1727,7,2),音色一览表!H:H,0)),"")</f>
        <v/>
      </c>
      <c r="S1725" s="17"/>
      <c r="T1725" s="17"/>
    </row>
    <row r="1726" spans="1:20" ht="18" hidden="1" customHeight="1" x14ac:dyDescent="0.2">
      <c r="A1726" s="16">
        <v>1724</v>
      </c>
      <c r="B1726" s="16">
        <v>8</v>
      </c>
      <c r="C1726" s="10">
        <v>43089.903917094911</v>
      </c>
      <c r="D1726" s="16" t="s">
        <v>49</v>
      </c>
      <c r="E1726" s="16" t="s">
        <v>50</v>
      </c>
      <c r="F1726" s="16" t="s">
        <v>1428</v>
      </c>
      <c r="G1726" s="16" t="s">
        <v>1998</v>
      </c>
      <c r="H1726" s="34" t="str">
        <f t="shared" si="107"/>
        <v>9</v>
      </c>
      <c r="I1726" s="34" t="str">
        <f>IFERROR(INDEX(数据分类!B:B,MATCH(数据!H1726,数据分类!A:A,0)),"Error")</f>
        <v>音符打开</v>
      </c>
      <c r="J1726" s="34" t="str">
        <f>IFERROR(_xlfn.IFS(INDEX(数据分类!E:E,MATCH(数据!H1726,数据分类!A:A,0))=3456,N1726&amp;M1726,INDEX(数据分类!E:E,MATCH(数据!H1726,数据分类!A:A,0))=34,M1726,INDEX(数据分类!E:E,MATCH(数据!H1726,数据分类!A:A,0))=56,N1726,INDEX(数据分类!E:E,MATCH(数据!H1726,数据分类!A:A,0))="-","-"),"Error")</f>
        <v>C3键按下(力度102)</v>
      </c>
      <c r="K1726" s="34">
        <f t="shared" si="106"/>
        <v>1</v>
      </c>
      <c r="L1726" s="4" t="str">
        <f>IFERROR(INDEX(字典msg!B:B,MATCH(D1726,字典msg!A:A,0)),"Error")</f>
        <v>正常</v>
      </c>
      <c r="M1726" s="4" t="str">
        <f>IFERROR(_xlfn.IFS(H1726="9",INDEX(字典1_34!C:C,MATCH(MID(F1726,5,2),字典1_34!B:B,0)),H1726="B00",INDEX(字典1_34!D:D,MATCH(MID(F1726,5,2),字典1_34!B:B,0)),H1726="B20",INDEX(字典1_34!E:E,MATCH(MID(F1726,5,2),字典1_34!B:B,0)),H1726="B48",INDEX(字典1_34!G:G,MATCH(MID(F1726,5,2),字典1_34!B:B,0)),LEFT(H1726,1)="B",INDEX(字典1_34!F:F,MATCH(MID(F1726,5,2),字典1_34!B:B,0))),"-")</f>
        <v>按下(力度102)</v>
      </c>
      <c r="N1726" s="4" t="str">
        <f>IFERROR(_xlfn.IFS(H1726="9",INDEX(字典1_56!C:C,MATCH(MID(F1726,7,2),字典1_56!B:B,0)),LEFT(H1726,1)="B",INDEX(字典1_56!D:D,MATCH(MID(F1726,7,2),字典1_56!B:B,0)),H1726="C_B",INDEX(字典1_56!F:F,MATCH(MID(F1726,7,2),字典1_56!B:B,0)),H1726="C",INDEX(字典1_56!E:E,MATCH(MID(F1726,7,2),字典1_56!B:B,0))),"-")</f>
        <v>C3键</v>
      </c>
      <c r="O1726" s="4" t="str">
        <f>IFERROR(INDEX(字典1_78!C:C,MATCH(RIGHT(F1726,2),字典1_78!B:B,0)),"Error")</f>
        <v>音符打开(#01)</v>
      </c>
      <c r="P1726" s="5">
        <f t="shared" si="104"/>
        <v>48.621000000000002</v>
      </c>
      <c r="Q1726" s="5">
        <f t="shared" si="105"/>
        <v>0.72400000000000375</v>
      </c>
      <c r="R1726" s="5" t="str">
        <f>IF(H1728="C_B",INDEX(音色一览表!A:A,MATCH(MID(F1726,5,2)&amp;MID(F1727,5,2)&amp;MID(F1728,7,2),音色一览表!H:H,0))&amp;" "&amp;INDEX(音色一览表!G:G,MATCH(MID(F1726,5,2)&amp;MID(F1727,5,2)&amp;MID(F1728,7,2),音色一览表!H:H,0)),"")</f>
        <v/>
      </c>
      <c r="S1726" s="17"/>
      <c r="T1726" s="17"/>
    </row>
    <row r="1727" spans="1:20" ht="18" hidden="1" customHeight="1" x14ac:dyDescent="0.2">
      <c r="A1727" s="16">
        <v>1725</v>
      </c>
      <c r="B1727" s="16">
        <v>8</v>
      </c>
      <c r="C1727" s="10">
        <v>43089.90391789352</v>
      </c>
      <c r="D1727" s="16" t="s">
        <v>49</v>
      </c>
      <c r="E1727" s="16" t="s">
        <v>50</v>
      </c>
      <c r="F1727" s="16" t="s">
        <v>1999</v>
      </c>
      <c r="G1727" s="16" t="s">
        <v>2000</v>
      </c>
      <c r="H1727" s="34" t="str">
        <f t="shared" si="107"/>
        <v>9</v>
      </c>
      <c r="I1727" s="34" t="str">
        <f>IFERROR(INDEX(数据分类!B:B,MATCH(数据!H1727,数据分类!A:A,0)),"Error")</f>
        <v>音符打开</v>
      </c>
      <c r="J1727" s="34" t="str">
        <f>IFERROR(_xlfn.IFS(INDEX(数据分类!E:E,MATCH(数据!H1727,数据分类!A:A,0))=3456,N1727&amp;M1727,INDEX(数据分类!E:E,MATCH(数据!H1727,数据分类!A:A,0))=34,M1727,INDEX(数据分类!E:E,MATCH(数据!H1727,数据分类!A:A,0))=56,N1727,INDEX(数据分类!E:E,MATCH(数据!H1727,数据分类!A:A,0))="-","-"),"Error")</f>
        <v>C4键按下(力度102)</v>
      </c>
      <c r="K1727" s="34">
        <f t="shared" si="106"/>
        <v>2</v>
      </c>
      <c r="L1727" s="4" t="str">
        <f>IFERROR(INDEX(字典msg!B:B,MATCH(D1727,字典msg!A:A,0)),"Error")</f>
        <v>正常</v>
      </c>
      <c r="M1727" s="4" t="str">
        <f>IFERROR(_xlfn.IFS(H1727="9",INDEX(字典1_34!C:C,MATCH(MID(F1727,5,2),字典1_34!B:B,0)),H1727="B00",INDEX(字典1_34!D:D,MATCH(MID(F1727,5,2),字典1_34!B:B,0)),H1727="B20",INDEX(字典1_34!E:E,MATCH(MID(F1727,5,2),字典1_34!B:B,0)),H1727="B48",INDEX(字典1_34!G:G,MATCH(MID(F1727,5,2),字典1_34!B:B,0)),LEFT(H1727,1)="B",INDEX(字典1_34!F:F,MATCH(MID(F1727,5,2),字典1_34!B:B,0))),"-")</f>
        <v>按下(力度102)</v>
      </c>
      <c r="N1727" s="4" t="str">
        <f>IFERROR(_xlfn.IFS(H1727="9",INDEX(字典1_56!C:C,MATCH(MID(F1727,7,2),字典1_56!B:B,0)),LEFT(H1727,1)="B",INDEX(字典1_56!D:D,MATCH(MID(F1727,7,2),字典1_56!B:B,0)),H1727="C_B",INDEX(字典1_56!F:F,MATCH(MID(F1727,7,2),字典1_56!B:B,0)),H1727="C",INDEX(字典1_56!E:E,MATCH(MID(F1727,7,2),字典1_56!B:B,0))),"-")</f>
        <v>C4键</v>
      </c>
      <c r="O1727" s="4" t="str">
        <f>IFERROR(INDEX(字典1_78!C:C,MATCH(RIGHT(F1727,2),字典1_78!B:B,0)),"Error")</f>
        <v>音符打开(#02)</v>
      </c>
      <c r="P1727" s="5">
        <f t="shared" si="104"/>
        <v>48.69</v>
      </c>
      <c r="Q1727" s="5">
        <f t="shared" si="105"/>
        <v>6.8999999999995509E-2</v>
      </c>
      <c r="R1727" s="5" t="str">
        <f>IF(H1729="C_B",INDEX(音色一览表!A:A,MATCH(MID(F1727,5,2)&amp;MID(F1728,5,2)&amp;MID(F1729,7,2),音色一览表!H:H,0))&amp;" "&amp;INDEX(音色一览表!G:G,MATCH(MID(F1727,5,2)&amp;MID(F1728,5,2)&amp;MID(F1729,7,2),音色一览表!H:H,0)),"")</f>
        <v/>
      </c>
      <c r="S1727" s="17"/>
      <c r="T1727" s="17"/>
    </row>
    <row r="1728" spans="1:20" ht="18" hidden="1" customHeight="1" x14ac:dyDescent="0.2">
      <c r="A1728" s="16">
        <v>1726</v>
      </c>
      <c r="B1728" s="16">
        <v>8</v>
      </c>
      <c r="C1728" s="10">
        <v>43089.903925902778</v>
      </c>
      <c r="D1728" s="16" t="s">
        <v>49</v>
      </c>
      <c r="E1728" s="16" t="s">
        <v>50</v>
      </c>
      <c r="F1728" s="16" t="s">
        <v>166</v>
      </c>
      <c r="G1728" s="16" t="s">
        <v>2001</v>
      </c>
      <c r="H1728" s="34" t="str">
        <f t="shared" si="107"/>
        <v>9</v>
      </c>
      <c r="I1728" s="34" t="str">
        <f>IFERROR(INDEX(数据分类!B:B,MATCH(数据!H1728,数据分类!A:A,0)),"Error")</f>
        <v>音符打开</v>
      </c>
      <c r="J1728" s="34" t="str">
        <f>IFERROR(_xlfn.IFS(INDEX(数据分类!E:E,MATCH(数据!H1728,数据分类!A:A,0))=3456,N1728&amp;M1728,INDEX(数据分类!E:E,MATCH(数据!H1728,数据分类!A:A,0))=34,M1728,INDEX(数据分类!E:E,MATCH(数据!H1728,数据分类!A:A,0))=56,N1728,INDEX(数据分类!E:E,MATCH(数据!H1728,数据分类!A:A,0))="-","-"),"Error")</f>
        <v>C3键松开</v>
      </c>
      <c r="K1728" s="34">
        <f t="shared" si="106"/>
        <v>1</v>
      </c>
      <c r="L1728" s="4" t="str">
        <f>IFERROR(INDEX(字典msg!B:B,MATCH(D1728,字典msg!A:A,0)),"Error")</f>
        <v>正常</v>
      </c>
      <c r="M1728" s="4" t="str">
        <f>IFERROR(_xlfn.IFS(H1728="9",INDEX(字典1_34!C:C,MATCH(MID(F1728,5,2),字典1_34!B:B,0)),H1728="B00",INDEX(字典1_34!D:D,MATCH(MID(F1728,5,2),字典1_34!B:B,0)),H1728="B20",INDEX(字典1_34!E:E,MATCH(MID(F1728,5,2),字典1_34!B:B,0)),H1728="B48",INDEX(字典1_34!G:G,MATCH(MID(F1728,5,2),字典1_34!B:B,0)),LEFT(H1728,1)="B",INDEX(字典1_34!F:F,MATCH(MID(F1728,5,2),字典1_34!B:B,0))),"-")</f>
        <v>松开</v>
      </c>
      <c r="N1728" s="4" t="str">
        <f>IFERROR(_xlfn.IFS(H1728="9",INDEX(字典1_56!C:C,MATCH(MID(F1728,7,2),字典1_56!B:B,0)),LEFT(H1728,1)="B",INDEX(字典1_56!D:D,MATCH(MID(F1728,7,2),字典1_56!B:B,0)),H1728="C_B",INDEX(字典1_56!F:F,MATCH(MID(F1728,7,2),字典1_56!B:B,0)),H1728="C",INDEX(字典1_56!E:E,MATCH(MID(F1728,7,2),字典1_56!B:B,0))),"-")</f>
        <v>C3键</v>
      </c>
      <c r="O1728" s="4" t="str">
        <f>IFERROR(INDEX(字典1_78!C:C,MATCH(RIGHT(F1728,2),字典1_78!B:B,0)),"Error")</f>
        <v>音符打开(#01)</v>
      </c>
      <c r="P1728" s="5">
        <f t="shared" si="104"/>
        <v>49.381</v>
      </c>
      <c r="Q1728" s="5">
        <f t="shared" si="105"/>
        <v>0.6910000000000025</v>
      </c>
      <c r="R1728" s="5" t="str">
        <f>IF(H1730="C_B",INDEX(音色一览表!A:A,MATCH(MID(F1728,5,2)&amp;MID(F1729,5,2)&amp;MID(F1730,7,2),音色一览表!H:H,0))&amp;" "&amp;INDEX(音色一览表!G:G,MATCH(MID(F1728,5,2)&amp;MID(F1729,5,2)&amp;MID(F1730,7,2),音色一览表!H:H,0)),"")</f>
        <v/>
      </c>
      <c r="S1728" s="17"/>
      <c r="T1728" s="17"/>
    </row>
    <row r="1729" spans="1:20" ht="18" hidden="1" customHeight="1" x14ac:dyDescent="0.2">
      <c r="A1729" s="16">
        <v>1727</v>
      </c>
      <c r="B1729" s="16">
        <v>8</v>
      </c>
      <c r="C1729" s="10">
        <v>43089.90392665509</v>
      </c>
      <c r="D1729" s="16" t="s">
        <v>49</v>
      </c>
      <c r="E1729" s="16" t="s">
        <v>50</v>
      </c>
      <c r="F1729" s="16" t="s">
        <v>2002</v>
      </c>
      <c r="G1729" s="16" t="s">
        <v>2003</v>
      </c>
      <c r="H1729" s="34" t="str">
        <f t="shared" si="107"/>
        <v>9</v>
      </c>
      <c r="I1729" s="34" t="str">
        <f>IFERROR(INDEX(数据分类!B:B,MATCH(数据!H1729,数据分类!A:A,0)),"Error")</f>
        <v>音符打开</v>
      </c>
      <c r="J1729" s="34" t="str">
        <f>IFERROR(_xlfn.IFS(INDEX(数据分类!E:E,MATCH(数据!H1729,数据分类!A:A,0))=3456,N1729&amp;M1729,INDEX(数据分类!E:E,MATCH(数据!H1729,数据分类!A:A,0))=34,M1729,INDEX(数据分类!E:E,MATCH(数据!H1729,数据分类!A:A,0))=56,N1729,INDEX(数据分类!E:E,MATCH(数据!H1729,数据分类!A:A,0))="-","-"),"Error")</f>
        <v>C4键松开</v>
      </c>
      <c r="K1729" s="34">
        <f t="shared" si="106"/>
        <v>2</v>
      </c>
      <c r="L1729" s="4" t="str">
        <f>IFERROR(INDEX(字典msg!B:B,MATCH(D1729,字典msg!A:A,0)),"Error")</f>
        <v>正常</v>
      </c>
      <c r="M1729" s="4" t="str">
        <f>IFERROR(_xlfn.IFS(H1729="9",INDEX(字典1_34!C:C,MATCH(MID(F1729,5,2),字典1_34!B:B,0)),H1729="B00",INDEX(字典1_34!D:D,MATCH(MID(F1729,5,2),字典1_34!B:B,0)),H1729="B20",INDEX(字典1_34!E:E,MATCH(MID(F1729,5,2),字典1_34!B:B,0)),H1729="B48",INDEX(字典1_34!G:G,MATCH(MID(F1729,5,2),字典1_34!B:B,0)),LEFT(H1729,1)="B",INDEX(字典1_34!F:F,MATCH(MID(F1729,5,2),字典1_34!B:B,0))),"-")</f>
        <v>松开</v>
      </c>
      <c r="N1729" s="4" t="str">
        <f>IFERROR(_xlfn.IFS(H1729="9",INDEX(字典1_56!C:C,MATCH(MID(F1729,7,2),字典1_56!B:B,0)),LEFT(H1729,1)="B",INDEX(字典1_56!D:D,MATCH(MID(F1729,7,2),字典1_56!B:B,0)),H1729="C_B",INDEX(字典1_56!F:F,MATCH(MID(F1729,7,2),字典1_56!B:B,0)),H1729="C",INDEX(字典1_56!E:E,MATCH(MID(F1729,7,2),字典1_56!B:B,0))),"-")</f>
        <v>C4键</v>
      </c>
      <c r="O1729" s="4" t="str">
        <f>IFERROR(INDEX(字典1_78!C:C,MATCH(RIGHT(F1729,2),字典1_78!B:B,0)),"Error")</f>
        <v>音符打开(#02)</v>
      </c>
      <c r="P1729" s="5">
        <f t="shared" si="104"/>
        <v>49.445999999999998</v>
      </c>
      <c r="Q1729" s="5">
        <f t="shared" si="105"/>
        <v>6.4999999999997726E-2</v>
      </c>
      <c r="R1729" s="5" t="str">
        <f>IF(H1731="C_B",INDEX(音色一览表!A:A,MATCH(MID(F1729,5,2)&amp;MID(F1730,5,2)&amp;MID(F1731,7,2),音色一览表!H:H,0))&amp;" "&amp;INDEX(音色一览表!G:G,MATCH(MID(F1729,5,2)&amp;MID(F1730,5,2)&amp;MID(F1731,7,2),音色一览表!H:H,0)),"")</f>
        <v/>
      </c>
      <c r="S1729" s="17"/>
      <c r="T1729" s="17"/>
    </row>
    <row r="1730" spans="1:20" ht="18" hidden="1" customHeight="1" x14ac:dyDescent="0.2">
      <c r="A1730" s="16">
        <v>1728</v>
      </c>
      <c r="B1730" s="16">
        <v>8</v>
      </c>
      <c r="C1730" s="10">
        <v>43089.903935138886</v>
      </c>
      <c r="D1730" s="16" t="s">
        <v>49</v>
      </c>
      <c r="E1730" s="16" t="s">
        <v>50</v>
      </c>
      <c r="F1730" s="16" t="s">
        <v>1021</v>
      </c>
      <c r="G1730" s="16" t="s">
        <v>2004</v>
      </c>
      <c r="H1730" s="34" t="str">
        <f t="shared" si="107"/>
        <v>B00</v>
      </c>
      <c r="I1730" s="34" t="str">
        <f>IFERROR(INDEX(数据分类!B:B,MATCH(数据!H1730,数据分类!A:A,0)),"Error")</f>
        <v>设定音色_MSB</v>
      </c>
      <c r="J1730" s="34" t="str">
        <f>IFERROR(_xlfn.IFS(INDEX(数据分类!E:E,MATCH(数据!H1730,数据分类!A:A,0))=3456,N1730&amp;M1730,INDEX(数据分类!E:E,MATCH(数据!H1730,数据分类!A:A,0))=34,M1730,INDEX(数据分类!E:E,MATCH(数据!H1730,数据分类!A:A,0))=56,N1730,INDEX(数据分类!E:E,MATCH(数据!H1730,数据分类!A:A,0))="-","-"),"Error")</f>
        <v>MSB:000</v>
      </c>
      <c r="K1730" s="34">
        <f t="shared" si="106"/>
        <v>1</v>
      </c>
      <c r="L1730" s="4" t="str">
        <f>IFERROR(INDEX(字典msg!B:B,MATCH(D1730,字典msg!A:A,0)),"Error")</f>
        <v>正常</v>
      </c>
      <c r="M1730" s="4" t="str">
        <f>IFERROR(_xlfn.IFS(H1730="9",INDEX(字典1_34!C:C,MATCH(MID(F1730,5,2),字典1_34!B:B,0)),H1730="B00",INDEX(字典1_34!D:D,MATCH(MID(F1730,5,2),字典1_34!B:B,0)),H1730="B20",INDEX(字典1_34!E:E,MATCH(MID(F1730,5,2),字典1_34!B:B,0)),H1730="B48",INDEX(字典1_34!G:G,MATCH(MID(F1730,5,2),字典1_34!B:B,0)),LEFT(H1730,1)="B",INDEX(字典1_34!F:F,MATCH(MID(F1730,5,2),字典1_34!B:B,0))),"-")</f>
        <v>MSB:000</v>
      </c>
      <c r="N1730" s="4" t="str">
        <f>IFERROR(_xlfn.IFS(H1730="9",INDEX(字典1_56!C:C,MATCH(MID(F1730,7,2),字典1_56!B:B,0)),LEFT(H1730,1)="B",INDEX(字典1_56!D:D,MATCH(MID(F1730,7,2),字典1_56!B:B,0)),H1730="C_B",INDEX(字典1_56!F:F,MATCH(MID(F1730,7,2),字典1_56!B:B,0)),H1730="C",INDEX(字典1_56!E:E,MATCH(MID(F1730,7,2),字典1_56!B:B,0))),"-")</f>
        <v>设定音色_MSB</v>
      </c>
      <c r="O1730" s="4" t="str">
        <f>IFERROR(INDEX(字典1_78!C:C,MATCH(RIGHT(F1730,2),字典1_78!B:B,0)),"Error")</f>
        <v>控制变更(#01)</v>
      </c>
      <c r="P1730" s="5">
        <f t="shared" si="104"/>
        <v>50.18</v>
      </c>
      <c r="Q1730" s="5">
        <f t="shared" si="105"/>
        <v>0.73400000000000176</v>
      </c>
      <c r="R1730" s="5" t="str">
        <f>IF(H1732="C_B",INDEX(音色一览表!A:A,MATCH(MID(F1730,5,2)&amp;MID(F1731,5,2)&amp;MID(F1732,7,2),音色一览表!H:H,0))&amp;" "&amp;INDEX(音色一览表!G:G,MATCH(MID(F1730,5,2)&amp;MID(F1731,5,2)&amp;MID(F1732,7,2),音色一览表!H:H,0)),"")</f>
        <v>35 MIDI三角钢琴</v>
      </c>
      <c r="S1730" s="17"/>
      <c r="T1730" s="17"/>
    </row>
    <row r="1731" spans="1:20" ht="18" hidden="1" customHeight="1" x14ac:dyDescent="0.2">
      <c r="A1731" s="16">
        <v>1729</v>
      </c>
      <c r="B1731" s="16">
        <v>8</v>
      </c>
      <c r="C1731" s="10">
        <v>43089.903935902781</v>
      </c>
      <c r="D1731" s="16" t="s">
        <v>49</v>
      </c>
      <c r="E1731" s="16" t="s">
        <v>50</v>
      </c>
      <c r="F1731" s="16" t="s">
        <v>1023</v>
      </c>
      <c r="G1731" s="16" t="s">
        <v>2005</v>
      </c>
      <c r="H1731" s="34" t="str">
        <f t="shared" si="107"/>
        <v>B20</v>
      </c>
      <c r="I1731" s="34" t="str">
        <f>IFERROR(INDEX(数据分类!B:B,MATCH(数据!H1731,数据分类!A:A,0)),"Error")</f>
        <v>设定音色_LSB</v>
      </c>
      <c r="J1731" s="34" t="str">
        <f>IFERROR(_xlfn.IFS(INDEX(数据分类!E:E,MATCH(数据!H1731,数据分类!A:A,0))=3456,N1731&amp;M1731,INDEX(数据分类!E:E,MATCH(数据!H1731,数据分类!A:A,0))=34,M1731,INDEX(数据分类!E:E,MATCH(数据!H1731,数据分类!A:A,0))=56,N1731,INDEX(数据分类!E:E,MATCH(数据!H1731,数据分类!A:A,0))="-","-"),"Error")</f>
        <v>LSB:112</v>
      </c>
      <c r="K1731" s="34">
        <f t="shared" si="106"/>
        <v>1</v>
      </c>
      <c r="L1731" s="4" t="str">
        <f>IFERROR(INDEX(字典msg!B:B,MATCH(D1731,字典msg!A:A,0)),"Error")</f>
        <v>正常</v>
      </c>
      <c r="M1731" s="4" t="str">
        <f>IFERROR(_xlfn.IFS(H1731="9",INDEX(字典1_34!C:C,MATCH(MID(F1731,5,2),字典1_34!B:B,0)),H1731="B00",INDEX(字典1_34!D:D,MATCH(MID(F1731,5,2),字典1_34!B:B,0)),H1731="B20",INDEX(字典1_34!E:E,MATCH(MID(F1731,5,2),字典1_34!B:B,0)),H1731="B48",INDEX(字典1_34!G:G,MATCH(MID(F1731,5,2),字典1_34!B:B,0)),LEFT(H1731,1)="B",INDEX(字典1_34!F:F,MATCH(MID(F1731,5,2),字典1_34!B:B,0))),"-")</f>
        <v>LSB:112</v>
      </c>
      <c r="N1731" s="4" t="str">
        <f>IFERROR(_xlfn.IFS(H1731="9",INDEX(字典1_56!C:C,MATCH(MID(F1731,7,2),字典1_56!B:B,0)),LEFT(H1731,1)="B",INDEX(字典1_56!D:D,MATCH(MID(F1731,7,2),字典1_56!B:B,0)),H1731="C_B",INDEX(字典1_56!F:F,MATCH(MID(F1731,7,2),字典1_56!B:B,0)),H1731="C",INDEX(字典1_56!E:E,MATCH(MID(F1731,7,2),字典1_56!B:B,0))),"-")</f>
        <v>设定音色_LSB</v>
      </c>
      <c r="O1731" s="4" t="str">
        <f>IFERROR(INDEX(字典1_78!C:C,MATCH(RIGHT(F1731,2),字典1_78!B:B,0)),"Error")</f>
        <v>控制变更(#01)</v>
      </c>
      <c r="P1731" s="5">
        <f t="shared" ref="P1731:P1794" si="108">HEX2DEC(RIGHT(G1731,6))/1000</f>
        <v>50.246000000000002</v>
      </c>
      <c r="Q1731" s="5">
        <f t="shared" ref="Q1731:Q1794" si="109">IFERROR(IF(B1731=B1730,P1731-P1730,0),"")</f>
        <v>6.6000000000002501E-2</v>
      </c>
      <c r="R1731" s="5" t="str">
        <f>IF(H1733="C_B",INDEX(音色一览表!A:A,MATCH(MID(F1731,5,2)&amp;MID(F1732,5,2)&amp;MID(F1733,7,2),音色一览表!H:H,0))&amp;" "&amp;INDEX(音色一览表!G:G,MATCH(MID(F1731,5,2)&amp;MID(F1732,5,2)&amp;MID(F1733,7,2),音色一览表!H:H,0)),"")</f>
        <v/>
      </c>
      <c r="S1731" s="17"/>
      <c r="T1731" s="17"/>
    </row>
    <row r="1732" spans="1:20" ht="18" hidden="1" customHeight="1" x14ac:dyDescent="0.2">
      <c r="A1732" s="16">
        <v>1730</v>
      </c>
      <c r="B1732" s="16">
        <v>8</v>
      </c>
      <c r="C1732" s="10">
        <v>43089.903936840281</v>
      </c>
      <c r="D1732" s="16" t="s">
        <v>49</v>
      </c>
      <c r="E1732" s="16" t="s">
        <v>50</v>
      </c>
      <c r="F1732" s="16" t="s">
        <v>1283</v>
      </c>
      <c r="G1732" s="16" t="s">
        <v>2006</v>
      </c>
      <c r="H1732" s="34" t="str">
        <f t="shared" si="107"/>
        <v>C_B</v>
      </c>
      <c r="I1732" s="34" t="str">
        <f>IFERROR(INDEX(数据分类!B:B,MATCH(数据!H1732,数据分类!A:A,0)),"Error")</f>
        <v>设定音色_NO</v>
      </c>
      <c r="J1732" s="34" t="str">
        <f>IFERROR(_xlfn.IFS(INDEX(数据分类!E:E,MATCH(数据!H1732,数据分类!A:A,0))=3456,N1732&amp;M1732,INDEX(数据分类!E:E,MATCH(数据!H1732,数据分类!A:A,0))=34,M1732,INDEX(数据分类!E:E,MATCH(数据!H1732,数据分类!A:A,0))=56,N1732,INDEX(数据分类!E:E,MATCH(数据!H1732,数据分类!A:A,0))="-","-"),"Error")</f>
        <v>NO:003</v>
      </c>
      <c r="K1732" s="34">
        <f t="shared" ref="K1732:K1795" si="110">IF(OR(H1732="9",LEFT(H1732,1)="B",LEFT(H1732,1)="C"),RIGHT(F1732,1)+1,"-")</f>
        <v>1</v>
      </c>
      <c r="L1732" s="4" t="str">
        <f>IFERROR(INDEX(字典msg!B:B,MATCH(D1732,字典msg!A:A,0)),"Error")</f>
        <v>正常</v>
      </c>
      <c r="M1732" s="4" t="str">
        <f>IFERROR(_xlfn.IFS(H1732="9",INDEX(字典1_34!C:C,MATCH(MID(F1732,5,2),字典1_34!B:B,0)),H1732="B00",INDEX(字典1_34!D:D,MATCH(MID(F1732,5,2),字典1_34!B:B,0)),H1732="B20",INDEX(字典1_34!E:E,MATCH(MID(F1732,5,2),字典1_34!B:B,0)),H1732="B48",INDEX(字典1_34!G:G,MATCH(MID(F1732,5,2),字典1_34!B:B,0)),LEFT(H1732,1)="B",INDEX(字典1_34!F:F,MATCH(MID(F1732,5,2),字典1_34!B:B,0))),"-")</f>
        <v>-</v>
      </c>
      <c r="N1732" s="4" t="str">
        <f>IFERROR(_xlfn.IFS(H1732="9",INDEX(字典1_56!C:C,MATCH(MID(F1732,7,2),字典1_56!B:B,0)),LEFT(H1732,1)="B",INDEX(字典1_56!D:D,MATCH(MID(F1732,7,2),字典1_56!B:B,0)),H1732="C_B",INDEX(字典1_56!F:F,MATCH(MID(F1732,7,2),字典1_56!B:B,0)),H1732="C",INDEX(字典1_56!E:E,MATCH(MID(F1732,7,2),字典1_56!B:B,0))),"-")</f>
        <v>NO:003</v>
      </c>
      <c r="O1732" s="4" t="str">
        <f>IFERROR(INDEX(字典1_78!C:C,MATCH(RIGHT(F1732,2),字典1_78!B:B,0)),"Error")</f>
        <v>程序更改(#01)</v>
      </c>
      <c r="P1732" s="5">
        <f t="shared" si="108"/>
        <v>50.326999999999998</v>
      </c>
      <c r="Q1732" s="5">
        <f t="shared" si="109"/>
        <v>8.0999999999995964E-2</v>
      </c>
      <c r="R1732" s="5" t="str">
        <f>IF(H1734="C_B",INDEX(音色一览表!A:A,MATCH(MID(F1732,5,2)&amp;MID(F1733,5,2)&amp;MID(F1734,7,2),音色一览表!H:H,0))&amp;" "&amp;INDEX(音色一览表!G:G,MATCH(MID(F1732,5,2)&amp;MID(F1733,5,2)&amp;MID(F1734,7,2),音色一览表!H:H,0)),"")</f>
        <v/>
      </c>
      <c r="S1732" s="17"/>
      <c r="T1732" s="17"/>
    </row>
    <row r="1733" spans="1:20" ht="18" hidden="1" customHeight="1" x14ac:dyDescent="0.2">
      <c r="A1733" s="16">
        <v>1731</v>
      </c>
      <c r="B1733" s="16">
        <v>8</v>
      </c>
      <c r="C1733" s="10">
        <v>43089.903937743053</v>
      </c>
      <c r="D1733" s="16" t="s">
        <v>49</v>
      </c>
      <c r="E1733" s="16" t="s">
        <v>50</v>
      </c>
      <c r="F1733" s="16" t="s">
        <v>1026</v>
      </c>
      <c r="G1733" s="16" t="s">
        <v>2007</v>
      </c>
      <c r="H1733" s="34" t="str">
        <f t="shared" ref="H1733:H1796" si="111">IFERROR(_xlfn.IFS(MID(F1733,9,1)="B",MID(F1733,9,1)&amp;MID(F1733,7,2),MID(F1733,9,1)="F",RIGHT(F1733,2),AND(MID(F1733,9,1)="C",H1731="B00",H1732="B20"),"C_B"),MID(F1733,9,1))</f>
        <v>B00</v>
      </c>
      <c r="I1733" s="34" t="str">
        <f>IFERROR(INDEX(数据分类!B:B,MATCH(数据!H1733,数据分类!A:A,0)),"Error")</f>
        <v>设定音色_MSB</v>
      </c>
      <c r="J1733" s="34" t="str">
        <f>IFERROR(_xlfn.IFS(INDEX(数据分类!E:E,MATCH(数据!H1733,数据分类!A:A,0))=3456,N1733&amp;M1733,INDEX(数据分类!E:E,MATCH(数据!H1733,数据分类!A:A,0))=34,M1733,INDEX(数据分类!E:E,MATCH(数据!H1733,数据分类!A:A,0))=56,N1733,INDEX(数据分类!E:E,MATCH(数据!H1733,数据分类!A:A,0))="-","-"),"Error")</f>
        <v>MSB:000</v>
      </c>
      <c r="K1733" s="34">
        <f t="shared" si="110"/>
        <v>2</v>
      </c>
      <c r="L1733" s="4" t="str">
        <f>IFERROR(INDEX(字典msg!B:B,MATCH(D1733,字典msg!A:A,0)),"Error")</f>
        <v>正常</v>
      </c>
      <c r="M1733" s="4" t="str">
        <f>IFERROR(_xlfn.IFS(H1733="9",INDEX(字典1_34!C:C,MATCH(MID(F1733,5,2),字典1_34!B:B,0)),H1733="B00",INDEX(字典1_34!D:D,MATCH(MID(F1733,5,2),字典1_34!B:B,0)),H1733="B20",INDEX(字典1_34!E:E,MATCH(MID(F1733,5,2),字典1_34!B:B,0)),H1733="B48",INDEX(字典1_34!G:G,MATCH(MID(F1733,5,2),字典1_34!B:B,0)),LEFT(H1733,1)="B",INDEX(字典1_34!F:F,MATCH(MID(F1733,5,2),字典1_34!B:B,0))),"-")</f>
        <v>MSB:000</v>
      </c>
      <c r="N1733" s="4" t="str">
        <f>IFERROR(_xlfn.IFS(H1733="9",INDEX(字典1_56!C:C,MATCH(MID(F1733,7,2),字典1_56!B:B,0)),LEFT(H1733,1)="B",INDEX(字典1_56!D:D,MATCH(MID(F1733,7,2),字典1_56!B:B,0)),H1733="C_B",INDEX(字典1_56!F:F,MATCH(MID(F1733,7,2),字典1_56!B:B,0)),H1733="C",INDEX(字典1_56!E:E,MATCH(MID(F1733,7,2),字典1_56!B:B,0))),"-")</f>
        <v>设定音色_MSB</v>
      </c>
      <c r="O1733" s="4" t="str">
        <f>IFERROR(INDEX(字典1_78!C:C,MATCH(RIGHT(F1733,2),字典1_78!B:B,0)),"Error")</f>
        <v>控制变更(#02)</v>
      </c>
      <c r="P1733" s="5">
        <f t="shared" si="108"/>
        <v>50.405000000000001</v>
      </c>
      <c r="Q1733" s="5">
        <f t="shared" si="109"/>
        <v>7.8000000000002956E-2</v>
      </c>
      <c r="R1733" s="5" t="str">
        <f>IF(H1735="C_B",INDEX(音色一览表!A:A,MATCH(MID(F1733,5,2)&amp;MID(F1734,5,2)&amp;MID(F1735,7,2),音色一览表!H:H,0))&amp;" "&amp;INDEX(音色一览表!G:G,MATCH(MID(F1733,5,2)&amp;MID(F1734,5,2)&amp;MID(F1735,7,2),音色一览表!H:H,0)),"")</f>
        <v>42 Cool!银河电钢琴</v>
      </c>
      <c r="S1733" s="17"/>
      <c r="T1733" s="17"/>
    </row>
    <row r="1734" spans="1:20" ht="18" hidden="1" customHeight="1" x14ac:dyDescent="0.2">
      <c r="A1734" s="16">
        <v>1732</v>
      </c>
      <c r="B1734" s="16">
        <v>8</v>
      </c>
      <c r="C1734" s="10">
        <v>43089.903938622687</v>
      </c>
      <c r="D1734" s="16" t="s">
        <v>49</v>
      </c>
      <c r="E1734" s="16" t="s">
        <v>50</v>
      </c>
      <c r="F1734" s="16" t="s">
        <v>1286</v>
      </c>
      <c r="G1734" s="16" t="s">
        <v>2008</v>
      </c>
      <c r="H1734" s="34" t="str">
        <f t="shared" si="111"/>
        <v>B20</v>
      </c>
      <c r="I1734" s="34" t="str">
        <f>IFERROR(INDEX(数据分类!B:B,MATCH(数据!H1734,数据分类!A:A,0)),"Error")</f>
        <v>设定音色_LSB</v>
      </c>
      <c r="J1734" s="34" t="str">
        <f>IFERROR(_xlfn.IFS(INDEX(数据分类!E:E,MATCH(数据!H1734,数据分类!A:A,0))=3456,N1734&amp;M1734,INDEX(数据分类!E:E,MATCH(数据!H1734,数据分类!A:A,0))=34,M1734,INDEX(数据分类!E:E,MATCH(数据!H1734,数据分类!A:A,0))=56,N1734,INDEX(数据分类!E:E,MATCH(数据!H1734,数据分类!A:A,0))="-","-"),"Error")</f>
        <v>LSB:114</v>
      </c>
      <c r="K1734" s="34">
        <f t="shared" si="110"/>
        <v>2</v>
      </c>
      <c r="L1734" s="4" t="str">
        <f>IFERROR(INDEX(字典msg!B:B,MATCH(D1734,字典msg!A:A,0)),"Error")</f>
        <v>正常</v>
      </c>
      <c r="M1734" s="4" t="str">
        <f>IFERROR(_xlfn.IFS(H1734="9",INDEX(字典1_34!C:C,MATCH(MID(F1734,5,2),字典1_34!B:B,0)),H1734="B00",INDEX(字典1_34!D:D,MATCH(MID(F1734,5,2),字典1_34!B:B,0)),H1734="B20",INDEX(字典1_34!E:E,MATCH(MID(F1734,5,2),字典1_34!B:B,0)),H1734="B48",INDEX(字典1_34!G:G,MATCH(MID(F1734,5,2),字典1_34!B:B,0)),LEFT(H1734,1)="B",INDEX(字典1_34!F:F,MATCH(MID(F1734,5,2),字典1_34!B:B,0))),"-")</f>
        <v>LSB:114</v>
      </c>
      <c r="N1734" s="4" t="str">
        <f>IFERROR(_xlfn.IFS(H1734="9",INDEX(字典1_56!C:C,MATCH(MID(F1734,7,2),字典1_56!B:B,0)),LEFT(H1734,1)="B",INDEX(字典1_56!D:D,MATCH(MID(F1734,7,2),字典1_56!B:B,0)),H1734="C_B",INDEX(字典1_56!F:F,MATCH(MID(F1734,7,2),字典1_56!B:B,0)),H1734="C",INDEX(字典1_56!E:E,MATCH(MID(F1734,7,2),字典1_56!B:B,0))),"-")</f>
        <v>设定音色_LSB</v>
      </c>
      <c r="O1734" s="4" t="str">
        <f>IFERROR(INDEX(字典1_78!C:C,MATCH(RIGHT(F1734,2),字典1_78!B:B,0)),"Error")</f>
        <v>控制变更(#02)</v>
      </c>
      <c r="P1734" s="5">
        <f t="shared" si="108"/>
        <v>50.481000000000002</v>
      </c>
      <c r="Q1734" s="5">
        <f t="shared" si="109"/>
        <v>7.6000000000000512E-2</v>
      </c>
      <c r="R1734" s="5" t="str">
        <f>IF(H1736="C_B",INDEX(音色一览表!A:A,MATCH(MID(F1734,5,2)&amp;MID(F1735,5,2)&amp;MID(F1736,7,2),音色一览表!H:H,0))&amp;" "&amp;INDEX(音色一览表!G:G,MATCH(MID(F1734,5,2)&amp;MID(F1735,5,2)&amp;MID(F1736,7,2),音色一览表!H:H,0)),"")</f>
        <v/>
      </c>
      <c r="S1734" s="17"/>
      <c r="T1734" s="17"/>
    </row>
    <row r="1735" spans="1:20" ht="18" hidden="1" customHeight="1" x14ac:dyDescent="0.2">
      <c r="A1735" s="16">
        <v>1733</v>
      </c>
      <c r="B1735" s="16">
        <v>8</v>
      </c>
      <c r="C1735" s="10">
        <v>43089.903939537035</v>
      </c>
      <c r="D1735" s="16" t="s">
        <v>49</v>
      </c>
      <c r="E1735" s="16" t="s">
        <v>50</v>
      </c>
      <c r="F1735" s="16" t="s">
        <v>1288</v>
      </c>
      <c r="G1735" s="16" t="s">
        <v>2009</v>
      </c>
      <c r="H1735" s="34" t="str">
        <f t="shared" si="111"/>
        <v>C_B</v>
      </c>
      <c r="I1735" s="34" t="str">
        <f>IFERROR(INDEX(数据分类!B:B,MATCH(数据!H1735,数据分类!A:A,0)),"Error")</f>
        <v>设定音色_NO</v>
      </c>
      <c r="J1735" s="34" t="str">
        <f>IFERROR(_xlfn.IFS(INDEX(数据分类!E:E,MATCH(数据!H1735,数据分类!A:A,0))=3456,N1735&amp;M1735,INDEX(数据分类!E:E,MATCH(数据!H1735,数据分类!A:A,0))=34,M1735,INDEX(数据分类!E:E,MATCH(数据!H1735,数据分类!A:A,0))=56,N1735,INDEX(数据分类!E:E,MATCH(数据!H1735,数据分类!A:A,0))="-","-"),"Error")</f>
        <v>NO:005</v>
      </c>
      <c r="K1735" s="34">
        <f t="shared" si="110"/>
        <v>2</v>
      </c>
      <c r="L1735" s="4" t="str">
        <f>IFERROR(INDEX(字典msg!B:B,MATCH(D1735,字典msg!A:A,0)),"Error")</f>
        <v>正常</v>
      </c>
      <c r="M1735" s="4" t="str">
        <f>IFERROR(_xlfn.IFS(H1735="9",INDEX(字典1_34!C:C,MATCH(MID(F1735,5,2),字典1_34!B:B,0)),H1735="B00",INDEX(字典1_34!D:D,MATCH(MID(F1735,5,2),字典1_34!B:B,0)),H1735="B20",INDEX(字典1_34!E:E,MATCH(MID(F1735,5,2),字典1_34!B:B,0)),H1735="B48",INDEX(字典1_34!G:G,MATCH(MID(F1735,5,2),字典1_34!B:B,0)),LEFT(H1735,1)="B",INDEX(字典1_34!F:F,MATCH(MID(F1735,5,2),字典1_34!B:B,0))),"-")</f>
        <v>-</v>
      </c>
      <c r="N1735" s="4" t="str">
        <f>IFERROR(_xlfn.IFS(H1735="9",INDEX(字典1_56!C:C,MATCH(MID(F1735,7,2),字典1_56!B:B,0)),LEFT(H1735,1)="B",INDEX(字典1_56!D:D,MATCH(MID(F1735,7,2),字典1_56!B:B,0)),H1735="C_B",INDEX(字典1_56!F:F,MATCH(MID(F1735,7,2),字典1_56!B:B,0)),H1735="C",INDEX(字典1_56!E:E,MATCH(MID(F1735,7,2),字典1_56!B:B,0))),"-")</f>
        <v>NO:005</v>
      </c>
      <c r="O1735" s="4" t="str">
        <f>IFERROR(INDEX(字典1_78!C:C,MATCH(RIGHT(F1735,2),字典1_78!B:B,0)),"Error")</f>
        <v>程序更改(#02)</v>
      </c>
      <c r="P1735" s="5">
        <f t="shared" si="108"/>
        <v>50.558999999999997</v>
      </c>
      <c r="Q1735" s="5">
        <f t="shared" si="109"/>
        <v>7.799999999999585E-2</v>
      </c>
      <c r="R1735" s="5" t="str">
        <f>IF(H1737="C_B",INDEX(音色一览表!A:A,MATCH(MID(F1735,5,2)&amp;MID(F1736,5,2)&amp;MID(F1737,7,2),音色一览表!H:H,0))&amp;" "&amp;INDEX(音色一览表!G:G,MATCH(MID(F1735,5,2)&amp;MID(F1736,5,2)&amp;MID(F1737,7,2),音色一览表!H:H,0)),"")</f>
        <v/>
      </c>
      <c r="S1735" s="17"/>
      <c r="T1735" s="17"/>
    </row>
    <row r="1736" spans="1:20" ht="18" hidden="1" customHeight="1" x14ac:dyDescent="0.2">
      <c r="A1736" s="16">
        <v>1734</v>
      </c>
      <c r="B1736" s="16">
        <v>8</v>
      </c>
      <c r="C1736" s="10">
        <v>43089.903940428238</v>
      </c>
      <c r="D1736" s="16" t="s">
        <v>49</v>
      </c>
      <c r="E1736" s="16" t="s">
        <v>50</v>
      </c>
      <c r="F1736" s="16" t="s">
        <v>1290</v>
      </c>
      <c r="G1736" s="16" t="s">
        <v>2010</v>
      </c>
      <c r="H1736" s="34" t="str">
        <f t="shared" si="111"/>
        <v>B07</v>
      </c>
      <c r="I1736" s="34" t="str">
        <f>IFERROR(INDEX(数据分类!B:B,MATCH(数据!H1736,数据分类!A:A,0)),"Error")</f>
        <v>主音量_a</v>
      </c>
      <c r="J1736" s="34" t="str">
        <f>IFERROR(_xlfn.IFS(INDEX(数据分类!E:E,MATCH(数据!H1736,数据分类!A:A,0))=3456,N1736&amp;M1736,INDEX(数据分类!E:E,MATCH(数据!H1736,数据分类!A:A,0))=34,M1736,INDEX(数据分类!E:E,MATCH(数据!H1736,数据分类!A:A,0))=56,N1736,INDEX(数据分类!E:E,MATCH(数据!H1736,数据分类!A:A,0))="-","-"),"Error")</f>
        <v>Vol:112</v>
      </c>
      <c r="K1736" s="34">
        <f t="shared" si="110"/>
        <v>1</v>
      </c>
      <c r="L1736" s="4" t="str">
        <f>IFERROR(INDEX(字典msg!B:B,MATCH(D1736,字典msg!A:A,0)),"Error")</f>
        <v>正常</v>
      </c>
      <c r="M1736" s="4" t="str">
        <f>IFERROR(_xlfn.IFS(H1736="9",INDEX(字典1_34!C:C,MATCH(MID(F1736,5,2),字典1_34!B:B,0)),H1736="B00",INDEX(字典1_34!D:D,MATCH(MID(F1736,5,2),字典1_34!B:B,0)),H1736="B20",INDEX(字典1_34!E:E,MATCH(MID(F1736,5,2),字典1_34!B:B,0)),H1736="B48",INDEX(字典1_34!G:G,MATCH(MID(F1736,5,2),字典1_34!B:B,0)),LEFT(H1736,1)="B",INDEX(字典1_34!F:F,MATCH(MID(F1736,5,2),字典1_34!B:B,0))),"-")</f>
        <v>Vol:112</v>
      </c>
      <c r="N1736" s="4" t="str">
        <f>IFERROR(_xlfn.IFS(H1736="9",INDEX(字典1_56!C:C,MATCH(MID(F1736,7,2),字典1_56!B:B,0)),LEFT(H1736,1)="B",INDEX(字典1_56!D:D,MATCH(MID(F1736,7,2),字典1_56!B:B,0)),H1736="C_B",INDEX(字典1_56!F:F,MATCH(MID(F1736,7,2),字典1_56!B:B,0)),H1736="C",INDEX(字典1_56!E:E,MATCH(MID(F1736,7,2),字典1_56!B:B,0))),"-")</f>
        <v>主音量_a</v>
      </c>
      <c r="O1736" s="4" t="str">
        <f>IFERROR(INDEX(字典1_78!C:C,MATCH(RIGHT(F1736,2),字典1_78!B:B,0)),"Error")</f>
        <v>控制变更(#01)</v>
      </c>
      <c r="P1736" s="5">
        <f t="shared" si="108"/>
        <v>50.636000000000003</v>
      </c>
      <c r="Q1736" s="5">
        <f t="shared" si="109"/>
        <v>7.7000000000005286E-2</v>
      </c>
      <c r="R1736" s="5" t="str">
        <f>IF(H1738="C_B",INDEX(音色一览表!A:A,MATCH(MID(F1736,5,2)&amp;MID(F1737,5,2)&amp;MID(F1738,7,2),音色一览表!H:H,0))&amp;" "&amp;INDEX(音色一览表!G:G,MATCH(MID(F1736,5,2)&amp;MID(F1737,5,2)&amp;MID(F1738,7,2),音色一览表!H:H,0)),"")</f>
        <v/>
      </c>
      <c r="S1736" s="17"/>
      <c r="T1736" s="17"/>
    </row>
    <row r="1737" spans="1:20" ht="18" hidden="1" customHeight="1" x14ac:dyDescent="0.2">
      <c r="A1737" s="16">
        <v>1735</v>
      </c>
      <c r="B1737" s="16">
        <v>8</v>
      </c>
      <c r="C1737" s="10">
        <v>43089.903941296296</v>
      </c>
      <c r="D1737" s="16" t="s">
        <v>49</v>
      </c>
      <c r="E1737" s="16" t="s">
        <v>50</v>
      </c>
      <c r="F1737" s="16" t="s">
        <v>1032</v>
      </c>
      <c r="G1737" s="16" t="s">
        <v>2011</v>
      </c>
      <c r="H1737" s="34" t="str">
        <f t="shared" si="111"/>
        <v>B5B</v>
      </c>
      <c r="I1737" s="34" t="str">
        <f>IFERROR(INDEX(数据分类!B:B,MATCH(数据!H1737,数据分类!A:A,0)),"Error")</f>
        <v>混响深度_a</v>
      </c>
      <c r="J1737" s="34" t="str">
        <f>IFERROR(_xlfn.IFS(INDEX(数据分类!E:E,MATCH(数据!H1737,数据分类!A:A,0))=3456,N1737&amp;M1737,INDEX(数据分类!E:E,MATCH(数据!H1737,数据分类!A:A,0))=34,M1737,INDEX(数据分类!E:E,MATCH(数据!H1737,数据分类!A:A,0))=56,N1737,INDEX(数据分类!E:E,MATCH(数据!H1737,数据分类!A:A,0))="-","-"),"Error")</f>
        <v>Vol:020</v>
      </c>
      <c r="K1737" s="34">
        <f t="shared" si="110"/>
        <v>1</v>
      </c>
      <c r="L1737" s="4" t="str">
        <f>IFERROR(INDEX(字典msg!B:B,MATCH(D1737,字典msg!A:A,0)),"Error")</f>
        <v>正常</v>
      </c>
      <c r="M1737" s="4" t="str">
        <f>IFERROR(_xlfn.IFS(H1737="9",INDEX(字典1_34!C:C,MATCH(MID(F1737,5,2),字典1_34!B:B,0)),H1737="B00",INDEX(字典1_34!D:D,MATCH(MID(F1737,5,2),字典1_34!B:B,0)),H1737="B20",INDEX(字典1_34!E:E,MATCH(MID(F1737,5,2),字典1_34!B:B,0)),H1737="B48",INDEX(字典1_34!G:G,MATCH(MID(F1737,5,2),字典1_34!B:B,0)),LEFT(H1737,1)="B",INDEX(字典1_34!F:F,MATCH(MID(F1737,5,2),字典1_34!B:B,0))),"-")</f>
        <v>Vol:020</v>
      </c>
      <c r="N1737" s="4" t="str">
        <f>IFERROR(_xlfn.IFS(H1737="9",INDEX(字典1_56!C:C,MATCH(MID(F1737,7,2),字典1_56!B:B,0)),LEFT(H1737,1)="B",INDEX(字典1_56!D:D,MATCH(MID(F1737,7,2),字典1_56!B:B,0)),H1737="C_B",INDEX(字典1_56!F:F,MATCH(MID(F1737,7,2),字典1_56!B:B,0)),H1737="C",INDEX(字典1_56!E:E,MATCH(MID(F1737,7,2),字典1_56!B:B,0))),"-")</f>
        <v>混响深度_a</v>
      </c>
      <c r="O1737" s="4" t="str">
        <f>IFERROR(INDEX(字典1_78!C:C,MATCH(RIGHT(F1737,2),字典1_78!B:B,0)),"Error")</f>
        <v>控制变更(#01)</v>
      </c>
      <c r="P1737" s="5">
        <f t="shared" si="108"/>
        <v>50.710999999999999</v>
      </c>
      <c r="Q1737" s="5">
        <f t="shared" si="109"/>
        <v>7.4999999999995737E-2</v>
      </c>
      <c r="R1737" s="5" t="str">
        <f>IF(H1739="C_B",INDEX(音色一览表!A:A,MATCH(MID(F1737,5,2)&amp;MID(F1738,5,2)&amp;MID(F1739,7,2),音色一览表!H:H,0))&amp;" "&amp;INDEX(音色一览表!G:G,MATCH(MID(F1737,5,2)&amp;MID(F1738,5,2)&amp;MID(F1739,7,2),音色一览表!H:H,0)),"")</f>
        <v/>
      </c>
      <c r="S1737" s="17"/>
      <c r="T1737" s="17"/>
    </row>
    <row r="1738" spans="1:20" ht="18" hidden="1" customHeight="1" x14ac:dyDescent="0.2">
      <c r="A1738" s="16">
        <v>1736</v>
      </c>
      <c r="B1738" s="16">
        <v>8</v>
      </c>
      <c r="C1738" s="10">
        <v>43089.903942222219</v>
      </c>
      <c r="D1738" s="16" t="s">
        <v>49</v>
      </c>
      <c r="E1738" s="16" t="s">
        <v>50</v>
      </c>
      <c r="F1738" s="16" t="s">
        <v>1293</v>
      </c>
      <c r="G1738" s="16" t="s">
        <v>2012</v>
      </c>
      <c r="H1738" s="34" t="str">
        <f t="shared" si="111"/>
        <v>B5D</v>
      </c>
      <c r="I1738" s="34" t="str">
        <f>IFERROR(INDEX(数据分类!B:B,MATCH(数据!H1738,数据分类!A:A,0)),"Error")</f>
        <v>混响深度_b</v>
      </c>
      <c r="J1738" s="34" t="str">
        <f>IFERROR(_xlfn.IFS(INDEX(数据分类!E:E,MATCH(数据!H1738,数据分类!A:A,0))=3456,N1738&amp;M1738,INDEX(数据分类!E:E,MATCH(数据!H1738,数据分类!A:A,0))=34,M1738,INDEX(数据分类!E:E,MATCH(数据!H1738,数据分类!A:A,0))=56,N1738,INDEX(数据分类!E:E,MATCH(数据!H1738,数据分类!A:A,0))="-","-"),"Error")</f>
        <v>Vol:030</v>
      </c>
      <c r="K1738" s="34">
        <f t="shared" si="110"/>
        <v>1</v>
      </c>
      <c r="L1738" s="4" t="str">
        <f>IFERROR(INDEX(字典msg!B:B,MATCH(D1738,字典msg!A:A,0)),"Error")</f>
        <v>正常</v>
      </c>
      <c r="M1738" s="4" t="str">
        <f>IFERROR(_xlfn.IFS(H1738="9",INDEX(字典1_34!C:C,MATCH(MID(F1738,5,2),字典1_34!B:B,0)),H1738="B00",INDEX(字典1_34!D:D,MATCH(MID(F1738,5,2),字典1_34!B:B,0)),H1738="B20",INDEX(字典1_34!E:E,MATCH(MID(F1738,5,2),字典1_34!B:B,0)),H1738="B48",INDEX(字典1_34!G:G,MATCH(MID(F1738,5,2),字典1_34!B:B,0)),LEFT(H1738,1)="B",INDEX(字典1_34!F:F,MATCH(MID(F1738,5,2),字典1_34!B:B,0))),"-")</f>
        <v>Vol:030</v>
      </c>
      <c r="N1738" s="4" t="str">
        <f>IFERROR(_xlfn.IFS(H1738="9",INDEX(字典1_56!C:C,MATCH(MID(F1738,7,2),字典1_56!B:B,0)),LEFT(H1738,1)="B",INDEX(字典1_56!D:D,MATCH(MID(F1738,7,2),字典1_56!B:B,0)),H1738="C_B",INDEX(字典1_56!F:F,MATCH(MID(F1738,7,2),字典1_56!B:B,0)),H1738="C",INDEX(字典1_56!E:E,MATCH(MID(F1738,7,2),字典1_56!B:B,0))),"-")</f>
        <v>混响深度_b</v>
      </c>
      <c r="O1738" s="4" t="str">
        <f>IFERROR(INDEX(字典1_78!C:C,MATCH(RIGHT(F1738,2),字典1_78!B:B,0)),"Error")</f>
        <v>控制变更(#01)</v>
      </c>
      <c r="P1738" s="5">
        <f t="shared" si="108"/>
        <v>50.790999999999997</v>
      </c>
      <c r="Q1738" s="5">
        <f t="shared" si="109"/>
        <v>7.9999999999998295E-2</v>
      </c>
      <c r="R1738" s="5" t="str">
        <f>IF(H1740="C_B",INDEX(音色一览表!A:A,MATCH(MID(F1738,5,2)&amp;MID(F1739,5,2)&amp;MID(F1740,7,2),音色一览表!H:H,0))&amp;" "&amp;INDEX(音色一览表!G:G,MATCH(MID(F1738,5,2)&amp;MID(F1739,5,2)&amp;MID(F1740,7,2),音色一览表!H:H,0)),"")</f>
        <v/>
      </c>
      <c r="S1738" s="17"/>
      <c r="T1738" s="17"/>
    </row>
    <row r="1739" spans="1:20" ht="18" hidden="1" customHeight="1" x14ac:dyDescent="0.2">
      <c r="A1739" s="16">
        <v>1737</v>
      </c>
      <c r="B1739" s="16">
        <v>8</v>
      </c>
      <c r="C1739" s="10">
        <v>43089.903943101854</v>
      </c>
      <c r="D1739" s="16" t="s">
        <v>49</v>
      </c>
      <c r="E1739" s="16" t="s">
        <v>50</v>
      </c>
      <c r="F1739" s="16" t="s">
        <v>1295</v>
      </c>
      <c r="G1739" s="16" t="s">
        <v>2013</v>
      </c>
      <c r="H1739" s="34" t="str">
        <f t="shared" si="111"/>
        <v>B07</v>
      </c>
      <c r="I1739" s="34" t="str">
        <f>IFERROR(INDEX(数据分类!B:B,MATCH(数据!H1739,数据分类!A:A,0)),"Error")</f>
        <v>主音量_a</v>
      </c>
      <c r="J1739" s="34" t="str">
        <f>IFERROR(_xlfn.IFS(INDEX(数据分类!E:E,MATCH(数据!H1739,数据分类!A:A,0))=3456,N1739&amp;M1739,INDEX(数据分类!E:E,MATCH(数据!H1739,数据分类!A:A,0))=34,M1739,INDEX(数据分类!E:E,MATCH(数据!H1739,数据分类!A:A,0))=56,N1739,INDEX(数据分类!E:E,MATCH(数据!H1739,数据分类!A:A,0))="-","-"),"Error")</f>
        <v>Vol:090</v>
      </c>
      <c r="K1739" s="34">
        <f t="shared" si="110"/>
        <v>2</v>
      </c>
      <c r="L1739" s="4" t="str">
        <f>IFERROR(INDEX(字典msg!B:B,MATCH(D1739,字典msg!A:A,0)),"Error")</f>
        <v>正常</v>
      </c>
      <c r="M1739" s="4" t="str">
        <f>IFERROR(_xlfn.IFS(H1739="9",INDEX(字典1_34!C:C,MATCH(MID(F1739,5,2),字典1_34!B:B,0)),H1739="B00",INDEX(字典1_34!D:D,MATCH(MID(F1739,5,2),字典1_34!B:B,0)),H1739="B20",INDEX(字典1_34!E:E,MATCH(MID(F1739,5,2),字典1_34!B:B,0)),H1739="B48",INDEX(字典1_34!G:G,MATCH(MID(F1739,5,2),字典1_34!B:B,0)),LEFT(H1739,1)="B",INDEX(字典1_34!F:F,MATCH(MID(F1739,5,2),字典1_34!B:B,0))),"-")</f>
        <v>Vol:090</v>
      </c>
      <c r="N1739" s="4" t="str">
        <f>IFERROR(_xlfn.IFS(H1739="9",INDEX(字典1_56!C:C,MATCH(MID(F1739,7,2),字典1_56!B:B,0)),LEFT(H1739,1)="B",INDEX(字典1_56!D:D,MATCH(MID(F1739,7,2),字典1_56!B:B,0)),H1739="C_B",INDEX(字典1_56!F:F,MATCH(MID(F1739,7,2),字典1_56!B:B,0)),H1739="C",INDEX(字典1_56!E:E,MATCH(MID(F1739,7,2),字典1_56!B:B,0))),"-")</f>
        <v>主音量_a</v>
      </c>
      <c r="O1739" s="4" t="str">
        <f>IFERROR(INDEX(字典1_78!C:C,MATCH(RIGHT(F1739,2),字典1_78!B:B,0)),"Error")</f>
        <v>控制变更(#02)</v>
      </c>
      <c r="P1739" s="5">
        <f t="shared" si="108"/>
        <v>50.868000000000002</v>
      </c>
      <c r="Q1739" s="5">
        <f t="shared" si="109"/>
        <v>7.7000000000005286E-2</v>
      </c>
      <c r="R1739" s="5" t="str">
        <f>IF(H1741="C_B",INDEX(音色一览表!A:A,MATCH(MID(F1739,5,2)&amp;MID(F1740,5,2)&amp;MID(F1741,7,2),音色一览表!H:H,0))&amp;" "&amp;INDEX(音色一览表!G:G,MATCH(MID(F1739,5,2)&amp;MID(F1740,5,2)&amp;MID(F1741,7,2),音色一览表!H:H,0)),"")</f>
        <v/>
      </c>
      <c r="S1739" s="17"/>
      <c r="T1739" s="17"/>
    </row>
    <row r="1740" spans="1:20" ht="18" hidden="1" customHeight="1" x14ac:dyDescent="0.2">
      <c r="A1740" s="16">
        <v>1738</v>
      </c>
      <c r="B1740" s="16">
        <v>8</v>
      </c>
      <c r="C1740" s="10">
        <v>43089.903943993057</v>
      </c>
      <c r="D1740" s="16" t="s">
        <v>49</v>
      </c>
      <c r="E1740" s="16" t="s">
        <v>50</v>
      </c>
      <c r="F1740" s="16" t="s">
        <v>1297</v>
      </c>
      <c r="G1740" s="16" t="s">
        <v>2014</v>
      </c>
      <c r="H1740" s="34" t="str">
        <f t="shared" si="111"/>
        <v>B5B</v>
      </c>
      <c r="I1740" s="34" t="str">
        <f>IFERROR(INDEX(数据分类!B:B,MATCH(数据!H1740,数据分类!A:A,0)),"Error")</f>
        <v>混响深度_a</v>
      </c>
      <c r="J1740" s="34" t="str">
        <f>IFERROR(_xlfn.IFS(INDEX(数据分类!E:E,MATCH(数据!H1740,数据分类!A:A,0))=3456,N1740&amp;M1740,INDEX(数据分类!E:E,MATCH(数据!H1740,数据分类!A:A,0))=34,M1740,INDEX(数据分类!E:E,MATCH(数据!H1740,数据分类!A:A,0))=56,N1740,INDEX(数据分类!E:E,MATCH(数据!H1740,数据分类!A:A,0))="-","-"),"Error")</f>
        <v>Vol:020</v>
      </c>
      <c r="K1740" s="34">
        <f t="shared" si="110"/>
        <v>2</v>
      </c>
      <c r="L1740" s="4" t="str">
        <f>IFERROR(INDEX(字典msg!B:B,MATCH(D1740,字典msg!A:A,0)),"Error")</f>
        <v>正常</v>
      </c>
      <c r="M1740" s="4" t="str">
        <f>IFERROR(_xlfn.IFS(H1740="9",INDEX(字典1_34!C:C,MATCH(MID(F1740,5,2),字典1_34!B:B,0)),H1740="B00",INDEX(字典1_34!D:D,MATCH(MID(F1740,5,2),字典1_34!B:B,0)),H1740="B20",INDEX(字典1_34!E:E,MATCH(MID(F1740,5,2),字典1_34!B:B,0)),H1740="B48",INDEX(字典1_34!G:G,MATCH(MID(F1740,5,2),字典1_34!B:B,0)),LEFT(H1740,1)="B",INDEX(字典1_34!F:F,MATCH(MID(F1740,5,2),字典1_34!B:B,0))),"-")</f>
        <v>Vol:020</v>
      </c>
      <c r="N1740" s="4" t="str">
        <f>IFERROR(_xlfn.IFS(H1740="9",INDEX(字典1_56!C:C,MATCH(MID(F1740,7,2),字典1_56!B:B,0)),LEFT(H1740,1)="B",INDEX(字典1_56!D:D,MATCH(MID(F1740,7,2),字典1_56!B:B,0)),H1740="C_B",INDEX(字典1_56!F:F,MATCH(MID(F1740,7,2),字典1_56!B:B,0)),H1740="C",INDEX(字典1_56!E:E,MATCH(MID(F1740,7,2),字典1_56!B:B,0))),"-")</f>
        <v>混响深度_a</v>
      </c>
      <c r="O1740" s="4" t="str">
        <f>IFERROR(INDEX(字典1_78!C:C,MATCH(RIGHT(F1740,2),字典1_78!B:B,0)),"Error")</f>
        <v>控制变更(#02)</v>
      </c>
      <c r="P1740" s="5">
        <f t="shared" si="108"/>
        <v>50.945</v>
      </c>
      <c r="Q1740" s="5">
        <f t="shared" si="109"/>
        <v>7.6999999999998181E-2</v>
      </c>
      <c r="R1740" s="5" t="str">
        <f>IF(H1742="C_B",INDEX(音色一览表!A:A,MATCH(MID(F1740,5,2)&amp;MID(F1741,5,2)&amp;MID(F1742,7,2),音色一览表!H:H,0))&amp;" "&amp;INDEX(音色一览表!G:G,MATCH(MID(F1740,5,2)&amp;MID(F1741,5,2)&amp;MID(F1742,7,2),音色一览表!H:H,0)),"")</f>
        <v/>
      </c>
      <c r="S1740" s="17"/>
      <c r="T1740" s="17"/>
    </row>
    <row r="1741" spans="1:20" ht="18" hidden="1" customHeight="1" x14ac:dyDescent="0.2">
      <c r="A1741" s="16">
        <v>1739</v>
      </c>
      <c r="B1741" s="16">
        <v>8</v>
      </c>
      <c r="C1741" s="10">
        <v>43089.903944895836</v>
      </c>
      <c r="D1741" s="16" t="s">
        <v>49</v>
      </c>
      <c r="E1741" s="16" t="s">
        <v>50</v>
      </c>
      <c r="F1741" s="16" t="s">
        <v>1299</v>
      </c>
      <c r="G1741" s="16" t="s">
        <v>2015</v>
      </c>
      <c r="H1741" s="34" t="str">
        <f t="shared" si="111"/>
        <v>B5D</v>
      </c>
      <c r="I1741" s="34" t="str">
        <f>IFERROR(INDEX(数据分类!B:B,MATCH(数据!H1741,数据分类!A:A,0)),"Error")</f>
        <v>混响深度_b</v>
      </c>
      <c r="J1741" s="34" t="str">
        <f>IFERROR(_xlfn.IFS(INDEX(数据分类!E:E,MATCH(数据!H1741,数据分类!A:A,0))=3456,N1741&amp;M1741,INDEX(数据分类!E:E,MATCH(数据!H1741,数据分类!A:A,0))=34,M1741,INDEX(数据分类!E:E,MATCH(数据!H1741,数据分类!A:A,0))=56,N1741,INDEX(数据分类!E:E,MATCH(数据!H1741,数据分类!A:A,0))="-","-"),"Error")</f>
        <v>Vol:050</v>
      </c>
      <c r="K1741" s="34">
        <f t="shared" si="110"/>
        <v>2</v>
      </c>
      <c r="L1741" s="4" t="str">
        <f>IFERROR(INDEX(字典msg!B:B,MATCH(D1741,字典msg!A:A,0)),"Error")</f>
        <v>正常</v>
      </c>
      <c r="M1741" s="4" t="str">
        <f>IFERROR(_xlfn.IFS(H1741="9",INDEX(字典1_34!C:C,MATCH(MID(F1741,5,2),字典1_34!B:B,0)),H1741="B00",INDEX(字典1_34!D:D,MATCH(MID(F1741,5,2),字典1_34!B:B,0)),H1741="B20",INDEX(字典1_34!E:E,MATCH(MID(F1741,5,2),字典1_34!B:B,0)),H1741="B48",INDEX(字典1_34!G:G,MATCH(MID(F1741,5,2),字典1_34!B:B,0)),LEFT(H1741,1)="B",INDEX(字典1_34!F:F,MATCH(MID(F1741,5,2),字典1_34!B:B,0))),"-")</f>
        <v>Vol:050</v>
      </c>
      <c r="N1741" s="4" t="str">
        <f>IFERROR(_xlfn.IFS(H1741="9",INDEX(字典1_56!C:C,MATCH(MID(F1741,7,2),字典1_56!B:B,0)),LEFT(H1741,1)="B",INDEX(字典1_56!D:D,MATCH(MID(F1741,7,2),字典1_56!B:B,0)),H1741="C_B",INDEX(字典1_56!F:F,MATCH(MID(F1741,7,2),字典1_56!B:B,0)),H1741="C",INDEX(字典1_56!E:E,MATCH(MID(F1741,7,2),字典1_56!B:B,0))),"-")</f>
        <v>混响深度_b</v>
      </c>
      <c r="O1741" s="4" t="str">
        <f>IFERROR(INDEX(字典1_78!C:C,MATCH(RIGHT(F1741,2),字典1_78!B:B,0)),"Error")</f>
        <v>控制变更(#02)</v>
      </c>
      <c r="P1741" s="5">
        <f t="shared" si="108"/>
        <v>51.023000000000003</v>
      </c>
      <c r="Q1741" s="5">
        <f t="shared" si="109"/>
        <v>7.8000000000002956E-2</v>
      </c>
      <c r="R1741" s="5" t="str">
        <f>IF(H1743="C_B",INDEX(音色一览表!A:A,MATCH(MID(F1741,5,2)&amp;MID(F1742,5,2)&amp;MID(F1743,7,2),音色一览表!H:H,0))&amp;" "&amp;INDEX(音色一览表!G:G,MATCH(MID(F1741,5,2)&amp;MID(F1742,5,2)&amp;MID(F1743,7,2),音色一览表!H:H,0)),"")</f>
        <v/>
      </c>
      <c r="S1741" s="17"/>
      <c r="T1741" s="17"/>
    </row>
    <row r="1742" spans="1:20" ht="18" hidden="1" customHeight="1" x14ac:dyDescent="0.2">
      <c r="A1742" s="16">
        <v>1740</v>
      </c>
      <c r="B1742" s="16">
        <v>8</v>
      </c>
      <c r="C1742" s="10">
        <v>43089.903945798615</v>
      </c>
      <c r="D1742" s="16" t="s">
        <v>49</v>
      </c>
      <c r="E1742" s="16" t="s">
        <v>50</v>
      </c>
      <c r="F1742" s="16" t="s">
        <v>1428</v>
      </c>
      <c r="G1742" s="16" t="s">
        <v>2016</v>
      </c>
      <c r="H1742" s="34" t="str">
        <f t="shared" si="111"/>
        <v>9</v>
      </c>
      <c r="I1742" s="34" t="str">
        <f>IFERROR(INDEX(数据分类!B:B,MATCH(数据!H1742,数据分类!A:A,0)),"Error")</f>
        <v>音符打开</v>
      </c>
      <c r="J1742" s="34" t="str">
        <f>IFERROR(_xlfn.IFS(INDEX(数据分类!E:E,MATCH(数据!H1742,数据分类!A:A,0))=3456,N1742&amp;M1742,INDEX(数据分类!E:E,MATCH(数据!H1742,数据分类!A:A,0))=34,M1742,INDEX(数据分类!E:E,MATCH(数据!H1742,数据分类!A:A,0))=56,N1742,INDEX(数据分类!E:E,MATCH(数据!H1742,数据分类!A:A,0))="-","-"),"Error")</f>
        <v>C3键按下(力度102)</v>
      </c>
      <c r="K1742" s="34">
        <f t="shared" si="110"/>
        <v>1</v>
      </c>
      <c r="L1742" s="4" t="str">
        <f>IFERROR(INDEX(字典msg!B:B,MATCH(D1742,字典msg!A:A,0)),"Error")</f>
        <v>正常</v>
      </c>
      <c r="M1742" s="4" t="str">
        <f>IFERROR(_xlfn.IFS(H1742="9",INDEX(字典1_34!C:C,MATCH(MID(F1742,5,2),字典1_34!B:B,0)),H1742="B00",INDEX(字典1_34!D:D,MATCH(MID(F1742,5,2),字典1_34!B:B,0)),H1742="B20",INDEX(字典1_34!E:E,MATCH(MID(F1742,5,2),字典1_34!B:B,0)),H1742="B48",INDEX(字典1_34!G:G,MATCH(MID(F1742,5,2),字典1_34!B:B,0)),LEFT(H1742,1)="B",INDEX(字典1_34!F:F,MATCH(MID(F1742,5,2),字典1_34!B:B,0))),"-")</f>
        <v>按下(力度102)</v>
      </c>
      <c r="N1742" s="4" t="str">
        <f>IFERROR(_xlfn.IFS(H1742="9",INDEX(字典1_56!C:C,MATCH(MID(F1742,7,2),字典1_56!B:B,0)),LEFT(H1742,1)="B",INDEX(字典1_56!D:D,MATCH(MID(F1742,7,2),字典1_56!B:B,0)),H1742="C_B",INDEX(字典1_56!F:F,MATCH(MID(F1742,7,2),字典1_56!B:B,0)),H1742="C",INDEX(字典1_56!E:E,MATCH(MID(F1742,7,2),字典1_56!B:B,0))),"-")</f>
        <v>C3键</v>
      </c>
      <c r="O1742" s="4" t="str">
        <f>IFERROR(INDEX(字典1_78!C:C,MATCH(RIGHT(F1742,2),字典1_78!B:B,0)),"Error")</f>
        <v>音符打开(#01)</v>
      </c>
      <c r="P1742" s="5">
        <f t="shared" si="108"/>
        <v>51.100999999999999</v>
      </c>
      <c r="Q1742" s="5">
        <f t="shared" si="109"/>
        <v>7.799999999999585E-2</v>
      </c>
      <c r="R1742" s="5" t="str">
        <f>IF(H1744="C_B",INDEX(音色一览表!A:A,MATCH(MID(F1742,5,2)&amp;MID(F1743,5,2)&amp;MID(F1744,7,2),音色一览表!H:H,0))&amp;" "&amp;INDEX(音色一览表!G:G,MATCH(MID(F1742,5,2)&amp;MID(F1743,5,2)&amp;MID(F1744,7,2),音色一览表!H:H,0)),"")</f>
        <v/>
      </c>
      <c r="S1742" s="17"/>
      <c r="T1742" s="17"/>
    </row>
    <row r="1743" spans="1:20" ht="18" hidden="1" customHeight="1" x14ac:dyDescent="0.2">
      <c r="A1743" s="16">
        <v>1741</v>
      </c>
      <c r="B1743" s="16">
        <v>8</v>
      </c>
      <c r="C1743" s="10">
        <v>43089.903946701386</v>
      </c>
      <c r="D1743" s="16" t="s">
        <v>49</v>
      </c>
      <c r="E1743" s="16" t="s">
        <v>50</v>
      </c>
      <c r="F1743" s="16" t="s">
        <v>1413</v>
      </c>
      <c r="G1743" s="16" t="s">
        <v>2017</v>
      </c>
      <c r="H1743" s="34" t="str">
        <f t="shared" si="111"/>
        <v>9</v>
      </c>
      <c r="I1743" s="34" t="str">
        <f>IFERROR(INDEX(数据分类!B:B,MATCH(数据!H1743,数据分类!A:A,0)),"Error")</f>
        <v>音符打开</v>
      </c>
      <c r="J1743" s="34" t="str">
        <f>IFERROR(_xlfn.IFS(INDEX(数据分类!E:E,MATCH(数据!H1743,数据分类!A:A,0))=3456,N1743&amp;M1743,INDEX(数据分类!E:E,MATCH(数据!H1743,数据分类!A:A,0))=34,M1743,INDEX(数据分类!E:E,MATCH(数据!H1743,数据分类!A:A,0))=56,N1743,INDEX(数据分类!E:E,MATCH(数据!H1743,数据分类!A:A,0))="-","-"),"Error")</f>
        <v>B2键按下(力度090)</v>
      </c>
      <c r="K1743" s="34">
        <f t="shared" si="110"/>
        <v>1</v>
      </c>
      <c r="L1743" s="4" t="str">
        <f>IFERROR(INDEX(字典msg!B:B,MATCH(D1743,字典msg!A:A,0)),"Error")</f>
        <v>正常</v>
      </c>
      <c r="M1743" s="4" t="str">
        <f>IFERROR(_xlfn.IFS(H1743="9",INDEX(字典1_34!C:C,MATCH(MID(F1743,5,2),字典1_34!B:B,0)),H1743="B00",INDEX(字典1_34!D:D,MATCH(MID(F1743,5,2),字典1_34!B:B,0)),H1743="B20",INDEX(字典1_34!E:E,MATCH(MID(F1743,5,2),字典1_34!B:B,0)),H1743="B48",INDEX(字典1_34!G:G,MATCH(MID(F1743,5,2),字典1_34!B:B,0)),LEFT(H1743,1)="B",INDEX(字典1_34!F:F,MATCH(MID(F1743,5,2),字典1_34!B:B,0))),"-")</f>
        <v>按下(力度090)</v>
      </c>
      <c r="N1743" s="4" t="str">
        <f>IFERROR(_xlfn.IFS(H1743="9",INDEX(字典1_56!C:C,MATCH(MID(F1743,7,2),字典1_56!B:B,0)),LEFT(H1743,1)="B",INDEX(字典1_56!D:D,MATCH(MID(F1743,7,2),字典1_56!B:B,0)),H1743="C_B",INDEX(字典1_56!F:F,MATCH(MID(F1743,7,2),字典1_56!B:B,0)),H1743="C",INDEX(字典1_56!E:E,MATCH(MID(F1743,7,2),字典1_56!B:B,0))),"-")</f>
        <v>B2键</v>
      </c>
      <c r="O1743" s="4" t="str">
        <f>IFERROR(INDEX(字典1_78!C:C,MATCH(RIGHT(F1743,2),字典1_78!B:B,0)),"Error")</f>
        <v>音符打开(#01)</v>
      </c>
      <c r="P1743" s="5">
        <f t="shared" si="108"/>
        <v>51.179000000000002</v>
      </c>
      <c r="Q1743" s="5">
        <f t="shared" si="109"/>
        <v>7.8000000000002956E-2</v>
      </c>
      <c r="R1743" s="5" t="str">
        <f>IF(H1745="C_B",INDEX(音色一览表!A:A,MATCH(MID(F1743,5,2)&amp;MID(F1744,5,2)&amp;MID(F1745,7,2),音色一览表!H:H,0))&amp;" "&amp;INDEX(音色一览表!G:G,MATCH(MID(F1743,5,2)&amp;MID(F1744,5,2)&amp;MID(F1745,7,2),音色一览表!H:H,0)),"")</f>
        <v/>
      </c>
      <c r="S1743" s="17"/>
      <c r="T1743" s="17"/>
    </row>
    <row r="1744" spans="1:20" ht="18" hidden="1" customHeight="1" x14ac:dyDescent="0.2">
      <c r="A1744" s="16">
        <v>1742</v>
      </c>
      <c r="B1744" s="16">
        <v>8</v>
      </c>
      <c r="C1744" s="10">
        <v>43089.903947604165</v>
      </c>
      <c r="D1744" s="16" t="s">
        <v>49</v>
      </c>
      <c r="E1744" s="16" t="s">
        <v>50</v>
      </c>
      <c r="F1744" s="16" t="s">
        <v>27</v>
      </c>
      <c r="G1744" s="16" t="s">
        <v>2018</v>
      </c>
      <c r="H1744" s="34" t="str">
        <f t="shared" si="111"/>
        <v>9</v>
      </c>
      <c r="I1744" s="34" t="str">
        <f>IFERROR(INDEX(数据分类!B:B,MATCH(数据!H1744,数据分类!A:A,0)),"Error")</f>
        <v>音符打开</v>
      </c>
      <c r="J1744" s="34" t="str">
        <f>IFERROR(_xlfn.IFS(INDEX(数据分类!E:E,MATCH(数据!H1744,数据分类!A:A,0))=3456,N1744&amp;M1744,INDEX(数据分类!E:E,MATCH(数据!H1744,数据分类!A:A,0))=34,M1744,INDEX(数据分类!E:E,MATCH(数据!H1744,数据分类!A:A,0))=56,N1744,INDEX(数据分类!E:E,MATCH(数据!H1744,数据分类!A:A,0))="-","-"),"Error")</f>
        <v>B2键松开</v>
      </c>
      <c r="K1744" s="34">
        <f t="shared" si="110"/>
        <v>1</v>
      </c>
      <c r="L1744" s="4" t="str">
        <f>IFERROR(INDEX(字典msg!B:B,MATCH(D1744,字典msg!A:A,0)),"Error")</f>
        <v>正常</v>
      </c>
      <c r="M1744" s="4" t="str">
        <f>IFERROR(_xlfn.IFS(H1744="9",INDEX(字典1_34!C:C,MATCH(MID(F1744,5,2),字典1_34!B:B,0)),H1744="B00",INDEX(字典1_34!D:D,MATCH(MID(F1744,5,2),字典1_34!B:B,0)),H1744="B20",INDEX(字典1_34!E:E,MATCH(MID(F1744,5,2),字典1_34!B:B,0)),H1744="B48",INDEX(字典1_34!G:G,MATCH(MID(F1744,5,2),字典1_34!B:B,0)),LEFT(H1744,1)="B",INDEX(字典1_34!F:F,MATCH(MID(F1744,5,2),字典1_34!B:B,0))),"-")</f>
        <v>松开</v>
      </c>
      <c r="N1744" s="4" t="str">
        <f>IFERROR(_xlfn.IFS(H1744="9",INDEX(字典1_56!C:C,MATCH(MID(F1744,7,2),字典1_56!B:B,0)),LEFT(H1744,1)="B",INDEX(字典1_56!D:D,MATCH(MID(F1744,7,2),字典1_56!B:B,0)),H1744="C_B",INDEX(字典1_56!F:F,MATCH(MID(F1744,7,2),字典1_56!B:B,0)),H1744="C",INDEX(字典1_56!E:E,MATCH(MID(F1744,7,2),字典1_56!B:B,0))),"-")</f>
        <v>B2键</v>
      </c>
      <c r="O1744" s="4" t="str">
        <f>IFERROR(INDEX(字典1_78!C:C,MATCH(RIGHT(F1744,2),字典1_78!B:B,0)),"Error")</f>
        <v>音符打开(#01)</v>
      </c>
      <c r="P1744" s="5">
        <f t="shared" si="108"/>
        <v>51.256999999999998</v>
      </c>
      <c r="Q1744" s="5">
        <f t="shared" si="109"/>
        <v>7.799999999999585E-2</v>
      </c>
      <c r="R1744" s="5" t="str">
        <f>IF(H1746="C_B",INDEX(音色一览表!A:A,MATCH(MID(F1744,5,2)&amp;MID(F1745,5,2)&amp;MID(F1746,7,2),音色一览表!H:H,0))&amp;" "&amp;INDEX(音色一览表!G:G,MATCH(MID(F1744,5,2)&amp;MID(F1745,5,2)&amp;MID(F1746,7,2),音色一览表!H:H,0)),"")</f>
        <v/>
      </c>
      <c r="S1744" s="17"/>
      <c r="T1744" s="17"/>
    </row>
    <row r="1745" spans="1:20" ht="18" hidden="1" customHeight="1" x14ac:dyDescent="0.2">
      <c r="A1745" s="16">
        <v>1743</v>
      </c>
      <c r="B1745" s="16">
        <v>8</v>
      </c>
      <c r="C1745" s="10">
        <v>43089.903954328707</v>
      </c>
      <c r="D1745" s="16" t="s">
        <v>49</v>
      </c>
      <c r="E1745" s="16" t="s">
        <v>50</v>
      </c>
      <c r="F1745" s="16" t="s">
        <v>166</v>
      </c>
      <c r="G1745" s="16" t="s">
        <v>2019</v>
      </c>
      <c r="H1745" s="34" t="str">
        <f t="shared" si="111"/>
        <v>9</v>
      </c>
      <c r="I1745" s="34" t="str">
        <f>IFERROR(INDEX(数据分类!B:B,MATCH(数据!H1745,数据分类!A:A,0)),"Error")</f>
        <v>音符打开</v>
      </c>
      <c r="J1745" s="34" t="str">
        <f>IFERROR(_xlfn.IFS(INDEX(数据分类!E:E,MATCH(数据!H1745,数据分类!A:A,0))=3456,N1745&amp;M1745,INDEX(数据分类!E:E,MATCH(数据!H1745,数据分类!A:A,0))=34,M1745,INDEX(数据分类!E:E,MATCH(数据!H1745,数据分类!A:A,0))=56,N1745,INDEX(数据分类!E:E,MATCH(数据!H1745,数据分类!A:A,0))="-","-"),"Error")</f>
        <v>C3键松开</v>
      </c>
      <c r="K1745" s="34">
        <f t="shared" si="110"/>
        <v>1</v>
      </c>
      <c r="L1745" s="4" t="str">
        <f>IFERROR(INDEX(字典msg!B:B,MATCH(D1745,字典msg!A:A,0)),"Error")</f>
        <v>正常</v>
      </c>
      <c r="M1745" s="4" t="str">
        <f>IFERROR(_xlfn.IFS(H1745="9",INDEX(字典1_34!C:C,MATCH(MID(F1745,5,2),字典1_34!B:B,0)),H1745="B00",INDEX(字典1_34!D:D,MATCH(MID(F1745,5,2),字典1_34!B:B,0)),H1745="B20",INDEX(字典1_34!E:E,MATCH(MID(F1745,5,2),字典1_34!B:B,0)),H1745="B48",INDEX(字典1_34!G:G,MATCH(MID(F1745,5,2),字典1_34!B:B,0)),LEFT(H1745,1)="B",INDEX(字典1_34!F:F,MATCH(MID(F1745,5,2),字典1_34!B:B,0))),"-")</f>
        <v>松开</v>
      </c>
      <c r="N1745" s="4" t="str">
        <f>IFERROR(_xlfn.IFS(H1745="9",INDEX(字典1_56!C:C,MATCH(MID(F1745,7,2),字典1_56!B:B,0)),LEFT(H1745,1)="B",INDEX(字典1_56!D:D,MATCH(MID(F1745,7,2),字典1_56!B:B,0)),H1745="C_B",INDEX(字典1_56!F:F,MATCH(MID(F1745,7,2),字典1_56!B:B,0)),H1745="C",INDEX(字典1_56!E:E,MATCH(MID(F1745,7,2),字典1_56!B:B,0))),"-")</f>
        <v>C3键</v>
      </c>
      <c r="O1745" s="4" t="str">
        <f>IFERROR(INDEX(字典1_78!C:C,MATCH(RIGHT(F1745,2),字典1_78!B:B,0)),"Error")</f>
        <v>音符打开(#01)</v>
      </c>
      <c r="P1745" s="5">
        <f t="shared" si="108"/>
        <v>51.838000000000001</v>
      </c>
      <c r="Q1745" s="5">
        <f t="shared" si="109"/>
        <v>0.58100000000000307</v>
      </c>
      <c r="R1745" s="5" t="str">
        <f>IF(H1747="C_B",INDEX(音色一览表!A:A,MATCH(MID(F1745,5,2)&amp;MID(F1746,5,2)&amp;MID(F1747,7,2),音色一览表!H:H,0))&amp;" "&amp;INDEX(音色一览表!G:G,MATCH(MID(F1745,5,2)&amp;MID(F1746,5,2)&amp;MID(F1747,7,2),音色一览表!H:H,0)),"")</f>
        <v/>
      </c>
      <c r="S1745" s="17"/>
      <c r="T1745" s="17"/>
    </row>
    <row r="1746" spans="1:20" ht="18" hidden="1" customHeight="1" x14ac:dyDescent="0.2">
      <c r="A1746" s="16">
        <v>1744</v>
      </c>
      <c r="B1746" s="16">
        <v>8</v>
      </c>
      <c r="C1746" s="10">
        <v>43089.903963032404</v>
      </c>
      <c r="D1746" s="16" t="s">
        <v>49</v>
      </c>
      <c r="E1746" s="16" t="s">
        <v>50</v>
      </c>
      <c r="F1746" s="16" t="s">
        <v>1021</v>
      </c>
      <c r="G1746" s="16" t="s">
        <v>2020</v>
      </c>
      <c r="H1746" s="34" t="str">
        <f t="shared" si="111"/>
        <v>B00</v>
      </c>
      <c r="I1746" s="34" t="str">
        <f>IFERROR(INDEX(数据分类!B:B,MATCH(数据!H1746,数据分类!A:A,0)),"Error")</f>
        <v>设定音色_MSB</v>
      </c>
      <c r="J1746" s="34" t="str">
        <f>IFERROR(_xlfn.IFS(INDEX(数据分类!E:E,MATCH(数据!H1746,数据分类!A:A,0))=3456,N1746&amp;M1746,INDEX(数据分类!E:E,MATCH(数据!H1746,数据分类!A:A,0))=34,M1746,INDEX(数据分类!E:E,MATCH(数据!H1746,数据分类!A:A,0))=56,N1746,INDEX(数据分类!E:E,MATCH(数据!H1746,数据分类!A:A,0))="-","-"),"Error")</f>
        <v>MSB:000</v>
      </c>
      <c r="K1746" s="34">
        <f t="shared" si="110"/>
        <v>1</v>
      </c>
      <c r="L1746" s="4" t="str">
        <f>IFERROR(INDEX(字典msg!B:B,MATCH(D1746,字典msg!A:A,0)),"Error")</f>
        <v>正常</v>
      </c>
      <c r="M1746" s="4" t="str">
        <f>IFERROR(_xlfn.IFS(H1746="9",INDEX(字典1_34!C:C,MATCH(MID(F1746,5,2),字典1_34!B:B,0)),H1746="B00",INDEX(字典1_34!D:D,MATCH(MID(F1746,5,2),字典1_34!B:B,0)),H1746="B20",INDEX(字典1_34!E:E,MATCH(MID(F1746,5,2),字典1_34!B:B,0)),H1746="B48",INDEX(字典1_34!G:G,MATCH(MID(F1746,5,2),字典1_34!B:B,0)),LEFT(H1746,1)="B",INDEX(字典1_34!F:F,MATCH(MID(F1746,5,2),字典1_34!B:B,0))),"-")</f>
        <v>MSB:000</v>
      </c>
      <c r="N1746" s="4" t="str">
        <f>IFERROR(_xlfn.IFS(H1746="9",INDEX(字典1_56!C:C,MATCH(MID(F1746,7,2),字典1_56!B:B,0)),LEFT(H1746,1)="B",INDEX(字典1_56!D:D,MATCH(MID(F1746,7,2),字典1_56!B:B,0)),H1746="C_B",INDEX(字典1_56!F:F,MATCH(MID(F1746,7,2),字典1_56!B:B,0)),H1746="C",INDEX(字典1_56!E:E,MATCH(MID(F1746,7,2),字典1_56!B:B,0))),"-")</f>
        <v>设定音色_MSB</v>
      </c>
      <c r="O1746" s="4" t="str">
        <f>IFERROR(INDEX(字典1_78!C:C,MATCH(RIGHT(F1746,2),字典1_78!B:B,0)),"Error")</f>
        <v>控制变更(#01)</v>
      </c>
      <c r="P1746" s="5">
        <f t="shared" si="108"/>
        <v>52.59</v>
      </c>
      <c r="Q1746" s="5">
        <f t="shared" si="109"/>
        <v>0.75200000000000244</v>
      </c>
      <c r="R1746" s="5" t="str">
        <f>IF(H1748="C_B",INDEX(音色一览表!A:A,MATCH(MID(F1746,5,2)&amp;MID(F1747,5,2)&amp;MID(F1748,7,2),音色一览表!H:H,0))&amp;" "&amp;INDEX(音色一览表!G:G,MATCH(MID(F1746,5,2)&amp;MID(F1747,5,2)&amp;MID(F1748,7,2),音色一览表!H:H,0)),"")</f>
        <v>36 雅马哈舞台电钢琴CP80</v>
      </c>
      <c r="S1746" s="17"/>
      <c r="T1746" s="17"/>
    </row>
    <row r="1747" spans="1:20" ht="18" hidden="1" customHeight="1" x14ac:dyDescent="0.2">
      <c r="A1747" s="16">
        <v>1745</v>
      </c>
      <c r="B1747" s="16">
        <v>8</v>
      </c>
      <c r="C1747" s="10">
        <v>43089.903963877317</v>
      </c>
      <c r="D1747" s="16" t="s">
        <v>49</v>
      </c>
      <c r="E1747" s="16" t="s">
        <v>50</v>
      </c>
      <c r="F1747" s="16" t="s">
        <v>1302</v>
      </c>
      <c r="G1747" s="16" t="s">
        <v>2021</v>
      </c>
      <c r="H1747" s="34" t="str">
        <f t="shared" si="111"/>
        <v>B20</v>
      </c>
      <c r="I1747" s="34" t="str">
        <f>IFERROR(INDEX(数据分类!B:B,MATCH(数据!H1747,数据分类!A:A,0)),"Error")</f>
        <v>设定音色_LSB</v>
      </c>
      <c r="J1747" s="34" t="str">
        <f>IFERROR(_xlfn.IFS(INDEX(数据分类!E:E,MATCH(数据!H1747,数据分类!A:A,0))=3456,N1747&amp;M1747,INDEX(数据分类!E:E,MATCH(数据!H1747,数据分类!A:A,0))=34,M1747,INDEX(数据分类!E:E,MATCH(数据!H1747,数据分类!A:A,0))=56,N1747,INDEX(数据分类!E:E,MATCH(数据!H1747,数据分类!A:A,0))="-","-"),"Error")</f>
        <v>LSB:113</v>
      </c>
      <c r="K1747" s="34">
        <f t="shared" si="110"/>
        <v>1</v>
      </c>
      <c r="L1747" s="4" t="str">
        <f>IFERROR(INDEX(字典msg!B:B,MATCH(D1747,字典msg!A:A,0)),"Error")</f>
        <v>正常</v>
      </c>
      <c r="M1747" s="4" t="str">
        <f>IFERROR(_xlfn.IFS(H1747="9",INDEX(字典1_34!C:C,MATCH(MID(F1747,5,2),字典1_34!B:B,0)),H1747="B00",INDEX(字典1_34!D:D,MATCH(MID(F1747,5,2),字典1_34!B:B,0)),H1747="B20",INDEX(字典1_34!E:E,MATCH(MID(F1747,5,2),字典1_34!B:B,0)),H1747="B48",INDEX(字典1_34!G:G,MATCH(MID(F1747,5,2),字典1_34!B:B,0)),LEFT(H1747,1)="B",INDEX(字典1_34!F:F,MATCH(MID(F1747,5,2),字典1_34!B:B,0))),"-")</f>
        <v>LSB:113</v>
      </c>
      <c r="N1747" s="4" t="str">
        <f>IFERROR(_xlfn.IFS(H1747="9",INDEX(字典1_56!C:C,MATCH(MID(F1747,7,2),字典1_56!B:B,0)),LEFT(H1747,1)="B",INDEX(字典1_56!D:D,MATCH(MID(F1747,7,2),字典1_56!B:B,0)),H1747="C_B",INDEX(字典1_56!F:F,MATCH(MID(F1747,7,2),字典1_56!B:B,0)),H1747="C",INDEX(字典1_56!E:E,MATCH(MID(F1747,7,2),字典1_56!B:B,0))),"-")</f>
        <v>设定音色_LSB</v>
      </c>
      <c r="O1747" s="4" t="str">
        <f>IFERROR(INDEX(字典1_78!C:C,MATCH(RIGHT(F1747,2),字典1_78!B:B,0)),"Error")</f>
        <v>控制变更(#01)</v>
      </c>
      <c r="P1747" s="5">
        <f t="shared" si="108"/>
        <v>52.662999999999997</v>
      </c>
      <c r="Q1747" s="5">
        <f t="shared" si="109"/>
        <v>7.2999999999993292E-2</v>
      </c>
      <c r="R1747" s="5" t="str">
        <f>IF(H1749="C_B",INDEX(音色一览表!A:A,MATCH(MID(F1747,5,2)&amp;MID(F1748,5,2)&amp;MID(F1749,7,2),音色一览表!H:H,0))&amp;" "&amp;INDEX(音色一览表!G:G,MATCH(MID(F1747,5,2)&amp;MID(F1748,5,2)&amp;MID(F1749,7,2),音色一览表!H:H,0)),"")</f>
        <v/>
      </c>
      <c r="S1747" s="17"/>
      <c r="T1747" s="17"/>
    </row>
    <row r="1748" spans="1:20" ht="18" hidden="1" customHeight="1" x14ac:dyDescent="0.2">
      <c r="A1748" s="16">
        <v>1746</v>
      </c>
      <c r="B1748" s="16">
        <v>8</v>
      </c>
      <c r="C1748" s="10">
        <v>43089.903964791665</v>
      </c>
      <c r="D1748" s="16" t="s">
        <v>49</v>
      </c>
      <c r="E1748" s="16" t="s">
        <v>50</v>
      </c>
      <c r="F1748" s="16" t="s">
        <v>1283</v>
      </c>
      <c r="G1748" s="16" t="s">
        <v>2022</v>
      </c>
      <c r="H1748" s="34" t="str">
        <f t="shared" si="111"/>
        <v>C_B</v>
      </c>
      <c r="I1748" s="34" t="str">
        <f>IFERROR(INDEX(数据分类!B:B,MATCH(数据!H1748,数据分类!A:A,0)),"Error")</f>
        <v>设定音色_NO</v>
      </c>
      <c r="J1748" s="34" t="str">
        <f>IFERROR(_xlfn.IFS(INDEX(数据分类!E:E,MATCH(数据!H1748,数据分类!A:A,0))=3456,N1748&amp;M1748,INDEX(数据分类!E:E,MATCH(数据!H1748,数据分类!A:A,0))=34,M1748,INDEX(数据分类!E:E,MATCH(数据!H1748,数据分类!A:A,0))=56,N1748,INDEX(数据分类!E:E,MATCH(数据!H1748,数据分类!A:A,0))="-","-"),"Error")</f>
        <v>NO:003</v>
      </c>
      <c r="K1748" s="34">
        <f t="shared" si="110"/>
        <v>1</v>
      </c>
      <c r="L1748" s="4" t="str">
        <f>IFERROR(INDEX(字典msg!B:B,MATCH(D1748,字典msg!A:A,0)),"Error")</f>
        <v>正常</v>
      </c>
      <c r="M1748" s="4" t="str">
        <f>IFERROR(_xlfn.IFS(H1748="9",INDEX(字典1_34!C:C,MATCH(MID(F1748,5,2),字典1_34!B:B,0)),H1748="B00",INDEX(字典1_34!D:D,MATCH(MID(F1748,5,2),字典1_34!B:B,0)),H1748="B20",INDEX(字典1_34!E:E,MATCH(MID(F1748,5,2),字典1_34!B:B,0)),H1748="B48",INDEX(字典1_34!G:G,MATCH(MID(F1748,5,2),字典1_34!B:B,0)),LEFT(H1748,1)="B",INDEX(字典1_34!F:F,MATCH(MID(F1748,5,2),字典1_34!B:B,0))),"-")</f>
        <v>-</v>
      </c>
      <c r="N1748" s="4" t="str">
        <f>IFERROR(_xlfn.IFS(H1748="9",INDEX(字典1_56!C:C,MATCH(MID(F1748,7,2),字典1_56!B:B,0)),LEFT(H1748,1)="B",INDEX(字典1_56!D:D,MATCH(MID(F1748,7,2),字典1_56!B:B,0)),H1748="C_B",INDEX(字典1_56!F:F,MATCH(MID(F1748,7,2),字典1_56!B:B,0)),H1748="C",INDEX(字典1_56!E:E,MATCH(MID(F1748,7,2),字典1_56!B:B,0))),"-")</f>
        <v>NO:003</v>
      </c>
      <c r="O1748" s="4" t="str">
        <f>IFERROR(INDEX(字典1_78!C:C,MATCH(RIGHT(F1748,2),字典1_78!B:B,0)),"Error")</f>
        <v>程序更改(#01)</v>
      </c>
      <c r="P1748" s="5">
        <f t="shared" si="108"/>
        <v>52.741999999999997</v>
      </c>
      <c r="Q1748" s="5">
        <f t="shared" si="109"/>
        <v>7.9000000000000625E-2</v>
      </c>
      <c r="R1748" s="5" t="str">
        <f>IF(H1750="C_B",INDEX(音色一览表!A:A,MATCH(MID(F1748,5,2)&amp;MID(F1749,5,2)&amp;MID(F1750,7,2),音色一览表!H:H,0))&amp;" "&amp;INDEX(音色一览表!G:G,MATCH(MID(F1748,5,2)&amp;MID(F1749,5,2)&amp;MID(F1750,7,2),音色一览表!H:H,0)),"")</f>
        <v/>
      </c>
      <c r="S1748" s="17"/>
      <c r="T1748" s="17"/>
    </row>
    <row r="1749" spans="1:20" ht="18" hidden="1" customHeight="1" x14ac:dyDescent="0.2">
      <c r="A1749" s="16">
        <v>1747</v>
      </c>
      <c r="B1749" s="16">
        <v>8</v>
      </c>
      <c r="C1749" s="10">
        <v>43089.903965740741</v>
      </c>
      <c r="D1749" s="16" t="s">
        <v>49</v>
      </c>
      <c r="E1749" s="16" t="s">
        <v>50</v>
      </c>
      <c r="F1749" s="16" t="s">
        <v>1026</v>
      </c>
      <c r="G1749" s="16" t="s">
        <v>2023</v>
      </c>
      <c r="H1749" s="34" t="str">
        <f t="shared" si="111"/>
        <v>B00</v>
      </c>
      <c r="I1749" s="34" t="str">
        <f>IFERROR(INDEX(数据分类!B:B,MATCH(数据!H1749,数据分类!A:A,0)),"Error")</f>
        <v>设定音色_MSB</v>
      </c>
      <c r="J1749" s="34" t="str">
        <f>IFERROR(_xlfn.IFS(INDEX(数据分类!E:E,MATCH(数据!H1749,数据分类!A:A,0))=3456,N1749&amp;M1749,INDEX(数据分类!E:E,MATCH(数据!H1749,数据分类!A:A,0))=34,M1749,INDEX(数据分类!E:E,MATCH(数据!H1749,数据分类!A:A,0))=56,N1749,INDEX(数据分类!E:E,MATCH(数据!H1749,数据分类!A:A,0))="-","-"),"Error")</f>
        <v>MSB:000</v>
      </c>
      <c r="K1749" s="34">
        <f t="shared" si="110"/>
        <v>2</v>
      </c>
      <c r="L1749" s="4" t="str">
        <f>IFERROR(INDEX(字典msg!B:B,MATCH(D1749,字典msg!A:A,0)),"Error")</f>
        <v>正常</v>
      </c>
      <c r="M1749" s="4" t="str">
        <f>IFERROR(_xlfn.IFS(H1749="9",INDEX(字典1_34!C:C,MATCH(MID(F1749,5,2),字典1_34!B:B,0)),H1749="B00",INDEX(字典1_34!D:D,MATCH(MID(F1749,5,2),字典1_34!B:B,0)),H1749="B20",INDEX(字典1_34!E:E,MATCH(MID(F1749,5,2),字典1_34!B:B,0)),H1749="B48",INDEX(字典1_34!G:G,MATCH(MID(F1749,5,2),字典1_34!B:B,0)),LEFT(H1749,1)="B",INDEX(字典1_34!F:F,MATCH(MID(F1749,5,2),字典1_34!B:B,0))),"-")</f>
        <v>MSB:000</v>
      </c>
      <c r="N1749" s="4" t="str">
        <f>IFERROR(_xlfn.IFS(H1749="9",INDEX(字典1_56!C:C,MATCH(MID(F1749,7,2),字典1_56!B:B,0)),LEFT(H1749,1)="B",INDEX(字典1_56!D:D,MATCH(MID(F1749,7,2),字典1_56!B:B,0)),H1749="C_B",INDEX(字典1_56!F:F,MATCH(MID(F1749,7,2),字典1_56!B:B,0)),H1749="C",INDEX(字典1_56!E:E,MATCH(MID(F1749,7,2),字典1_56!B:B,0))),"-")</f>
        <v>设定音色_MSB</v>
      </c>
      <c r="O1749" s="4" t="str">
        <f>IFERROR(INDEX(字典1_78!C:C,MATCH(RIGHT(F1749,2),字典1_78!B:B,0)),"Error")</f>
        <v>控制变更(#02)</v>
      </c>
      <c r="P1749" s="5">
        <f t="shared" si="108"/>
        <v>52.823999999999998</v>
      </c>
      <c r="Q1749" s="5">
        <f t="shared" si="109"/>
        <v>8.2000000000000739E-2</v>
      </c>
      <c r="R1749" s="5" t="str">
        <f>IF(H1751="C_B",INDEX(音色一览表!A:A,MATCH(MID(F1749,5,2)&amp;MID(F1750,5,2)&amp;MID(F1751,7,2),音色一览表!H:H,0))&amp;" "&amp;INDEX(音色一览表!G:G,MATCH(MID(F1749,5,2)&amp;MID(F1750,5,2)&amp;MID(F1751,7,2),音色一览表!H:H,0)),"")</f>
        <v>35 MIDI三角钢琴</v>
      </c>
      <c r="S1749" s="17"/>
      <c r="T1749" s="17"/>
    </row>
    <row r="1750" spans="1:20" ht="18" hidden="1" customHeight="1" x14ac:dyDescent="0.2">
      <c r="A1750" s="16">
        <v>1748</v>
      </c>
      <c r="B1750" s="16">
        <v>8</v>
      </c>
      <c r="C1750" s="10">
        <v>43089.903966678241</v>
      </c>
      <c r="D1750" s="16" t="s">
        <v>49</v>
      </c>
      <c r="E1750" s="16" t="s">
        <v>50</v>
      </c>
      <c r="F1750" s="16" t="s">
        <v>1027</v>
      </c>
      <c r="G1750" s="16" t="s">
        <v>2024</v>
      </c>
      <c r="H1750" s="34" t="str">
        <f t="shared" si="111"/>
        <v>B20</v>
      </c>
      <c r="I1750" s="34" t="str">
        <f>IFERROR(INDEX(数据分类!B:B,MATCH(数据!H1750,数据分类!A:A,0)),"Error")</f>
        <v>设定音色_LSB</v>
      </c>
      <c r="J1750" s="34" t="str">
        <f>IFERROR(_xlfn.IFS(INDEX(数据分类!E:E,MATCH(数据!H1750,数据分类!A:A,0))=3456,N1750&amp;M1750,INDEX(数据分类!E:E,MATCH(数据!H1750,数据分类!A:A,0))=34,M1750,INDEX(数据分类!E:E,MATCH(数据!H1750,数据分类!A:A,0))=56,N1750,INDEX(数据分类!E:E,MATCH(数据!H1750,数据分类!A:A,0))="-","-"),"Error")</f>
        <v>LSB:112</v>
      </c>
      <c r="K1750" s="34">
        <f t="shared" si="110"/>
        <v>2</v>
      </c>
      <c r="L1750" s="4" t="str">
        <f>IFERROR(INDEX(字典msg!B:B,MATCH(D1750,字典msg!A:A,0)),"Error")</f>
        <v>正常</v>
      </c>
      <c r="M1750" s="4" t="str">
        <f>IFERROR(_xlfn.IFS(H1750="9",INDEX(字典1_34!C:C,MATCH(MID(F1750,5,2),字典1_34!B:B,0)),H1750="B00",INDEX(字典1_34!D:D,MATCH(MID(F1750,5,2),字典1_34!B:B,0)),H1750="B20",INDEX(字典1_34!E:E,MATCH(MID(F1750,5,2),字典1_34!B:B,0)),H1750="B48",INDEX(字典1_34!G:G,MATCH(MID(F1750,5,2),字典1_34!B:B,0)),LEFT(H1750,1)="B",INDEX(字典1_34!F:F,MATCH(MID(F1750,5,2),字典1_34!B:B,0))),"-")</f>
        <v>LSB:112</v>
      </c>
      <c r="N1750" s="4" t="str">
        <f>IFERROR(_xlfn.IFS(H1750="9",INDEX(字典1_56!C:C,MATCH(MID(F1750,7,2),字典1_56!B:B,0)),LEFT(H1750,1)="B",INDEX(字典1_56!D:D,MATCH(MID(F1750,7,2),字典1_56!B:B,0)),H1750="C_B",INDEX(字典1_56!F:F,MATCH(MID(F1750,7,2),字典1_56!B:B,0)),H1750="C",INDEX(字典1_56!E:E,MATCH(MID(F1750,7,2),字典1_56!B:B,0))),"-")</f>
        <v>设定音色_LSB</v>
      </c>
      <c r="O1750" s="4" t="str">
        <f>IFERROR(INDEX(字典1_78!C:C,MATCH(RIGHT(F1750,2),字典1_78!B:B,0)),"Error")</f>
        <v>控制变更(#02)</v>
      </c>
      <c r="P1750" s="5">
        <f t="shared" si="108"/>
        <v>52.905000000000001</v>
      </c>
      <c r="Q1750" s="5">
        <f t="shared" si="109"/>
        <v>8.100000000000307E-2</v>
      </c>
      <c r="R1750" s="5" t="str">
        <f>IF(H1752="C_B",INDEX(音色一览表!A:A,MATCH(MID(F1750,5,2)&amp;MID(F1751,5,2)&amp;MID(F1752,7,2),音色一览表!H:H,0))&amp;" "&amp;INDEX(音色一览表!G:G,MATCH(MID(F1750,5,2)&amp;MID(F1751,5,2)&amp;MID(F1752,7,2),音色一览表!H:H,0)),"")</f>
        <v/>
      </c>
      <c r="S1750" s="17"/>
      <c r="T1750" s="17"/>
    </row>
    <row r="1751" spans="1:20" ht="18" hidden="1" customHeight="1" x14ac:dyDescent="0.2">
      <c r="A1751" s="16">
        <v>1749</v>
      </c>
      <c r="B1751" s="16">
        <v>8</v>
      </c>
      <c r="C1751" s="10">
        <v>43089.903967592596</v>
      </c>
      <c r="D1751" s="16" t="s">
        <v>49</v>
      </c>
      <c r="E1751" s="16" t="s">
        <v>50</v>
      </c>
      <c r="F1751" s="16" t="s">
        <v>1307</v>
      </c>
      <c r="G1751" s="16" t="s">
        <v>2025</v>
      </c>
      <c r="H1751" s="34" t="str">
        <f t="shared" si="111"/>
        <v>C_B</v>
      </c>
      <c r="I1751" s="34" t="str">
        <f>IFERROR(INDEX(数据分类!B:B,MATCH(数据!H1751,数据分类!A:A,0)),"Error")</f>
        <v>设定音色_NO</v>
      </c>
      <c r="J1751" s="34" t="str">
        <f>IFERROR(_xlfn.IFS(INDEX(数据分类!E:E,MATCH(数据!H1751,数据分类!A:A,0))=3456,N1751&amp;M1751,INDEX(数据分类!E:E,MATCH(数据!H1751,数据分类!A:A,0))=34,M1751,INDEX(数据分类!E:E,MATCH(数据!H1751,数据分类!A:A,0))=56,N1751,INDEX(数据分类!E:E,MATCH(数据!H1751,数据分类!A:A,0))="-","-"),"Error")</f>
        <v>NO:003</v>
      </c>
      <c r="K1751" s="34">
        <f t="shared" si="110"/>
        <v>2</v>
      </c>
      <c r="L1751" s="4" t="str">
        <f>IFERROR(INDEX(字典msg!B:B,MATCH(D1751,字典msg!A:A,0)),"Error")</f>
        <v>正常</v>
      </c>
      <c r="M1751" s="4" t="str">
        <f>IFERROR(_xlfn.IFS(H1751="9",INDEX(字典1_34!C:C,MATCH(MID(F1751,5,2),字典1_34!B:B,0)),H1751="B00",INDEX(字典1_34!D:D,MATCH(MID(F1751,5,2),字典1_34!B:B,0)),H1751="B20",INDEX(字典1_34!E:E,MATCH(MID(F1751,5,2),字典1_34!B:B,0)),H1751="B48",INDEX(字典1_34!G:G,MATCH(MID(F1751,5,2),字典1_34!B:B,0)),LEFT(H1751,1)="B",INDEX(字典1_34!F:F,MATCH(MID(F1751,5,2),字典1_34!B:B,0))),"-")</f>
        <v>-</v>
      </c>
      <c r="N1751" s="4" t="str">
        <f>IFERROR(_xlfn.IFS(H1751="9",INDEX(字典1_56!C:C,MATCH(MID(F1751,7,2),字典1_56!B:B,0)),LEFT(H1751,1)="B",INDEX(字典1_56!D:D,MATCH(MID(F1751,7,2),字典1_56!B:B,0)),H1751="C_B",INDEX(字典1_56!F:F,MATCH(MID(F1751,7,2),字典1_56!B:B,0)),H1751="C",INDEX(字典1_56!E:E,MATCH(MID(F1751,7,2),字典1_56!B:B,0))),"-")</f>
        <v>NO:003</v>
      </c>
      <c r="O1751" s="4" t="str">
        <f>IFERROR(INDEX(字典1_78!C:C,MATCH(RIGHT(F1751,2),字典1_78!B:B,0)),"Error")</f>
        <v>程序更改(#02)</v>
      </c>
      <c r="P1751" s="5">
        <f t="shared" si="108"/>
        <v>52.984000000000002</v>
      </c>
      <c r="Q1751" s="5">
        <f t="shared" si="109"/>
        <v>7.9000000000000625E-2</v>
      </c>
      <c r="R1751" s="5" t="str">
        <f>IF(H1753="C_B",INDEX(音色一览表!A:A,MATCH(MID(F1751,5,2)&amp;MID(F1752,5,2)&amp;MID(F1753,7,2),音色一览表!H:H,0))&amp;" "&amp;INDEX(音色一览表!G:G,MATCH(MID(F1751,5,2)&amp;MID(F1752,5,2)&amp;MID(F1753,7,2),音色一览表!H:H,0)),"")</f>
        <v/>
      </c>
      <c r="S1751" s="17"/>
      <c r="T1751" s="17"/>
    </row>
    <row r="1752" spans="1:20" ht="18" hidden="1" customHeight="1" x14ac:dyDescent="0.2">
      <c r="A1752" s="16">
        <v>1750</v>
      </c>
      <c r="B1752" s="16">
        <v>8</v>
      </c>
      <c r="C1752" s="10">
        <v>43089.903968530096</v>
      </c>
      <c r="D1752" s="16" t="s">
        <v>49</v>
      </c>
      <c r="E1752" s="16" t="s">
        <v>50</v>
      </c>
      <c r="F1752" s="16" t="s">
        <v>1309</v>
      </c>
      <c r="G1752" s="16" t="s">
        <v>2026</v>
      </c>
      <c r="H1752" s="34" t="str">
        <f t="shared" si="111"/>
        <v>B07</v>
      </c>
      <c r="I1752" s="34" t="str">
        <f>IFERROR(INDEX(数据分类!B:B,MATCH(数据!H1752,数据分类!A:A,0)),"Error")</f>
        <v>主音量_a</v>
      </c>
      <c r="J1752" s="34" t="str">
        <f>IFERROR(_xlfn.IFS(INDEX(数据分类!E:E,MATCH(数据!H1752,数据分类!A:A,0))=3456,N1752&amp;M1752,INDEX(数据分类!E:E,MATCH(数据!H1752,数据分类!A:A,0))=34,M1752,INDEX(数据分类!E:E,MATCH(数据!H1752,数据分类!A:A,0))=56,N1752,INDEX(数据分类!E:E,MATCH(数据!H1752,数据分类!A:A,0))="-","-"),"Error")</f>
        <v>Vol:103</v>
      </c>
      <c r="K1752" s="34">
        <f t="shared" si="110"/>
        <v>1</v>
      </c>
      <c r="L1752" s="4" t="str">
        <f>IFERROR(INDEX(字典msg!B:B,MATCH(D1752,字典msg!A:A,0)),"Error")</f>
        <v>正常</v>
      </c>
      <c r="M1752" s="4" t="str">
        <f>IFERROR(_xlfn.IFS(H1752="9",INDEX(字典1_34!C:C,MATCH(MID(F1752,5,2),字典1_34!B:B,0)),H1752="B00",INDEX(字典1_34!D:D,MATCH(MID(F1752,5,2),字典1_34!B:B,0)),H1752="B20",INDEX(字典1_34!E:E,MATCH(MID(F1752,5,2),字典1_34!B:B,0)),H1752="B48",INDEX(字典1_34!G:G,MATCH(MID(F1752,5,2),字典1_34!B:B,0)),LEFT(H1752,1)="B",INDEX(字典1_34!F:F,MATCH(MID(F1752,5,2),字典1_34!B:B,0))),"-")</f>
        <v>Vol:103</v>
      </c>
      <c r="N1752" s="4" t="str">
        <f>IFERROR(_xlfn.IFS(H1752="9",INDEX(字典1_56!C:C,MATCH(MID(F1752,7,2),字典1_56!B:B,0)),LEFT(H1752,1)="B",INDEX(字典1_56!D:D,MATCH(MID(F1752,7,2),字典1_56!B:B,0)),H1752="C_B",INDEX(字典1_56!F:F,MATCH(MID(F1752,7,2),字典1_56!B:B,0)),H1752="C",INDEX(字典1_56!E:E,MATCH(MID(F1752,7,2),字典1_56!B:B,0))),"-")</f>
        <v>主音量_a</v>
      </c>
      <c r="O1752" s="4" t="str">
        <f>IFERROR(INDEX(字典1_78!C:C,MATCH(RIGHT(F1752,2),字典1_78!B:B,0)),"Error")</f>
        <v>控制变更(#01)</v>
      </c>
      <c r="P1752" s="5">
        <f t="shared" si="108"/>
        <v>53.064999999999998</v>
      </c>
      <c r="Q1752" s="5">
        <f t="shared" si="109"/>
        <v>8.0999999999995964E-2</v>
      </c>
      <c r="R1752" s="5" t="str">
        <f>IF(H1754="C_B",INDEX(音色一览表!A:A,MATCH(MID(F1752,5,2)&amp;MID(F1753,5,2)&amp;MID(F1754,7,2),音色一览表!H:H,0))&amp;" "&amp;INDEX(音色一览表!G:G,MATCH(MID(F1752,5,2)&amp;MID(F1753,5,2)&amp;MID(F1754,7,2),音色一览表!H:H,0)),"")</f>
        <v/>
      </c>
      <c r="S1752" s="17"/>
      <c r="T1752" s="17"/>
    </row>
    <row r="1753" spans="1:20" ht="18" hidden="1" customHeight="1" x14ac:dyDescent="0.2">
      <c r="A1753" s="16">
        <v>1751</v>
      </c>
      <c r="B1753" s="16">
        <v>8</v>
      </c>
      <c r="C1753" s="10">
        <v>43089.903969444444</v>
      </c>
      <c r="D1753" s="16" t="s">
        <v>49</v>
      </c>
      <c r="E1753" s="16" t="s">
        <v>50</v>
      </c>
      <c r="F1753" s="16" t="s">
        <v>1311</v>
      </c>
      <c r="G1753" s="16" t="s">
        <v>2027</v>
      </c>
      <c r="H1753" s="34" t="str">
        <f t="shared" si="111"/>
        <v>B5D</v>
      </c>
      <c r="I1753" s="34" t="str">
        <f>IFERROR(INDEX(数据分类!B:B,MATCH(数据!H1753,数据分类!A:A,0)),"Error")</f>
        <v>混响深度_b</v>
      </c>
      <c r="J1753" s="34" t="str">
        <f>IFERROR(_xlfn.IFS(INDEX(数据分类!E:E,MATCH(数据!H1753,数据分类!A:A,0))=3456,N1753&amp;M1753,INDEX(数据分类!E:E,MATCH(数据!H1753,数据分类!A:A,0))=34,M1753,INDEX(数据分类!E:E,MATCH(数据!H1753,数据分类!A:A,0))=56,N1753,INDEX(数据分类!E:E,MATCH(数据!H1753,数据分类!A:A,0))="-","-"),"Error")</f>
        <v>Vol:024</v>
      </c>
      <c r="K1753" s="34">
        <f t="shared" si="110"/>
        <v>1</v>
      </c>
      <c r="L1753" s="4" t="str">
        <f>IFERROR(INDEX(字典msg!B:B,MATCH(D1753,字典msg!A:A,0)),"Error")</f>
        <v>正常</v>
      </c>
      <c r="M1753" s="4" t="str">
        <f>IFERROR(_xlfn.IFS(H1753="9",INDEX(字典1_34!C:C,MATCH(MID(F1753,5,2),字典1_34!B:B,0)),H1753="B00",INDEX(字典1_34!D:D,MATCH(MID(F1753,5,2),字典1_34!B:B,0)),H1753="B20",INDEX(字典1_34!E:E,MATCH(MID(F1753,5,2),字典1_34!B:B,0)),H1753="B48",INDEX(字典1_34!G:G,MATCH(MID(F1753,5,2),字典1_34!B:B,0)),LEFT(H1753,1)="B",INDEX(字典1_34!F:F,MATCH(MID(F1753,5,2),字典1_34!B:B,0))),"-")</f>
        <v>Vol:024</v>
      </c>
      <c r="N1753" s="4" t="str">
        <f>IFERROR(_xlfn.IFS(H1753="9",INDEX(字典1_56!C:C,MATCH(MID(F1753,7,2),字典1_56!B:B,0)),LEFT(H1753,1)="B",INDEX(字典1_56!D:D,MATCH(MID(F1753,7,2),字典1_56!B:B,0)),H1753="C_B",INDEX(字典1_56!F:F,MATCH(MID(F1753,7,2),字典1_56!B:B,0)),H1753="C",INDEX(字典1_56!E:E,MATCH(MID(F1753,7,2),字典1_56!B:B,0))),"-")</f>
        <v>混响深度_b</v>
      </c>
      <c r="O1753" s="4" t="str">
        <f>IFERROR(INDEX(字典1_78!C:C,MATCH(RIGHT(F1753,2),字典1_78!B:B,0)),"Error")</f>
        <v>控制变更(#01)</v>
      </c>
      <c r="P1753" s="5">
        <f t="shared" si="108"/>
        <v>53.143999999999998</v>
      </c>
      <c r="Q1753" s="5">
        <f t="shared" si="109"/>
        <v>7.9000000000000625E-2</v>
      </c>
      <c r="R1753" s="5" t="str">
        <f>IF(H1755="C_B",INDEX(音色一览表!A:A,MATCH(MID(F1753,5,2)&amp;MID(F1754,5,2)&amp;MID(F1755,7,2),音色一览表!H:H,0))&amp;" "&amp;INDEX(音色一览表!G:G,MATCH(MID(F1753,5,2)&amp;MID(F1754,5,2)&amp;MID(F1755,7,2),音色一览表!H:H,0)),"")</f>
        <v/>
      </c>
      <c r="S1753" s="17"/>
      <c r="T1753" s="17"/>
    </row>
    <row r="1754" spans="1:20" ht="18" hidden="1" customHeight="1" x14ac:dyDescent="0.2">
      <c r="A1754" s="16">
        <v>1752</v>
      </c>
      <c r="B1754" s="16">
        <v>8</v>
      </c>
      <c r="C1754" s="10">
        <v>43089.903970358799</v>
      </c>
      <c r="D1754" s="16" t="s">
        <v>49</v>
      </c>
      <c r="E1754" s="16" t="s">
        <v>50</v>
      </c>
      <c r="F1754" s="16" t="s">
        <v>1313</v>
      </c>
      <c r="G1754" s="16" t="s">
        <v>2028</v>
      </c>
      <c r="H1754" s="34" t="str">
        <f t="shared" si="111"/>
        <v>B07</v>
      </c>
      <c r="I1754" s="34" t="str">
        <f>IFERROR(INDEX(数据分类!B:B,MATCH(数据!H1754,数据分类!A:A,0)),"Error")</f>
        <v>主音量_a</v>
      </c>
      <c r="J1754" s="34" t="str">
        <f>IFERROR(_xlfn.IFS(INDEX(数据分类!E:E,MATCH(数据!H1754,数据分类!A:A,0))=3456,N1754&amp;M1754,INDEX(数据分类!E:E,MATCH(数据!H1754,数据分类!A:A,0))=34,M1754,INDEX(数据分类!E:E,MATCH(数据!H1754,数据分类!A:A,0))=56,N1754,INDEX(数据分类!E:E,MATCH(数据!H1754,数据分类!A:A,0))="-","-"),"Error")</f>
        <v>Vol:076</v>
      </c>
      <c r="K1754" s="34">
        <f t="shared" si="110"/>
        <v>2</v>
      </c>
      <c r="L1754" s="4" t="str">
        <f>IFERROR(INDEX(字典msg!B:B,MATCH(D1754,字典msg!A:A,0)),"Error")</f>
        <v>正常</v>
      </c>
      <c r="M1754" s="4" t="str">
        <f>IFERROR(_xlfn.IFS(H1754="9",INDEX(字典1_34!C:C,MATCH(MID(F1754,5,2),字典1_34!B:B,0)),H1754="B00",INDEX(字典1_34!D:D,MATCH(MID(F1754,5,2),字典1_34!B:B,0)),H1754="B20",INDEX(字典1_34!E:E,MATCH(MID(F1754,5,2),字典1_34!B:B,0)),H1754="B48",INDEX(字典1_34!G:G,MATCH(MID(F1754,5,2),字典1_34!B:B,0)),LEFT(H1754,1)="B",INDEX(字典1_34!F:F,MATCH(MID(F1754,5,2),字典1_34!B:B,0))),"-")</f>
        <v>Vol:076</v>
      </c>
      <c r="N1754" s="4" t="str">
        <f>IFERROR(_xlfn.IFS(H1754="9",INDEX(字典1_56!C:C,MATCH(MID(F1754,7,2),字典1_56!B:B,0)),LEFT(H1754,1)="B",INDEX(字典1_56!D:D,MATCH(MID(F1754,7,2),字典1_56!B:B,0)),H1754="C_B",INDEX(字典1_56!F:F,MATCH(MID(F1754,7,2),字典1_56!B:B,0)),H1754="C",INDEX(字典1_56!E:E,MATCH(MID(F1754,7,2),字典1_56!B:B,0))),"-")</f>
        <v>主音量_a</v>
      </c>
      <c r="O1754" s="4" t="str">
        <f>IFERROR(INDEX(字典1_78!C:C,MATCH(RIGHT(F1754,2),字典1_78!B:B,0)),"Error")</f>
        <v>控制变更(#02)</v>
      </c>
      <c r="P1754" s="5">
        <f t="shared" si="108"/>
        <v>53.222999999999999</v>
      </c>
      <c r="Q1754" s="5">
        <f t="shared" si="109"/>
        <v>7.9000000000000625E-2</v>
      </c>
      <c r="R1754" s="5" t="str">
        <f>IF(H1756="C_B",INDEX(音色一览表!A:A,MATCH(MID(F1754,5,2)&amp;MID(F1755,5,2)&amp;MID(F1756,7,2),音色一览表!H:H,0))&amp;" "&amp;INDEX(音色一览表!G:G,MATCH(MID(F1754,5,2)&amp;MID(F1755,5,2)&amp;MID(F1756,7,2),音色一览表!H:H,0)),"")</f>
        <v/>
      </c>
      <c r="S1754" s="17"/>
      <c r="T1754" s="17"/>
    </row>
    <row r="1755" spans="1:20" ht="18" hidden="1" customHeight="1" x14ac:dyDescent="0.2">
      <c r="A1755" s="16">
        <v>1753</v>
      </c>
      <c r="B1755" s="16">
        <v>8</v>
      </c>
      <c r="C1755" s="10">
        <v>43089.903971319443</v>
      </c>
      <c r="D1755" s="16" t="s">
        <v>49</v>
      </c>
      <c r="E1755" s="16" t="s">
        <v>50</v>
      </c>
      <c r="F1755" s="16" t="s">
        <v>1315</v>
      </c>
      <c r="G1755" s="16" t="s">
        <v>2029</v>
      </c>
      <c r="H1755" s="34" t="str">
        <f t="shared" si="111"/>
        <v>B5D</v>
      </c>
      <c r="I1755" s="34" t="str">
        <f>IFERROR(INDEX(数据分类!B:B,MATCH(数据!H1755,数据分类!A:A,0)),"Error")</f>
        <v>混响深度_b</v>
      </c>
      <c r="J1755" s="34" t="str">
        <f>IFERROR(_xlfn.IFS(INDEX(数据分类!E:E,MATCH(数据!H1755,数据分类!A:A,0))=3456,N1755&amp;M1755,INDEX(数据分类!E:E,MATCH(数据!H1755,数据分类!A:A,0))=34,M1755,INDEX(数据分类!E:E,MATCH(数据!H1755,数据分类!A:A,0))=56,N1755,INDEX(数据分类!E:E,MATCH(数据!H1755,数据分类!A:A,0))="-","-"),"Error")</f>
        <v>Vol:040</v>
      </c>
      <c r="K1755" s="34">
        <f t="shared" si="110"/>
        <v>2</v>
      </c>
      <c r="L1755" s="4" t="str">
        <f>IFERROR(INDEX(字典msg!B:B,MATCH(D1755,字典msg!A:A,0)),"Error")</f>
        <v>正常</v>
      </c>
      <c r="M1755" s="4" t="str">
        <f>IFERROR(_xlfn.IFS(H1755="9",INDEX(字典1_34!C:C,MATCH(MID(F1755,5,2),字典1_34!B:B,0)),H1755="B00",INDEX(字典1_34!D:D,MATCH(MID(F1755,5,2),字典1_34!B:B,0)),H1755="B20",INDEX(字典1_34!E:E,MATCH(MID(F1755,5,2),字典1_34!B:B,0)),H1755="B48",INDEX(字典1_34!G:G,MATCH(MID(F1755,5,2),字典1_34!B:B,0)),LEFT(H1755,1)="B",INDEX(字典1_34!F:F,MATCH(MID(F1755,5,2),字典1_34!B:B,0))),"-")</f>
        <v>Vol:040</v>
      </c>
      <c r="N1755" s="4" t="str">
        <f>IFERROR(_xlfn.IFS(H1755="9",INDEX(字典1_56!C:C,MATCH(MID(F1755,7,2),字典1_56!B:B,0)),LEFT(H1755,1)="B",INDEX(字典1_56!D:D,MATCH(MID(F1755,7,2),字典1_56!B:B,0)),H1755="C_B",INDEX(字典1_56!F:F,MATCH(MID(F1755,7,2),字典1_56!B:B,0)),H1755="C",INDEX(字典1_56!E:E,MATCH(MID(F1755,7,2),字典1_56!B:B,0))),"-")</f>
        <v>混响深度_b</v>
      </c>
      <c r="O1755" s="4" t="str">
        <f>IFERROR(INDEX(字典1_78!C:C,MATCH(RIGHT(F1755,2),字典1_78!B:B,0)),"Error")</f>
        <v>控制变更(#02)</v>
      </c>
      <c r="P1755" s="5">
        <f t="shared" si="108"/>
        <v>53.305999999999997</v>
      </c>
      <c r="Q1755" s="5">
        <f t="shared" si="109"/>
        <v>8.2999999999998408E-2</v>
      </c>
      <c r="R1755" s="5" t="str">
        <f>IF(H1757="C_B",INDEX(音色一览表!A:A,MATCH(MID(F1755,5,2)&amp;MID(F1756,5,2)&amp;MID(F1757,7,2),音色一览表!H:H,0))&amp;" "&amp;INDEX(音色一览表!G:G,MATCH(MID(F1755,5,2)&amp;MID(F1756,5,2)&amp;MID(F1757,7,2),音色一览表!H:H,0)),"")</f>
        <v/>
      </c>
      <c r="S1755" s="17"/>
      <c r="T1755" s="17"/>
    </row>
    <row r="1756" spans="1:20" ht="18" hidden="1" customHeight="1" x14ac:dyDescent="0.2">
      <c r="A1756" s="16">
        <v>1754</v>
      </c>
      <c r="B1756" s="16">
        <v>8</v>
      </c>
      <c r="C1756" s="10">
        <v>43089.903972245367</v>
      </c>
      <c r="D1756" s="16" t="s">
        <v>49</v>
      </c>
      <c r="E1756" s="16" t="s">
        <v>50</v>
      </c>
      <c r="F1756" s="16" t="s">
        <v>2030</v>
      </c>
      <c r="G1756" s="16" t="s">
        <v>2031</v>
      </c>
      <c r="H1756" s="34" t="str">
        <f t="shared" si="111"/>
        <v>9</v>
      </c>
      <c r="I1756" s="34" t="str">
        <f>IFERROR(INDEX(数据分类!B:B,MATCH(数据!H1756,数据分类!A:A,0)),"Error")</f>
        <v>音符打开</v>
      </c>
      <c r="J1756" s="34" t="str">
        <f>IFERROR(_xlfn.IFS(INDEX(数据分类!E:E,MATCH(数据!H1756,数据分类!A:A,0))=3456,N1756&amp;M1756,INDEX(数据分类!E:E,MATCH(数据!H1756,数据分类!A:A,0))=34,M1756,INDEX(数据分类!E:E,MATCH(数据!H1756,数据分类!A:A,0))=56,N1756,INDEX(数据分类!E:E,MATCH(数据!H1756,数据分类!A:A,0))="-","-"),"Error")</f>
        <v>C3键按下(力度105)</v>
      </c>
      <c r="K1756" s="34">
        <f t="shared" si="110"/>
        <v>1</v>
      </c>
      <c r="L1756" s="4" t="str">
        <f>IFERROR(INDEX(字典msg!B:B,MATCH(D1756,字典msg!A:A,0)),"Error")</f>
        <v>正常</v>
      </c>
      <c r="M1756" s="4" t="str">
        <f>IFERROR(_xlfn.IFS(H1756="9",INDEX(字典1_34!C:C,MATCH(MID(F1756,5,2),字典1_34!B:B,0)),H1756="B00",INDEX(字典1_34!D:D,MATCH(MID(F1756,5,2),字典1_34!B:B,0)),H1756="B20",INDEX(字典1_34!E:E,MATCH(MID(F1756,5,2),字典1_34!B:B,0)),H1756="B48",INDEX(字典1_34!G:G,MATCH(MID(F1756,5,2),字典1_34!B:B,0)),LEFT(H1756,1)="B",INDEX(字典1_34!F:F,MATCH(MID(F1756,5,2),字典1_34!B:B,0))),"-")</f>
        <v>按下(力度105)</v>
      </c>
      <c r="N1756" s="4" t="str">
        <f>IFERROR(_xlfn.IFS(H1756="9",INDEX(字典1_56!C:C,MATCH(MID(F1756,7,2),字典1_56!B:B,0)),LEFT(H1756,1)="B",INDEX(字典1_56!D:D,MATCH(MID(F1756,7,2),字典1_56!B:B,0)),H1756="C_B",INDEX(字典1_56!F:F,MATCH(MID(F1756,7,2),字典1_56!B:B,0)),H1756="C",INDEX(字典1_56!E:E,MATCH(MID(F1756,7,2),字典1_56!B:B,0))),"-")</f>
        <v>C3键</v>
      </c>
      <c r="O1756" s="4" t="str">
        <f>IFERROR(INDEX(字典1_78!C:C,MATCH(RIGHT(F1756,2),字典1_78!B:B,0)),"Error")</f>
        <v>音符打开(#01)</v>
      </c>
      <c r="P1756" s="5">
        <f t="shared" si="108"/>
        <v>53.386000000000003</v>
      </c>
      <c r="Q1756" s="5">
        <f t="shared" si="109"/>
        <v>8.00000000000054E-2</v>
      </c>
      <c r="R1756" s="5" t="str">
        <f>IF(H1758="C_B",INDEX(音色一览表!A:A,MATCH(MID(F1756,5,2)&amp;MID(F1757,5,2)&amp;MID(F1758,7,2),音色一览表!H:H,0))&amp;" "&amp;INDEX(音色一览表!G:G,MATCH(MID(F1756,5,2)&amp;MID(F1757,5,2)&amp;MID(F1758,7,2),音色一览表!H:H,0)),"")</f>
        <v/>
      </c>
      <c r="S1756" s="17"/>
      <c r="T1756" s="17"/>
    </row>
    <row r="1757" spans="1:20" ht="18" hidden="1" customHeight="1" x14ac:dyDescent="0.2">
      <c r="A1757" s="16">
        <v>1755</v>
      </c>
      <c r="B1757" s="16">
        <v>8</v>
      </c>
      <c r="C1757" s="10">
        <v>43089.903981747688</v>
      </c>
      <c r="D1757" s="16" t="s">
        <v>49</v>
      </c>
      <c r="E1757" s="16" t="s">
        <v>50</v>
      </c>
      <c r="F1757" s="16" t="s">
        <v>166</v>
      </c>
      <c r="G1757" s="16" t="s">
        <v>2032</v>
      </c>
      <c r="H1757" s="34" t="str">
        <f t="shared" si="111"/>
        <v>9</v>
      </c>
      <c r="I1757" s="34" t="str">
        <f>IFERROR(INDEX(数据分类!B:B,MATCH(数据!H1757,数据分类!A:A,0)),"Error")</f>
        <v>音符打开</v>
      </c>
      <c r="J1757" s="34" t="str">
        <f>IFERROR(_xlfn.IFS(INDEX(数据分类!E:E,MATCH(数据!H1757,数据分类!A:A,0))=3456,N1757&amp;M1757,INDEX(数据分类!E:E,MATCH(数据!H1757,数据分类!A:A,0))=34,M1757,INDEX(数据分类!E:E,MATCH(数据!H1757,数据分类!A:A,0))=56,N1757,INDEX(数据分类!E:E,MATCH(数据!H1757,数据分类!A:A,0))="-","-"),"Error")</f>
        <v>C3键松开</v>
      </c>
      <c r="K1757" s="34">
        <f t="shared" si="110"/>
        <v>1</v>
      </c>
      <c r="L1757" s="4" t="str">
        <f>IFERROR(INDEX(字典msg!B:B,MATCH(D1757,字典msg!A:A,0)),"Error")</f>
        <v>正常</v>
      </c>
      <c r="M1757" s="4" t="str">
        <f>IFERROR(_xlfn.IFS(H1757="9",INDEX(字典1_34!C:C,MATCH(MID(F1757,5,2),字典1_34!B:B,0)),H1757="B00",INDEX(字典1_34!D:D,MATCH(MID(F1757,5,2),字典1_34!B:B,0)),H1757="B20",INDEX(字典1_34!E:E,MATCH(MID(F1757,5,2),字典1_34!B:B,0)),H1757="B48",INDEX(字典1_34!G:G,MATCH(MID(F1757,5,2),字典1_34!B:B,0)),LEFT(H1757,1)="B",INDEX(字典1_34!F:F,MATCH(MID(F1757,5,2),字典1_34!B:B,0))),"-")</f>
        <v>松开</v>
      </c>
      <c r="N1757" s="4" t="str">
        <f>IFERROR(_xlfn.IFS(H1757="9",INDEX(字典1_56!C:C,MATCH(MID(F1757,7,2),字典1_56!B:B,0)),LEFT(H1757,1)="B",INDEX(字典1_56!D:D,MATCH(MID(F1757,7,2),字典1_56!B:B,0)),H1757="C_B",INDEX(字典1_56!F:F,MATCH(MID(F1757,7,2),字典1_56!B:B,0)),H1757="C",INDEX(字典1_56!E:E,MATCH(MID(F1757,7,2),字典1_56!B:B,0))),"-")</f>
        <v>C3键</v>
      </c>
      <c r="O1757" s="4" t="str">
        <f>IFERROR(INDEX(字典1_78!C:C,MATCH(RIGHT(F1757,2),字典1_78!B:B,0)),"Error")</f>
        <v>音符打开(#01)</v>
      </c>
      <c r="P1757" s="5">
        <f t="shared" si="108"/>
        <v>54.206000000000003</v>
      </c>
      <c r="Q1757" s="5">
        <f t="shared" si="109"/>
        <v>0.82000000000000028</v>
      </c>
      <c r="R1757" s="5" t="str">
        <f>IF(H1759="C_B",INDEX(音色一览表!A:A,MATCH(MID(F1757,5,2)&amp;MID(F1758,5,2)&amp;MID(F1759,7,2),音色一览表!H:H,0))&amp;" "&amp;INDEX(音色一览表!G:G,MATCH(MID(F1757,5,2)&amp;MID(F1758,5,2)&amp;MID(F1759,7,2),音色一览表!H:H,0)),"")</f>
        <v/>
      </c>
      <c r="S1757" s="17"/>
      <c r="T1757" s="17"/>
    </row>
    <row r="1758" spans="1:20" ht="18" hidden="1" customHeight="1" x14ac:dyDescent="0.2">
      <c r="A1758" s="16">
        <v>1756</v>
      </c>
      <c r="B1758" s="16">
        <v>8</v>
      </c>
      <c r="C1758" s="10">
        <v>43089.90398988426</v>
      </c>
      <c r="D1758" s="16" t="s">
        <v>49</v>
      </c>
      <c r="E1758" s="16" t="s">
        <v>50</v>
      </c>
      <c r="F1758" s="16" t="s">
        <v>1021</v>
      </c>
      <c r="G1758" s="16" t="s">
        <v>2033</v>
      </c>
      <c r="H1758" s="34" t="str">
        <f t="shared" si="111"/>
        <v>B00</v>
      </c>
      <c r="I1758" s="34" t="str">
        <f>IFERROR(INDEX(数据分类!B:B,MATCH(数据!H1758,数据分类!A:A,0)),"Error")</f>
        <v>设定音色_MSB</v>
      </c>
      <c r="J1758" s="34" t="str">
        <f>IFERROR(_xlfn.IFS(INDEX(数据分类!E:E,MATCH(数据!H1758,数据分类!A:A,0))=3456,N1758&amp;M1758,INDEX(数据分类!E:E,MATCH(数据!H1758,数据分类!A:A,0))=34,M1758,INDEX(数据分类!E:E,MATCH(数据!H1758,数据分类!A:A,0))=56,N1758,INDEX(数据分类!E:E,MATCH(数据!H1758,数据分类!A:A,0))="-","-"),"Error")</f>
        <v>MSB:000</v>
      </c>
      <c r="K1758" s="34">
        <f t="shared" si="110"/>
        <v>1</v>
      </c>
      <c r="L1758" s="4" t="str">
        <f>IFERROR(INDEX(字典msg!B:B,MATCH(D1758,字典msg!A:A,0)),"Error")</f>
        <v>正常</v>
      </c>
      <c r="M1758" s="4" t="str">
        <f>IFERROR(_xlfn.IFS(H1758="9",INDEX(字典1_34!C:C,MATCH(MID(F1758,5,2),字典1_34!B:B,0)),H1758="B00",INDEX(字典1_34!D:D,MATCH(MID(F1758,5,2),字典1_34!B:B,0)),H1758="B20",INDEX(字典1_34!E:E,MATCH(MID(F1758,5,2),字典1_34!B:B,0)),H1758="B48",INDEX(字典1_34!G:G,MATCH(MID(F1758,5,2),字典1_34!B:B,0)),LEFT(H1758,1)="B",INDEX(字典1_34!F:F,MATCH(MID(F1758,5,2),字典1_34!B:B,0))),"-")</f>
        <v>MSB:000</v>
      </c>
      <c r="N1758" s="4" t="str">
        <f>IFERROR(_xlfn.IFS(H1758="9",INDEX(字典1_56!C:C,MATCH(MID(F1758,7,2),字典1_56!B:B,0)),LEFT(H1758,1)="B",INDEX(字典1_56!D:D,MATCH(MID(F1758,7,2),字典1_56!B:B,0)),H1758="C_B",INDEX(字典1_56!F:F,MATCH(MID(F1758,7,2),字典1_56!B:B,0)),H1758="C",INDEX(字典1_56!E:E,MATCH(MID(F1758,7,2),字典1_56!B:B,0))),"-")</f>
        <v>设定音色_MSB</v>
      </c>
      <c r="O1758" s="4" t="str">
        <f>IFERROR(INDEX(字典1_78!C:C,MATCH(RIGHT(F1758,2),字典1_78!B:B,0)),"Error")</f>
        <v>控制变更(#01)</v>
      </c>
      <c r="P1758" s="5">
        <f t="shared" si="108"/>
        <v>54.91</v>
      </c>
      <c r="Q1758" s="5">
        <f t="shared" si="109"/>
        <v>0.70399999999999352</v>
      </c>
      <c r="R1758" s="5" t="str">
        <f>IF(H1760="C_B",INDEX(音色一览表!A:A,MATCH(MID(F1758,5,2)&amp;MID(F1759,5,2)&amp;MID(F1760,7,2),音色一览表!H:H,0))&amp;" "&amp;INDEX(音色一览表!G:G,MATCH(MID(F1758,5,2)&amp;MID(F1759,5,2)&amp;MID(F1760,7,2),音色一览表!H:H,0)),"")</f>
        <v>32 三角钢琴</v>
      </c>
      <c r="S1758" s="17"/>
      <c r="T1758" s="17"/>
    </row>
    <row r="1759" spans="1:20" ht="18" hidden="1" customHeight="1" x14ac:dyDescent="0.2">
      <c r="A1759" s="16">
        <v>1757</v>
      </c>
      <c r="B1759" s="16">
        <v>8</v>
      </c>
      <c r="C1759" s="10">
        <v>43089.903990775463</v>
      </c>
      <c r="D1759" s="16" t="s">
        <v>49</v>
      </c>
      <c r="E1759" s="16" t="s">
        <v>50</v>
      </c>
      <c r="F1759" s="16" t="s">
        <v>1023</v>
      </c>
      <c r="G1759" s="16" t="s">
        <v>2034</v>
      </c>
      <c r="H1759" s="34" t="str">
        <f t="shared" si="111"/>
        <v>B20</v>
      </c>
      <c r="I1759" s="34" t="str">
        <f>IFERROR(INDEX(数据分类!B:B,MATCH(数据!H1759,数据分类!A:A,0)),"Error")</f>
        <v>设定音色_LSB</v>
      </c>
      <c r="J1759" s="34" t="str">
        <f>IFERROR(_xlfn.IFS(INDEX(数据分类!E:E,MATCH(数据!H1759,数据分类!A:A,0))=3456,N1759&amp;M1759,INDEX(数据分类!E:E,MATCH(数据!H1759,数据分类!A:A,0))=34,M1759,INDEX(数据分类!E:E,MATCH(数据!H1759,数据分类!A:A,0))=56,N1759,INDEX(数据分类!E:E,MATCH(数据!H1759,数据分类!A:A,0))="-","-"),"Error")</f>
        <v>LSB:112</v>
      </c>
      <c r="K1759" s="34">
        <f t="shared" si="110"/>
        <v>1</v>
      </c>
      <c r="L1759" s="4" t="str">
        <f>IFERROR(INDEX(字典msg!B:B,MATCH(D1759,字典msg!A:A,0)),"Error")</f>
        <v>正常</v>
      </c>
      <c r="M1759" s="4" t="str">
        <f>IFERROR(_xlfn.IFS(H1759="9",INDEX(字典1_34!C:C,MATCH(MID(F1759,5,2),字典1_34!B:B,0)),H1759="B00",INDEX(字典1_34!D:D,MATCH(MID(F1759,5,2),字典1_34!B:B,0)),H1759="B20",INDEX(字典1_34!E:E,MATCH(MID(F1759,5,2),字典1_34!B:B,0)),H1759="B48",INDEX(字典1_34!G:G,MATCH(MID(F1759,5,2),字典1_34!B:B,0)),LEFT(H1759,1)="B",INDEX(字典1_34!F:F,MATCH(MID(F1759,5,2),字典1_34!B:B,0))),"-")</f>
        <v>LSB:112</v>
      </c>
      <c r="N1759" s="4" t="str">
        <f>IFERROR(_xlfn.IFS(H1759="9",INDEX(字典1_56!C:C,MATCH(MID(F1759,7,2),字典1_56!B:B,0)),LEFT(H1759,1)="B",INDEX(字典1_56!D:D,MATCH(MID(F1759,7,2),字典1_56!B:B,0)),H1759="C_B",INDEX(字典1_56!F:F,MATCH(MID(F1759,7,2),字典1_56!B:B,0)),H1759="C",INDEX(字典1_56!E:E,MATCH(MID(F1759,7,2),字典1_56!B:B,0))),"-")</f>
        <v>设定音色_LSB</v>
      </c>
      <c r="O1759" s="4" t="str">
        <f>IFERROR(INDEX(字典1_78!C:C,MATCH(RIGHT(F1759,2),字典1_78!B:B,0)),"Error")</f>
        <v>控制变更(#01)</v>
      </c>
      <c r="P1759" s="5">
        <f t="shared" si="108"/>
        <v>54.987000000000002</v>
      </c>
      <c r="Q1759" s="5">
        <f t="shared" si="109"/>
        <v>7.7000000000005286E-2</v>
      </c>
      <c r="R1759" s="5" t="str">
        <f>IF(H1761="C_B",INDEX(音色一览表!A:A,MATCH(MID(F1759,5,2)&amp;MID(F1760,5,2)&amp;MID(F1761,7,2),音色一览表!H:H,0))&amp;" "&amp;INDEX(音色一览表!G:G,MATCH(MID(F1759,5,2)&amp;MID(F1760,5,2)&amp;MID(F1761,7,2),音色一览表!H:H,0)),"")</f>
        <v/>
      </c>
      <c r="S1759" s="17"/>
      <c r="T1759" s="17"/>
    </row>
    <row r="1760" spans="1:20" ht="18" hidden="1" customHeight="1" x14ac:dyDescent="0.2">
      <c r="A1760" s="16">
        <v>1758</v>
      </c>
      <c r="B1760" s="16">
        <v>8</v>
      </c>
      <c r="C1760" s="10">
        <v>43089.903991712963</v>
      </c>
      <c r="D1760" s="16" t="s">
        <v>49</v>
      </c>
      <c r="E1760" s="16" t="s">
        <v>50</v>
      </c>
      <c r="F1760" s="16" t="s">
        <v>1024</v>
      </c>
      <c r="G1760" s="16" t="s">
        <v>2035</v>
      </c>
      <c r="H1760" s="34" t="str">
        <f t="shared" si="111"/>
        <v>C_B</v>
      </c>
      <c r="I1760" s="34" t="str">
        <f>IFERROR(INDEX(数据分类!B:B,MATCH(数据!H1760,数据分类!A:A,0)),"Error")</f>
        <v>设定音色_NO</v>
      </c>
      <c r="J1760" s="34" t="str">
        <f>IFERROR(_xlfn.IFS(INDEX(数据分类!E:E,MATCH(数据!H1760,数据分类!A:A,0))=3456,N1760&amp;M1760,INDEX(数据分类!E:E,MATCH(数据!H1760,数据分类!A:A,0))=34,M1760,INDEX(数据分类!E:E,MATCH(数据!H1760,数据分类!A:A,0))=56,N1760,INDEX(数据分类!E:E,MATCH(数据!H1760,数据分类!A:A,0))="-","-"),"Error")</f>
        <v>NO:001</v>
      </c>
      <c r="K1760" s="34">
        <f t="shared" si="110"/>
        <v>1</v>
      </c>
      <c r="L1760" s="4" t="str">
        <f>IFERROR(INDEX(字典msg!B:B,MATCH(D1760,字典msg!A:A,0)),"Error")</f>
        <v>正常</v>
      </c>
      <c r="M1760" s="4" t="str">
        <f>IFERROR(_xlfn.IFS(H1760="9",INDEX(字典1_34!C:C,MATCH(MID(F1760,5,2),字典1_34!B:B,0)),H1760="B00",INDEX(字典1_34!D:D,MATCH(MID(F1760,5,2),字典1_34!B:B,0)),H1760="B20",INDEX(字典1_34!E:E,MATCH(MID(F1760,5,2),字典1_34!B:B,0)),H1760="B48",INDEX(字典1_34!G:G,MATCH(MID(F1760,5,2),字典1_34!B:B,0)),LEFT(H1760,1)="B",INDEX(字典1_34!F:F,MATCH(MID(F1760,5,2),字典1_34!B:B,0))),"-")</f>
        <v>-</v>
      </c>
      <c r="N1760" s="4" t="str">
        <f>IFERROR(_xlfn.IFS(H1760="9",INDEX(字典1_56!C:C,MATCH(MID(F1760,7,2),字典1_56!B:B,0)),LEFT(H1760,1)="B",INDEX(字典1_56!D:D,MATCH(MID(F1760,7,2),字典1_56!B:B,0)),H1760="C_B",INDEX(字典1_56!F:F,MATCH(MID(F1760,7,2),字典1_56!B:B,0)),H1760="C",INDEX(字典1_56!E:E,MATCH(MID(F1760,7,2),字典1_56!B:B,0))),"-")</f>
        <v>NO:001</v>
      </c>
      <c r="O1760" s="4" t="str">
        <f>IFERROR(INDEX(字典1_78!C:C,MATCH(RIGHT(F1760,2),字典1_78!B:B,0)),"Error")</f>
        <v>程序更改(#01)</v>
      </c>
      <c r="P1760" s="5">
        <f t="shared" si="108"/>
        <v>55.067999999999998</v>
      </c>
      <c r="Q1760" s="5">
        <f t="shared" si="109"/>
        <v>8.0999999999995964E-2</v>
      </c>
      <c r="R1760" s="5" t="str">
        <f>IF(H1762="C_B",INDEX(音色一览表!A:A,MATCH(MID(F1760,5,2)&amp;MID(F1761,5,2)&amp;MID(F1762,7,2),音色一览表!H:H,0))&amp;" "&amp;INDEX(音色一览表!G:G,MATCH(MID(F1760,5,2)&amp;MID(F1761,5,2)&amp;MID(F1762,7,2),音色一览表!H:H,0)),"")</f>
        <v/>
      </c>
      <c r="S1760" s="17"/>
      <c r="T1760" s="17"/>
    </row>
    <row r="1761" spans="1:20" ht="18" hidden="1" customHeight="1" x14ac:dyDescent="0.2">
      <c r="A1761" s="16">
        <v>1759</v>
      </c>
      <c r="B1761" s="16">
        <v>8</v>
      </c>
      <c r="C1761" s="10">
        <v>43089.903992627318</v>
      </c>
      <c r="D1761" s="16" t="s">
        <v>49</v>
      </c>
      <c r="E1761" s="16" t="s">
        <v>50</v>
      </c>
      <c r="F1761" s="16" t="s">
        <v>1026</v>
      </c>
      <c r="G1761" s="16" t="s">
        <v>2036</v>
      </c>
      <c r="H1761" s="34" t="str">
        <f t="shared" si="111"/>
        <v>B00</v>
      </c>
      <c r="I1761" s="34" t="str">
        <f>IFERROR(INDEX(数据分类!B:B,MATCH(数据!H1761,数据分类!A:A,0)),"Error")</f>
        <v>设定音色_MSB</v>
      </c>
      <c r="J1761" s="34" t="str">
        <f>IFERROR(_xlfn.IFS(INDEX(数据分类!E:E,MATCH(数据!H1761,数据分类!A:A,0))=3456,N1761&amp;M1761,INDEX(数据分类!E:E,MATCH(数据!H1761,数据分类!A:A,0))=34,M1761,INDEX(数据分类!E:E,MATCH(数据!H1761,数据分类!A:A,0))=56,N1761,INDEX(数据分类!E:E,MATCH(数据!H1761,数据分类!A:A,0))="-","-"),"Error")</f>
        <v>MSB:000</v>
      </c>
      <c r="K1761" s="34">
        <f t="shared" si="110"/>
        <v>2</v>
      </c>
      <c r="L1761" s="4" t="str">
        <f>IFERROR(INDEX(字典msg!B:B,MATCH(D1761,字典msg!A:A,0)),"Error")</f>
        <v>正常</v>
      </c>
      <c r="M1761" s="4" t="str">
        <f>IFERROR(_xlfn.IFS(H1761="9",INDEX(字典1_34!C:C,MATCH(MID(F1761,5,2),字典1_34!B:B,0)),H1761="B00",INDEX(字典1_34!D:D,MATCH(MID(F1761,5,2),字典1_34!B:B,0)),H1761="B20",INDEX(字典1_34!E:E,MATCH(MID(F1761,5,2),字典1_34!B:B,0)),H1761="B48",INDEX(字典1_34!G:G,MATCH(MID(F1761,5,2),字典1_34!B:B,0)),LEFT(H1761,1)="B",INDEX(字典1_34!F:F,MATCH(MID(F1761,5,2),字典1_34!B:B,0))),"-")</f>
        <v>MSB:000</v>
      </c>
      <c r="N1761" s="4" t="str">
        <f>IFERROR(_xlfn.IFS(H1761="9",INDEX(字典1_56!C:C,MATCH(MID(F1761,7,2),字典1_56!B:B,0)),LEFT(H1761,1)="B",INDEX(字典1_56!D:D,MATCH(MID(F1761,7,2),字典1_56!B:B,0)),H1761="C_B",INDEX(字典1_56!F:F,MATCH(MID(F1761,7,2),字典1_56!B:B,0)),H1761="C",INDEX(字典1_56!E:E,MATCH(MID(F1761,7,2),字典1_56!B:B,0))),"-")</f>
        <v>设定音色_MSB</v>
      </c>
      <c r="O1761" s="4" t="str">
        <f>IFERROR(INDEX(字典1_78!C:C,MATCH(RIGHT(F1761,2),字典1_78!B:B,0)),"Error")</f>
        <v>控制变更(#02)</v>
      </c>
      <c r="P1761" s="5">
        <f t="shared" si="108"/>
        <v>55.146999999999998</v>
      </c>
      <c r="Q1761" s="5">
        <f t="shared" si="109"/>
        <v>7.9000000000000625E-2</v>
      </c>
      <c r="R1761" s="5" t="str">
        <f>IF(H1763="C_B",INDEX(音色一览表!A:A,MATCH(MID(F1761,5,2)&amp;MID(F1762,5,2)&amp;MID(F1763,7,2),音色一览表!H:H,0))&amp;" "&amp;INDEX(音色一览表!G:G,MATCH(MID(F1761,5,2)&amp;MID(F1762,5,2)&amp;MID(F1763,7,2),音色一览表!H:H,0)),"")</f>
        <v>73 弦乐合奏1</v>
      </c>
      <c r="S1761" s="17"/>
      <c r="T1761" s="17"/>
    </row>
    <row r="1762" spans="1:20" ht="18" hidden="1" customHeight="1" x14ac:dyDescent="0.2">
      <c r="A1762" s="16">
        <v>1760</v>
      </c>
      <c r="B1762" s="16">
        <v>8</v>
      </c>
      <c r="C1762" s="10">
        <v>43089.903993576387</v>
      </c>
      <c r="D1762" s="16" t="s">
        <v>49</v>
      </c>
      <c r="E1762" s="16" t="s">
        <v>50</v>
      </c>
      <c r="F1762" s="16" t="s">
        <v>1761</v>
      </c>
      <c r="G1762" s="16" t="s">
        <v>2037</v>
      </c>
      <c r="H1762" s="34" t="str">
        <f t="shared" si="111"/>
        <v>B20</v>
      </c>
      <c r="I1762" s="34" t="str">
        <f>IFERROR(INDEX(数据分类!B:B,MATCH(数据!H1762,数据分类!A:A,0)),"Error")</f>
        <v>设定音色_LSB</v>
      </c>
      <c r="J1762" s="34" t="str">
        <f>IFERROR(_xlfn.IFS(INDEX(数据分类!E:E,MATCH(数据!H1762,数据分类!A:A,0))=3456,N1762&amp;M1762,INDEX(数据分类!E:E,MATCH(数据!H1762,数据分类!A:A,0))=34,M1762,INDEX(数据分类!E:E,MATCH(数据!H1762,数据分类!A:A,0))=56,N1762,INDEX(数据分类!E:E,MATCH(数据!H1762,数据分类!A:A,0))="-","-"),"Error")</f>
        <v>LSB:116</v>
      </c>
      <c r="K1762" s="34">
        <f t="shared" si="110"/>
        <v>2</v>
      </c>
      <c r="L1762" s="4" t="str">
        <f>IFERROR(INDEX(字典msg!B:B,MATCH(D1762,字典msg!A:A,0)),"Error")</f>
        <v>正常</v>
      </c>
      <c r="M1762" s="4" t="str">
        <f>IFERROR(_xlfn.IFS(H1762="9",INDEX(字典1_34!C:C,MATCH(MID(F1762,5,2),字典1_34!B:B,0)),H1762="B00",INDEX(字典1_34!D:D,MATCH(MID(F1762,5,2),字典1_34!B:B,0)),H1762="B20",INDEX(字典1_34!E:E,MATCH(MID(F1762,5,2),字典1_34!B:B,0)),H1762="B48",INDEX(字典1_34!G:G,MATCH(MID(F1762,5,2),字典1_34!B:B,0)),LEFT(H1762,1)="B",INDEX(字典1_34!F:F,MATCH(MID(F1762,5,2),字典1_34!B:B,0))),"-")</f>
        <v>LSB:116</v>
      </c>
      <c r="N1762" s="4" t="str">
        <f>IFERROR(_xlfn.IFS(H1762="9",INDEX(字典1_56!C:C,MATCH(MID(F1762,7,2),字典1_56!B:B,0)),LEFT(H1762,1)="B",INDEX(字典1_56!D:D,MATCH(MID(F1762,7,2),字典1_56!B:B,0)),H1762="C_B",INDEX(字典1_56!F:F,MATCH(MID(F1762,7,2),字典1_56!B:B,0)),H1762="C",INDEX(字典1_56!E:E,MATCH(MID(F1762,7,2),字典1_56!B:B,0))),"-")</f>
        <v>设定音色_LSB</v>
      </c>
      <c r="O1762" s="4" t="str">
        <f>IFERROR(INDEX(字典1_78!C:C,MATCH(RIGHT(F1762,2),字典1_78!B:B,0)),"Error")</f>
        <v>控制变更(#02)</v>
      </c>
      <c r="P1762" s="5">
        <f t="shared" si="108"/>
        <v>55.228999999999999</v>
      </c>
      <c r="Q1762" s="5">
        <f t="shared" si="109"/>
        <v>8.2000000000000739E-2</v>
      </c>
      <c r="R1762" s="5" t="str">
        <f>IF(H1764="C_B",INDEX(音色一览表!A:A,MATCH(MID(F1762,5,2)&amp;MID(F1763,5,2)&amp;MID(F1764,7,2),音色一览表!H:H,0))&amp;" "&amp;INDEX(音色一览表!G:G,MATCH(MID(F1762,5,2)&amp;MID(F1763,5,2)&amp;MID(F1764,7,2),音色一览表!H:H,0)),"")</f>
        <v/>
      </c>
      <c r="S1762" s="17"/>
      <c r="T1762" s="17"/>
    </row>
    <row r="1763" spans="1:20" ht="18" hidden="1" customHeight="1" x14ac:dyDescent="0.2">
      <c r="A1763" s="16">
        <v>1761</v>
      </c>
      <c r="B1763" s="16">
        <v>8</v>
      </c>
      <c r="C1763" s="10">
        <v>43089.903994513887</v>
      </c>
      <c r="D1763" s="16" t="s">
        <v>49</v>
      </c>
      <c r="E1763" s="16" t="s">
        <v>50</v>
      </c>
      <c r="F1763" s="16" t="s">
        <v>1074</v>
      </c>
      <c r="G1763" s="16" t="s">
        <v>2038</v>
      </c>
      <c r="H1763" s="34" t="str">
        <f t="shared" si="111"/>
        <v>C_B</v>
      </c>
      <c r="I1763" s="34" t="str">
        <f>IFERROR(INDEX(数据分类!B:B,MATCH(数据!H1763,数据分类!A:A,0)),"Error")</f>
        <v>设定音色_NO</v>
      </c>
      <c r="J1763" s="34" t="str">
        <f>IFERROR(_xlfn.IFS(INDEX(数据分类!E:E,MATCH(数据!H1763,数据分类!A:A,0))=3456,N1763&amp;M1763,INDEX(数据分类!E:E,MATCH(数据!H1763,数据分类!A:A,0))=34,M1763,INDEX(数据分类!E:E,MATCH(数据!H1763,数据分类!A:A,0))=56,N1763,INDEX(数据分类!E:E,MATCH(数据!H1763,数据分类!A:A,0))="-","-"),"Error")</f>
        <v>NO:049</v>
      </c>
      <c r="K1763" s="34">
        <f t="shared" si="110"/>
        <v>2</v>
      </c>
      <c r="L1763" s="4" t="str">
        <f>IFERROR(INDEX(字典msg!B:B,MATCH(D1763,字典msg!A:A,0)),"Error")</f>
        <v>正常</v>
      </c>
      <c r="M1763" s="4" t="str">
        <f>IFERROR(_xlfn.IFS(H1763="9",INDEX(字典1_34!C:C,MATCH(MID(F1763,5,2),字典1_34!B:B,0)),H1763="B00",INDEX(字典1_34!D:D,MATCH(MID(F1763,5,2),字典1_34!B:B,0)),H1763="B20",INDEX(字典1_34!E:E,MATCH(MID(F1763,5,2),字典1_34!B:B,0)),H1763="B48",INDEX(字典1_34!G:G,MATCH(MID(F1763,5,2),字典1_34!B:B,0)),LEFT(H1763,1)="B",INDEX(字典1_34!F:F,MATCH(MID(F1763,5,2),字典1_34!B:B,0))),"-")</f>
        <v>-</v>
      </c>
      <c r="N1763" s="4" t="str">
        <f>IFERROR(_xlfn.IFS(H1763="9",INDEX(字典1_56!C:C,MATCH(MID(F1763,7,2),字典1_56!B:B,0)),LEFT(H1763,1)="B",INDEX(字典1_56!D:D,MATCH(MID(F1763,7,2),字典1_56!B:B,0)),H1763="C_B",INDEX(字典1_56!F:F,MATCH(MID(F1763,7,2),字典1_56!B:B,0)),H1763="C",INDEX(字典1_56!E:E,MATCH(MID(F1763,7,2),字典1_56!B:B,0))),"-")</f>
        <v>NO:049</v>
      </c>
      <c r="O1763" s="4" t="str">
        <f>IFERROR(INDEX(字典1_78!C:C,MATCH(RIGHT(F1763,2),字典1_78!B:B,0)),"Error")</f>
        <v>程序更改(#02)</v>
      </c>
      <c r="P1763" s="5">
        <f t="shared" si="108"/>
        <v>55.308999999999997</v>
      </c>
      <c r="Q1763" s="5">
        <f t="shared" si="109"/>
        <v>7.9999999999998295E-2</v>
      </c>
      <c r="R1763" s="5" t="str">
        <f>IF(H1765="C_B",INDEX(音色一览表!A:A,MATCH(MID(F1763,5,2)&amp;MID(F1764,5,2)&amp;MID(F1765,7,2),音色一览表!H:H,0))&amp;" "&amp;INDEX(音色一览表!G:G,MATCH(MID(F1763,5,2)&amp;MID(F1764,5,2)&amp;MID(F1765,7,2),音色一览表!H:H,0)),"")</f>
        <v/>
      </c>
      <c r="S1763" s="17"/>
      <c r="T1763" s="17"/>
    </row>
    <row r="1764" spans="1:20" ht="18" hidden="1" customHeight="1" x14ac:dyDescent="0.2">
      <c r="A1764" s="16">
        <v>1762</v>
      </c>
      <c r="B1764" s="16">
        <v>8</v>
      </c>
      <c r="C1764" s="10">
        <v>43089.903995520835</v>
      </c>
      <c r="D1764" s="16" t="s">
        <v>49</v>
      </c>
      <c r="E1764" s="16" t="s">
        <v>50</v>
      </c>
      <c r="F1764" s="16" t="s">
        <v>1764</v>
      </c>
      <c r="G1764" s="16" t="s">
        <v>2039</v>
      </c>
      <c r="H1764" s="34" t="str">
        <f t="shared" si="111"/>
        <v>B07</v>
      </c>
      <c r="I1764" s="34" t="str">
        <f>IFERROR(INDEX(数据分类!B:B,MATCH(数据!H1764,数据分类!A:A,0)),"Error")</f>
        <v>主音量_a</v>
      </c>
      <c r="J1764" s="34" t="str">
        <f>IFERROR(_xlfn.IFS(INDEX(数据分类!E:E,MATCH(数据!H1764,数据分类!A:A,0))=3456,N1764&amp;M1764,INDEX(数据分类!E:E,MATCH(数据!H1764,数据分类!A:A,0))=34,M1764,INDEX(数据分类!E:E,MATCH(数据!H1764,数据分类!A:A,0))=56,N1764,INDEX(数据分类!E:E,MATCH(数据!H1764,数据分类!A:A,0))="-","-"),"Error")</f>
        <v>Vol:115</v>
      </c>
      <c r="K1764" s="34">
        <f t="shared" si="110"/>
        <v>1</v>
      </c>
      <c r="L1764" s="4" t="str">
        <f>IFERROR(INDEX(字典msg!B:B,MATCH(D1764,字典msg!A:A,0)),"Error")</f>
        <v>正常</v>
      </c>
      <c r="M1764" s="4" t="str">
        <f>IFERROR(_xlfn.IFS(H1764="9",INDEX(字典1_34!C:C,MATCH(MID(F1764,5,2),字典1_34!B:B,0)),H1764="B00",INDEX(字典1_34!D:D,MATCH(MID(F1764,5,2),字典1_34!B:B,0)),H1764="B20",INDEX(字典1_34!E:E,MATCH(MID(F1764,5,2),字典1_34!B:B,0)),H1764="B48",INDEX(字典1_34!G:G,MATCH(MID(F1764,5,2),字典1_34!B:B,0)),LEFT(H1764,1)="B",INDEX(字典1_34!F:F,MATCH(MID(F1764,5,2),字典1_34!B:B,0))),"-")</f>
        <v>Vol:115</v>
      </c>
      <c r="N1764" s="4" t="str">
        <f>IFERROR(_xlfn.IFS(H1764="9",INDEX(字典1_56!C:C,MATCH(MID(F1764,7,2),字典1_56!B:B,0)),LEFT(H1764,1)="B",INDEX(字典1_56!D:D,MATCH(MID(F1764,7,2),字典1_56!B:B,0)),H1764="C_B",INDEX(字典1_56!F:F,MATCH(MID(F1764,7,2),字典1_56!B:B,0)),H1764="C",INDEX(字典1_56!E:E,MATCH(MID(F1764,7,2),字典1_56!B:B,0))),"-")</f>
        <v>主音量_a</v>
      </c>
      <c r="O1764" s="4" t="str">
        <f>IFERROR(INDEX(字典1_78!C:C,MATCH(RIGHT(F1764,2),字典1_78!B:B,0)),"Error")</f>
        <v>控制变更(#01)</v>
      </c>
      <c r="P1764" s="5">
        <f t="shared" si="108"/>
        <v>55.396000000000001</v>
      </c>
      <c r="Q1764" s="5">
        <f t="shared" si="109"/>
        <v>8.7000000000003297E-2</v>
      </c>
      <c r="R1764" s="5" t="str">
        <f>IF(H1766="C_B",INDEX(音色一览表!A:A,MATCH(MID(F1764,5,2)&amp;MID(F1765,5,2)&amp;MID(F1766,7,2),音色一览表!H:H,0))&amp;" "&amp;INDEX(音色一览表!G:G,MATCH(MID(F1764,5,2)&amp;MID(F1765,5,2)&amp;MID(F1766,7,2),音色一览表!H:H,0)),"")</f>
        <v/>
      </c>
      <c r="S1764" s="17"/>
      <c r="T1764" s="17"/>
    </row>
    <row r="1765" spans="1:20" ht="18" hidden="1" customHeight="1" x14ac:dyDescent="0.2">
      <c r="A1765" s="16">
        <v>1763</v>
      </c>
      <c r="B1765" s="16">
        <v>8</v>
      </c>
      <c r="C1765" s="10">
        <v>43089.903996446759</v>
      </c>
      <c r="D1765" s="16" t="s">
        <v>49</v>
      </c>
      <c r="E1765" s="16" t="s">
        <v>50</v>
      </c>
      <c r="F1765" s="16" t="s">
        <v>1276</v>
      </c>
      <c r="G1765" s="16" t="s">
        <v>2040</v>
      </c>
      <c r="H1765" s="34" t="str">
        <f t="shared" si="111"/>
        <v>B5B</v>
      </c>
      <c r="I1765" s="34" t="str">
        <f>IFERROR(INDEX(数据分类!B:B,MATCH(数据!H1765,数据分类!A:A,0)),"Error")</f>
        <v>混响深度_a</v>
      </c>
      <c r="J1765" s="34" t="str">
        <f>IFERROR(_xlfn.IFS(INDEX(数据分类!E:E,MATCH(数据!H1765,数据分类!A:A,0))=3456,N1765&amp;M1765,INDEX(数据分类!E:E,MATCH(数据!H1765,数据分类!A:A,0))=34,M1765,INDEX(数据分类!E:E,MATCH(数据!H1765,数据分类!A:A,0))=56,N1765,INDEX(数据分类!E:E,MATCH(数据!H1765,数据分类!A:A,0))="-","-"),"Error")</f>
        <v>Vol:024</v>
      </c>
      <c r="K1765" s="34">
        <f t="shared" si="110"/>
        <v>1</v>
      </c>
      <c r="L1765" s="4" t="str">
        <f>IFERROR(INDEX(字典msg!B:B,MATCH(D1765,字典msg!A:A,0)),"Error")</f>
        <v>正常</v>
      </c>
      <c r="M1765" s="4" t="str">
        <f>IFERROR(_xlfn.IFS(H1765="9",INDEX(字典1_34!C:C,MATCH(MID(F1765,5,2),字典1_34!B:B,0)),H1765="B00",INDEX(字典1_34!D:D,MATCH(MID(F1765,5,2),字典1_34!B:B,0)),H1765="B20",INDEX(字典1_34!E:E,MATCH(MID(F1765,5,2),字典1_34!B:B,0)),H1765="B48",INDEX(字典1_34!G:G,MATCH(MID(F1765,5,2),字典1_34!B:B,0)),LEFT(H1765,1)="B",INDEX(字典1_34!F:F,MATCH(MID(F1765,5,2),字典1_34!B:B,0))),"-")</f>
        <v>Vol:024</v>
      </c>
      <c r="N1765" s="4" t="str">
        <f>IFERROR(_xlfn.IFS(H1765="9",INDEX(字典1_56!C:C,MATCH(MID(F1765,7,2),字典1_56!B:B,0)),LEFT(H1765,1)="B",INDEX(字典1_56!D:D,MATCH(MID(F1765,7,2),字典1_56!B:B,0)),H1765="C_B",INDEX(字典1_56!F:F,MATCH(MID(F1765,7,2),字典1_56!B:B,0)),H1765="C",INDEX(字典1_56!E:E,MATCH(MID(F1765,7,2),字典1_56!B:B,0))),"-")</f>
        <v>混响深度_a</v>
      </c>
      <c r="O1765" s="4" t="str">
        <f>IFERROR(INDEX(字典1_78!C:C,MATCH(RIGHT(F1765,2),字典1_78!B:B,0)),"Error")</f>
        <v>控制变更(#01)</v>
      </c>
      <c r="P1765" s="5">
        <f t="shared" si="108"/>
        <v>55.475999999999999</v>
      </c>
      <c r="Q1765" s="5">
        <f t="shared" si="109"/>
        <v>7.9999999999998295E-2</v>
      </c>
      <c r="R1765" s="5" t="str">
        <f>IF(H1767="C_B",INDEX(音色一览表!A:A,MATCH(MID(F1765,5,2)&amp;MID(F1766,5,2)&amp;MID(F1767,7,2),音色一览表!H:H,0))&amp;" "&amp;INDEX(音色一览表!G:G,MATCH(MID(F1765,5,2)&amp;MID(F1766,5,2)&amp;MID(F1767,7,2),音色一览表!H:H,0)),"")</f>
        <v/>
      </c>
      <c r="S1765" s="17"/>
      <c r="T1765" s="17"/>
    </row>
    <row r="1766" spans="1:20" ht="18" hidden="1" customHeight="1" x14ac:dyDescent="0.2">
      <c r="A1766" s="16">
        <v>1764</v>
      </c>
      <c r="B1766" s="16">
        <v>8</v>
      </c>
      <c r="C1766" s="10">
        <v>43089.903997384259</v>
      </c>
      <c r="D1766" s="16" t="s">
        <v>49</v>
      </c>
      <c r="E1766" s="16" t="s">
        <v>50</v>
      </c>
      <c r="F1766" s="16" t="s">
        <v>1033</v>
      </c>
      <c r="G1766" s="16" t="s">
        <v>2041</v>
      </c>
      <c r="H1766" s="34" t="str">
        <f t="shared" si="111"/>
        <v>B5D</v>
      </c>
      <c r="I1766" s="34" t="str">
        <f>IFERROR(INDEX(数据分类!B:B,MATCH(数据!H1766,数据分类!A:A,0)),"Error")</f>
        <v>混响深度_b</v>
      </c>
      <c r="J1766" s="34" t="str">
        <f>IFERROR(_xlfn.IFS(INDEX(数据分类!E:E,MATCH(数据!H1766,数据分类!A:A,0))=3456,N1766&amp;M1766,INDEX(数据分类!E:E,MATCH(数据!H1766,数据分类!A:A,0))=34,M1766,INDEX(数据分类!E:E,MATCH(数据!H1766,数据分类!A:A,0))=56,N1766,INDEX(数据分类!E:E,MATCH(数据!H1766,数据分类!A:A,0))="-","-"),"Error")</f>
        <v>Vol:000</v>
      </c>
      <c r="K1766" s="34">
        <f t="shared" si="110"/>
        <v>1</v>
      </c>
      <c r="L1766" s="4" t="str">
        <f>IFERROR(INDEX(字典msg!B:B,MATCH(D1766,字典msg!A:A,0)),"Error")</f>
        <v>正常</v>
      </c>
      <c r="M1766" s="4" t="str">
        <f>IFERROR(_xlfn.IFS(H1766="9",INDEX(字典1_34!C:C,MATCH(MID(F1766,5,2),字典1_34!B:B,0)),H1766="B00",INDEX(字典1_34!D:D,MATCH(MID(F1766,5,2),字典1_34!B:B,0)),H1766="B20",INDEX(字典1_34!E:E,MATCH(MID(F1766,5,2),字典1_34!B:B,0)),H1766="B48",INDEX(字典1_34!G:G,MATCH(MID(F1766,5,2),字典1_34!B:B,0)),LEFT(H1766,1)="B",INDEX(字典1_34!F:F,MATCH(MID(F1766,5,2),字典1_34!B:B,0))),"-")</f>
        <v>Vol:000</v>
      </c>
      <c r="N1766" s="4" t="str">
        <f>IFERROR(_xlfn.IFS(H1766="9",INDEX(字典1_56!C:C,MATCH(MID(F1766,7,2),字典1_56!B:B,0)),LEFT(H1766,1)="B",INDEX(字典1_56!D:D,MATCH(MID(F1766,7,2),字典1_56!B:B,0)),H1766="C_B",INDEX(字典1_56!F:F,MATCH(MID(F1766,7,2),字典1_56!B:B,0)),H1766="C",INDEX(字典1_56!E:E,MATCH(MID(F1766,7,2),字典1_56!B:B,0))),"-")</f>
        <v>混响深度_b</v>
      </c>
      <c r="O1766" s="4" t="str">
        <f>IFERROR(INDEX(字典1_78!C:C,MATCH(RIGHT(F1766,2),字典1_78!B:B,0)),"Error")</f>
        <v>控制变更(#01)</v>
      </c>
      <c r="P1766" s="5">
        <f t="shared" si="108"/>
        <v>55.557000000000002</v>
      </c>
      <c r="Q1766" s="5">
        <f t="shared" si="109"/>
        <v>8.100000000000307E-2</v>
      </c>
      <c r="R1766" s="5" t="str">
        <f>IF(H1768="C_B",INDEX(音色一览表!A:A,MATCH(MID(F1766,5,2)&amp;MID(F1767,5,2)&amp;MID(F1768,7,2),音色一览表!H:H,0))&amp;" "&amp;INDEX(音色一览表!G:G,MATCH(MID(F1766,5,2)&amp;MID(F1767,5,2)&amp;MID(F1768,7,2),音色一览表!H:H,0)),"")</f>
        <v/>
      </c>
      <c r="S1766" s="17"/>
      <c r="T1766" s="17"/>
    </row>
    <row r="1767" spans="1:20" ht="18" hidden="1" customHeight="1" x14ac:dyDescent="0.2">
      <c r="A1767" s="16">
        <v>1765</v>
      </c>
      <c r="B1767" s="16">
        <v>8</v>
      </c>
      <c r="C1767" s="10">
        <v>43089.903998344904</v>
      </c>
      <c r="D1767" s="16" t="s">
        <v>49</v>
      </c>
      <c r="E1767" s="16" t="s">
        <v>50</v>
      </c>
      <c r="F1767" s="16" t="s">
        <v>1768</v>
      </c>
      <c r="G1767" s="16" t="s">
        <v>2042</v>
      </c>
      <c r="H1767" s="34" t="str">
        <f t="shared" si="111"/>
        <v>B07</v>
      </c>
      <c r="I1767" s="34" t="str">
        <f>IFERROR(INDEX(数据分类!B:B,MATCH(数据!H1767,数据分类!A:A,0)),"Error")</f>
        <v>主音量_a</v>
      </c>
      <c r="J1767" s="34" t="str">
        <f>IFERROR(_xlfn.IFS(INDEX(数据分类!E:E,MATCH(数据!H1767,数据分类!A:A,0))=3456,N1767&amp;M1767,INDEX(数据分类!E:E,MATCH(数据!H1767,数据分类!A:A,0))=34,M1767,INDEX(数据分类!E:E,MATCH(数据!H1767,数据分类!A:A,0))=56,N1767,INDEX(数据分类!E:E,MATCH(数据!H1767,数据分类!A:A,0))="-","-"),"Error")</f>
        <v>Vol:053</v>
      </c>
      <c r="K1767" s="34">
        <f t="shared" si="110"/>
        <v>2</v>
      </c>
      <c r="L1767" s="4" t="str">
        <f>IFERROR(INDEX(字典msg!B:B,MATCH(D1767,字典msg!A:A,0)),"Error")</f>
        <v>正常</v>
      </c>
      <c r="M1767" s="4" t="str">
        <f>IFERROR(_xlfn.IFS(H1767="9",INDEX(字典1_34!C:C,MATCH(MID(F1767,5,2),字典1_34!B:B,0)),H1767="B00",INDEX(字典1_34!D:D,MATCH(MID(F1767,5,2),字典1_34!B:B,0)),H1767="B20",INDEX(字典1_34!E:E,MATCH(MID(F1767,5,2),字典1_34!B:B,0)),H1767="B48",INDEX(字典1_34!G:G,MATCH(MID(F1767,5,2),字典1_34!B:B,0)),LEFT(H1767,1)="B",INDEX(字典1_34!F:F,MATCH(MID(F1767,5,2),字典1_34!B:B,0))),"-")</f>
        <v>Vol:053</v>
      </c>
      <c r="N1767" s="4" t="str">
        <f>IFERROR(_xlfn.IFS(H1767="9",INDEX(字典1_56!C:C,MATCH(MID(F1767,7,2),字典1_56!B:B,0)),LEFT(H1767,1)="B",INDEX(字典1_56!D:D,MATCH(MID(F1767,7,2),字典1_56!B:B,0)),H1767="C_B",INDEX(字典1_56!F:F,MATCH(MID(F1767,7,2),字典1_56!B:B,0)),H1767="C",INDEX(字典1_56!E:E,MATCH(MID(F1767,7,2),字典1_56!B:B,0))),"-")</f>
        <v>主音量_a</v>
      </c>
      <c r="O1767" s="4" t="str">
        <f>IFERROR(INDEX(字典1_78!C:C,MATCH(RIGHT(F1767,2),字典1_78!B:B,0)),"Error")</f>
        <v>控制变更(#02)</v>
      </c>
      <c r="P1767" s="5">
        <f t="shared" si="108"/>
        <v>55.640999999999998</v>
      </c>
      <c r="Q1767" s="5">
        <f t="shared" si="109"/>
        <v>8.3999999999996078E-2</v>
      </c>
      <c r="R1767" s="5" t="str">
        <f>IF(H1769="C_B",INDEX(音色一览表!A:A,MATCH(MID(F1767,5,2)&amp;MID(F1768,5,2)&amp;MID(F1769,7,2),音色一览表!H:H,0))&amp;" "&amp;INDEX(音色一览表!G:G,MATCH(MID(F1767,5,2)&amp;MID(F1768,5,2)&amp;MID(F1769,7,2),音色一览表!H:H,0)),"")</f>
        <v/>
      </c>
      <c r="S1767" s="17"/>
      <c r="T1767" s="17"/>
    </row>
    <row r="1768" spans="1:20" ht="18" hidden="1" customHeight="1" x14ac:dyDescent="0.2">
      <c r="A1768" s="16">
        <v>1766</v>
      </c>
      <c r="B1768" s="16">
        <v>8</v>
      </c>
      <c r="C1768" s="10">
        <v>43089.903999270835</v>
      </c>
      <c r="D1768" s="16" t="s">
        <v>49</v>
      </c>
      <c r="E1768" s="16" t="s">
        <v>50</v>
      </c>
      <c r="F1768" s="16" t="s">
        <v>1280</v>
      </c>
      <c r="G1768" s="16" t="s">
        <v>2043</v>
      </c>
      <c r="H1768" s="34" t="str">
        <f t="shared" si="111"/>
        <v>B5B</v>
      </c>
      <c r="I1768" s="34" t="str">
        <f>IFERROR(INDEX(数据分类!B:B,MATCH(数据!H1768,数据分类!A:A,0)),"Error")</f>
        <v>混响深度_a</v>
      </c>
      <c r="J1768" s="34" t="str">
        <f>IFERROR(_xlfn.IFS(INDEX(数据分类!E:E,MATCH(数据!H1768,数据分类!A:A,0))=3456,N1768&amp;M1768,INDEX(数据分类!E:E,MATCH(数据!H1768,数据分类!A:A,0))=34,M1768,INDEX(数据分类!E:E,MATCH(数据!H1768,数据分类!A:A,0))=56,N1768,INDEX(数据分类!E:E,MATCH(数据!H1768,数据分类!A:A,0))="-","-"),"Error")</f>
        <v>Vol:024</v>
      </c>
      <c r="K1768" s="34">
        <f t="shared" si="110"/>
        <v>2</v>
      </c>
      <c r="L1768" s="4" t="str">
        <f>IFERROR(INDEX(字典msg!B:B,MATCH(D1768,字典msg!A:A,0)),"Error")</f>
        <v>正常</v>
      </c>
      <c r="M1768" s="4" t="str">
        <f>IFERROR(_xlfn.IFS(H1768="9",INDEX(字典1_34!C:C,MATCH(MID(F1768,5,2),字典1_34!B:B,0)),H1768="B00",INDEX(字典1_34!D:D,MATCH(MID(F1768,5,2),字典1_34!B:B,0)),H1768="B20",INDEX(字典1_34!E:E,MATCH(MID(F1768,5,2),字典1_34!B:B,0)),H1768="B48",INDEX(字典1_34!G:G,MATCH(MID(F1768,5,2),字典1_34!B:B,0)),LEFT(H1768,1)="B",INDEX(字典1_34!F:F,MATCH(MID(F1768,5,2),字典1_34!B:B,0))),"-")</f>
        <v>Vol:024</v>
      </c>
      <c r="N1768" s="4" t="str">
        <f>IFERROR(_xlfn.IFS(H1768="9",INDEX(字典1_56!C:C,MATCH(MID(F1768,7,2),字典1_56!B:B,0)),LEFT(H1768,1)="B",INDEX(字典1_56!D:D,MATCH(MID(F1768,7,2),字典1_56!B:B,0)),H1768="C_B",INDEX(字典1_56!F:F,MATCH(MID(F1768,7,2),字典1_56!B:B,0)),H1768="C",INDEX(字典1_56!E:E,MATCH(MID(F1768,7,2),字典1_56!B:B,0))),"-")</f>
        <v>混响深度_a</v>
      </c>
      <c r="O1768" s="4" t="str">
        <f>IFERROR(INDEX(字典1_78!C:C,MATCH(RIGHT(F1768,2),字典1_78!B:B,0)),"Error")</f>
        <v>控制变更(#02)</v>
      </c>
      <c r="P1768" s="5">
        <f t="shared" si="108"/>
        <v>55.720999999999997</v>
      </c>
      <c r="Q1768" s="5">
        <f t="shared" si="109"/>
        <v>7.9999999999998295E-2</v>
      </c>
      <c r="R1768" s="5" t="str">
        <f>IF(H1770="C_B",INDEX(音色一览表!A:A,MATCH(MID(F1768,5,2)&amp;MID(F1769,5,2)&amp;MID(F1770,7,2),音色一览表!H:H,0))&amp;" "&amp;INDEX(音色一览表!G:G,MATCH(MID(F1768,5,2)&amp;MID(F1769,5,2)&amp;MID(F1770,7,2),音色一览表!H:H,0)),"")</f>
        <v/>
      </c>
      <c r="S1768" s="17"/>
      <c r="T1768" s="17"/>
    </row>
    <row r="1769" spans="1:20" ht="18" hidden="1" customHeight="1" x14ac:dyDescent="0.2">
      <c r="A1769" s="16">
        <v>1767</v>
      </c>
      <c r="B1769" s="16">
        <v>8</v>
      </c>
      <c r="C1769" s="10">
        <v>43089.904000254632</v>
      </c>
      <c r="D1769" s="16" t="s">
        <v>49</v>
      </c>
      <c r="E1769" s="16" t="s">
        <v>50</v>
      </c>
      <c r="F1769" s="16" t="s">
        <v>1338</v>
      </c>
      <c r="G1769" s="16" t="s">
        <v>2044</v>
      </c>
      <c r="H1769" s="34" t="str">
        <f t="shared" si="111"/>
        <v>B5D</v>
      </c>
      <c r="I1769" s="34" t="str">
        <f>IFERROR(INDEX(数据分类!B:B,MATCH(数据!H1769,数据分类!A:A,0)),"Error")</f>
        <v>混响深度_b</v>
      </c>
      <c r="J1769" s="34" t="str">
        <f>IFERROR(_xlfn.IFS(INDEX(数据分类!E:E,MATCH(数据!H1769,数据分类!A:A,0))=3456,N1769&amp;M1769,INDEX(数据分类!E:E,MATCH(数据!H1769,数据分类!A:A,0))=34,M1769,INDEX(数据分类!E:E,MATCH(数据!H1769,数据分类!A:A,0))=56,N1769,INDEX(数据分类!E:E,MATCH(数据!H1769,数据分类!A:A,0))="-","-"),"Error")</f>
        <v>Vol:000</v>
      </c>
      <c r="K1769" s="34">
        <f t="shared" si="110"/>
        <v>2</v>
      </c>
      <c r="L1769" s="4" t="str">
        <f>IFERROR(INDEX(字典msg!B:B,MATCH(D1769,字典msg!A:A,0)),"Error")</f>
        <v>正常</v>
      </c>
      <c r="M1769" s="4" t="str">
        <f>IFERROR(_xlfn.IFS(H1769="9",INDEX(字典1_34!C:C,MATCH(MID(F1769,5,2),字典1_34!B:B,0)),H1769="B00",INDEX(字典1_34!D:D,MATCH(MID(F1769,5,2),字典1_34!B:B,0)),H1769="B20",INDEX(字典1_34!E:E,MATCH(MID(F1769,5,2),字典1_34!B:B,0)),H1769="B48",INDEX(字典1_34!G:G,MATCH(MID(F1769,5,2),字典1_34!B:B,0)),LEFT(H1769,1)="B",INDEX(字典1_34!F:F,MATCH(MID(F1769,5,2),字典1_34!B:B,0))),"-")</f>
        <v>Vol:000</v>
      </c>
      <c r="N1769" s="4" t="str">
        <f>IFERROR(_xlfn.IFS(H1769="9",INDEX(字典1_56!C:C,MATCH(MID(F1769,7,2),字典1_56!B:B,0)),LEFT(H1769,1)="B",INDEX(字典1_56!D:D,MATCH(MID(F1769,7,2),字典1_56!B:B,0)),H1769="C_B",INDEX(字典1_56!F:F,MATCH(MID(F1769,7,2),字典1_56!B:B,0)),H1769="C",INDEX(字典1_56!E:E,MATCH(MID(F1769,7,2),字典1_56!B:B,0))),"-")</f>
        <v>混响深度_b</v>
      </c>
      <c r="O1769" s="4" t="str">
        <f>IFERROR(INDEX(字典1_78!C:C,MATCH(RIGHT(F1769,2),字典1_78!B:B,0)),"Error")</f>
        <v>控制变更(#02)</v>
      </c>
      <c r="P1769" s="5">
        <f t="shared" si="108"/>
        <v>55.805999999999997</v>
      </c>
      <c r="Q1769" s="5">
        <f t="shared" si="109"/>
        <v>8.5000000000000853E-2</v>
      </c>
      <c r="R1769" s="5" t="str">
        <f>IF(H1771="C_B",INDEX(音色一览表!A:A,MATCH(MID(F1769,5,2)&amp;MID(F1770,5,2)&amp;MID(F1771,7,2),音色一览表!H:H,0))&amp;" "&amp;INDEX(音色一览表!G:G,MATCH(MID(F1769,5,2)&amp;MID(F1770,5,2)&amp;MID(F1771,7,2),音色一览表!H:H,0)),"")</f>
        <v/>
      </c>
      <c r="S1769" s="17"/>
      <c r="T1769" s="17"/>
    </row>
    <row r="1770" spans="1:20" ht="18" hidden="1" customHeight="1" x14ac:dyDescent="0.2">
      <c r="A1770" s="16">
        <v>1768</v>
      </c>
      <c r="B1770" s="16">
        <v>8</v>
      </c>
      <c r="C1770" s="10">
        <v>43089.904001643517</v>
      </c>
      <c r="D1770" s="16" t="s">
        <v>49</v>
      </c>
      <c r="E1770" s="16" t="s">
        <v>50</v>
      </c>
      <c r="F1770" s="16" t="s">
        <v>1428</v>
      </c>
      <c r="G1770" s="16" t="s">
        <v>2045</v>
      </c>
      <c r="H1770" s="34" t="str">
        <f t="shared" si="111"/>
        <v>9</v>
      </c>
      <c r="I1770" s="34" t="str">
        <f>IFERROR(INDEX(数据分类!B:B,MATCH(数据!H1770,数据分类!A:A,0)),"Error")</f>
        <v>音符打开</v>
      </c>
      <c r="J1770" s="34" t="str">
        <f>IFERROR(_xlfn.IFS(INDEX(数据分类!E:E,MATCH(数据!H1770,数据分类!A:A,0))=3456,N1770&amp;M1770,INDEX(数据分类!E:E,MATCH(数据!H1770,数据分类!A:A,0))=34,M1770,INDEX(数据分类!E:E,MATCH(数据!H1770,数据分类!A:A,0))=56,N1770,INDEX(数据分类!E:E,MATCH(数据!H1770,数据分类!A:A,0))="-","-"),"Error")</f>
        <v>C3键按下(力度102)</v>
      </c>
      <c r="K1770" s="34">
        <f t="shared" si="110"/>
        <v>1</v>
      </c>
      <c r="L1770" s="4" t="str">
        <f>IFERROR(INDEX(字典msg!B:B,MATCH(D1770,字典msg!A:A,0)),"Error")</f>
        <v>正常</v>
      </c>
      <c r="M1770" s="4" t="str">
        <f>IFERROR(_xlfn.IFS(H1770="9",INDEX(字典1_34!C:C,MATCH(MID(F1770,5,2),字典1_34!B:B,0)),H1770="B00",INDEX(字典1_34!D:D,MATCH(MID(F1770,5,2),字典1_34!B:B,0)),H1770="B20",INDEX(字典1_34!E:E,MATCH(MID(F1770,5,2),字典1_34!B:B,0)),H1770="B48",INDEX(字典1_34!G:G,MATCH(MID(F1770,5,2),字典1_34!B:B,0)),LEFT(H1770,1)="B",INDEX(字典1_34!F:F,MATCH(MID(F1770,5,2),字典1_34!B:B,0))),"-")</f>
        <v>按下(力度102)</v>
      </c>
      <c r="N1770" s="4" t="str">
        <f>IFERROR(_xlfn.IFS(H1770="9",INDEX(字典1_56!C:C,MATCH(MID(F1770,7,2),字典1_56!B:B,0)),LEFT(H1770,1)="B",INDEX(字典1_56!D:D,MATCH(MID(F1770,7,2),字典1_56!B:B,0)),H1770="C_B",INDEX(字典1_56!F:F,MATCH(MID(F1770,7,2),字典1_56!B:B,0)),H1770="C",INDEX(字典1_56!E:E,MATCH(MID(F1770,7,2),字典1_56!B:B,0))),"-")</f>
        <v>C3键</v>
      </c>
      <c r="O1770" s="4" t="str">
        <f>IFERROR(INDEX(字典1_78!C:C,MATCH(RIGHT(F1770,2),字典1_78!B:B,0)),"Error")</f>
        <v>音符打开(#01)</v>
      </c>
      <c r="P1770" s="5">
        <f t="shared" si="108"/>
        <v>55.926000000000002</v>
      </c>
      <c r="Q1770" s="5">
        <f t="shared" si="109"/>
        <v>0.12000000000000455</v>
      </c>
      <c r="R1770" s="5" t="str">
        <f>IF(H1772="C_B",INDEX(音色一览表!A:A,MATCH(MID(F1770,5,2)&amp;MID(F1771,5,2)&amp;MID(F1772,7,2),音色一览表!H:H,0))&amp;" "&amp;INDEX(音色一览表!G:G,MATCH(MID(F1770,5,2)&amp;MID(F1771,5,2)&amp;MID(F1772,7,2),音色一览表!H:H,0)),"")</f>
        <v/>
      </c>
      <c r="S1770" s="17"/>
      <c r="T1770" s="17"/>
    </row>
    <row r="1771" spans="1:20" ht="18" hidden="1" customHeight="1" x14ac:dyDescent="0.2">
      <c r="A1771" s="16">
        <v>1769</v>
      </c>
      <c r="B1771" s="16">
        <v>8</v>
      </c>
      <c r="C1771" s="10">
        <v>43089.904002499999</v>
      </c>
      <c r="D1771" s="16" t="s">
        <v>49</v>
      </c>
      <c r="E1771" s="16" t="s">
        <v>50</v>
      </c>
      <c r="F1771" s="16" t="s">
        <v>2046</v>
      </c>
      <c r="G1771" s="16" t="s">
        <v>2047</v>
      </c>
      <c r="H1771" s="34" t="str">
        <f t="shared" si="111"/>
        <v>9</v>
      </c>
      <c r="I1771" s="34" t="str">
        <f>IFERROR(INDEX(数据分类!B:B,MATCH(数据!H1771,数据分类!A:A,0)),"Error")</f>
        <v>音符打开</v>
      </c>
      <c r="J1771" s="34" t="str">
        <f>IFERROR(_xlfn.IFS(INDEX(数据分类!E:E,MATCH(数据!H1771,数据分类!A:A,0))=3456,N1771&amp;M1771,INDEX(数据分类!E:E,MATCH(数据!H1771,数据分类!A:A,0))=34,M1771,INDEX(数据分类!E:E,MATCH(数据!H1771,数据分类!A:A,0))=56,N1771,INDEX(数据分类!E:E,MATCH(数据!H1771,数据分类!A:A,0))="-","-"),"Error")</f>
        <v>C3键按下(力度102)</v>
      </c>
      <c r="K1771" s="34">
        <f t="shared" si="110"/>
        <v>2</v>
      </c>
      <c r="L1771" s="4" t="str">
        <f>IFERROR(INDEX(字典msg!B:B,MATCH(D1771,字典msg!A:A,0)),"Error")</f>
        <v>正常</v>
      </c>
      <c r="M1771" s="4" t="str">
        <f>IFERROR(_xlfn.IFS(H1771="9",INDEX(字典1_34!C:C,MATCH(MID(F1771,5,2),字典1_34!B:B,0)),H1771="B00",INDEX(字典1_34!D:D,MATCH(MID(F1771,5,2),字典1_34!B:B,0)),H1771="B20",INDEX(字典1_34!E:E,MATCH(MID(F1771,5,2),字典1_34!B:B,0)),H1771="B48",INDEX(字典1_34!G:G,MATCH(MID(F1771,5,2),字典1_34!B:B,0)),LEFT(H1771,1)="B",INDEX(字典1_34!F:F,MATCH(MID(F1771,5,2),字典1_34!B:B,0))),"-")</f>
        <v>按下(力度102)</v>
      </c>
      <c r="N1771" s="4" t="str">
        <f>IFERROR(_xlfn.IFS(H1771="9",INDEX(字典1_56!C:C,MATCH(MID(F1771,7,2),字典1_56!B:B,0)),LEFT(H1771,1)="B",INDEX(字典1_56!D:D,MATCH(MID(F1771,7,2),字典1_56!B:B,0)),H1771="C_B",INDEX(字典1_56!F:F,MATCH(MID(F1771,7,2),字典1_56!B:B,0)),H1771="C",INDEX(字典1_56!E:E,MATCH(MID(F1771,7,2),字典1_56!B:B,0))),"-")</f>
        <v>C3键</v>
      </c>
      <c r="O1771" s="4" t="str">
        <f>IFERROR(INDEX(字典1_78!C:C,MATCH(RIGHT(F1771,2),字典1_78!B:B,0)),"Error")</f>
        <v>音符打开(#02)</v>
      </c>
      <c r="P1771" s="5">
        <f t="shared" si="108"/>
        <v>56</v>
      </c>
      <c r="Q1771" s="5">
        <f t="shared" si="109"/>
        <v>7.3999999999998067E-2</v>
      </c>
      <c r="R1771" s="5" t="str">
        <f>IF(H1773="C_B",INDEX(音色一览表!A:A,MATCH(MID(F1771,5,2)&amp;MID(F1772,5,2)&amp;MID(F1773,7,2),音色一览表!H:H,0))&amp;" "&amp;INDEX(音色一览表!G:G,MATCH(MID(F1771,5,2)&amp;MID(F1772,5,2)&amp;MID(F1773,7,2),音色一览表!H:H,0)),"")</f>
        <v/>
      </c>
      <c r="S1771" s="17"/>
      <c r="T1771" s="17"/>
    </row>
    <row r="1772" spans="1:20" ht="18" hidden="1" customHeight="1" x14ac:dyDescent="0.2">
      <c r="A1772" s="16">
        <v>1770</v>
      </c>
      <c r="B1772" s="16">
        <v>8</v>
      </c>
      <c r="C1772" s="10">
        <v>43089.904009675927</v>
      </c>
      <c r="D1772" s="16" t="s">
        <v>49</v>
      </c>
      <c r="E1772" s="16" t="s">
        <v>50</v>
      </c>
      <c r="F1772" s="16" t="s">
        <v>166</v>
      </c>
      <c r="G1772" s="16" t="s">
        <v>2048</v>
      </c>
      <c r="H1772" s="34" t="str">
        <f t="shared" si="111"/>
        <v>9</v>
      </c>
      <c r="I1772" s="34" t="str">
        <f>IFERROR(INDEX(数据分类!B:B,MATCH(数据!H1772,数据分类!A:A,0)),"Error")</f>
        <v>音符打开</v>
      </c>
      <c r="J1772" s="34" t="str">
        <f>IFERROR(_xlfn.IFS(INDEX(数据分类!E:E,MATCH(数据!H1772,数据分类!A:A,0))=3456,N1772&amp;M1772,INDEX(数据分类!E:E,MATCH(数据!H1772,数据分类!A:A,0))=34,M1772,INDEX(数据分类!E:E,MATCH(数据!H1772,数据分类!A:A,0))=56,N1772,INDEX(数据分类!E:E,MATCH(数据!H1772,数据分类!A:A,0))="-","-"),"Error")</f>
        <v>C3键松开</v>
      </c>
      <c r="K1772" s="34">
        <f t="shared" si="110"/>
        <v>1</v>
      </c>
      <c r="L1772" s="4" t="str">
        <f>IFERROR(INDEX(字典msg!B:B,MATCH(D1772,字典msg!A:A,0)),"Error")</f>
        <v>正常</v>
      </c>
      <c r="M1772" s="4" t="str">
        <f>IFERROR(_xlfn.IFS(H1772="9",INDEX(字典1_34!C:C,MATCH(MID(F1772,5,2),字典1_34!B:B,0)),H1772="B00",INDEX(字典1_34!D:D,MATCH(MID(F1772,5,2),字典1_34!B:B,0)),H1772="B20",INDEX(字典1_34!E:E,MATCH(MID(F1772,5,2),字典1_34!B:B,0)),H1772="B48",INDEX(字典1_34!G:G,MATCH(MID(F1772,5,2),字典1_34!B:B,0)),LEFT(H1772,1)="B",INDEX(字典1_34!F:F,MATCH(MID(F1772,5,2),字典1_34!B:B,0))),"-")</f>
        <v>松开</v>
      </c>
      <c r="N1772" s="4" t="str">
        <f>IFERROR(_xlfn.IFS(H1772="9",INDEX(字典1_56!C:C,MATCH(MID(F1772,7,2),字典1_56!B:B,0)),LEFT(H1772,1)="B",INDEX(字典1_56!D:D,MATCH(MID(F1772,7,2),字典1_56!B:B,0)),H1772="C_B",INDEX(字典1_56!F:F,MATCH(MID(F1772,7,2),字典1_56!B:B,0)),H1772="C",INDEX(字典1_56!E:E,MATCH(MID(F1772,7,2),字典1_56!B:B,0))),"-")</f>
        <v>C3键</v>
      </c>
      <c r="O1772" s="4" t="str">
        <f>IFERROR(INDEX(字典1_78!C:C,MATCH(RIGHT(F1772,2),字典1_78!B:B,0)),"Error")</f>
        <v>音符打开(#01)</v>
      </c>
      <c r="P1772" s="5">
        <f t="shared" si="108"/>
        <v>56.62</v>
      </c>
      <c r="Q1772" s="5">
        <f t="shared" si="109"/>
        <v>0.61999999999999744</v>
      </c>
      <c r="R1772" s="5" t="str">
        <f>IF(H1774="C_B",INDEX(音色一览表!A:A,MATCH(MID(F1772,5,2)&amp;MID(F1773,5,2)&amp;MID(F1774,7,2),音色一览表!H:H,0))&amp;" "&amp;INDEX(音色一览表!G:G,MATCH(MID(F1772,5,2)&amp;MID(F1773,5,2)&amp;MID(F1774,7,2),音色一览表!H:H,0)),"")</f>
        <v/>
      </c>
      <c r="S1772" s="17"/>
      <c r="T1772" s="17"/>
    </row>
    <row r="1773" spans="1:20" ht="18" hidden="1" customHeight="1" x14ac:dyDescent="0.2">
      <c r="A1773" s="16">
        <v>1771</v>
      </c>
      <c r="B1773" s="16">
        <v>8</v>
      </c>
      <c r="C1773" s="10">
        <v>43089.904010555554</v>
      </c>
      <c r="D1773" s="16" t="s">
        <v>49</v>
      </c>
      <c r="E1773" s="16" t="s">
        <v>50</v>
      </c>
      <c r="F1773" s="16" t="s">
        <v>2049</v>
      </c>
      <c r="G1773" s="16" t="s">
        <v>2050</v>
      </c>
      <c r="H1773" s="34" t="str">
        <f t="shared" si="111"/>
        <v>9</v>
      </c>
      <c r="I1773" s="34" t="str">
        <f>IFERROR(INDEX(数据分类!B:B,MATCH(数据!H1773,数据分类!A:A,0)),"Error")</f>
        <v>音符打开</v>
      </c>
      <c r="J1773" s="34" t="str">
        <f>IFERROR(_xlfn.IFS(INDEX(数据分类!E:E,MATCH(数据!H1773,数据分类!A:A,0))=3456,N1773&amp;M1773,INDEX(数据分类!E:E,MATCH(数据!H1773,数据分类!A:A,0))=34,M1773,INDEX(数据分类!E:E,MATCH(数据!H1773,数据分类!A:A,0))=56,N1773,INDEX(数据分类!E:E,MATCH(数据!H1773,数据分类!A:A,0))="-","-"),"Error")</f>
        <v>C3键松开</v>
      </c>
      <c r="K1773" s="34">
        <f t="shared" si="110"/>
        <v>2</v>
      </c>
      <c r="L1773" s="4" t="str">
        <f>IFERROR(INDEX(字典msg!B:B,MATCH(D1773,字典msg!A:A,0)),"Error")</f>
        <v>正常</v>
      </c>
      <c r="M1773" s="4" t="str">
        <f>IFERROR(_xlfn.IFS(H1773="9",INDEX(字典1_34!C:C,MATCH(MID(F1773,5,2),字典1_34!B:B,0)),H1773="B00",INDEX(字典1_34!D:D,MATCH(MID(F1773,5,2),字典1_34!B:B,0)),H1773="B20",INDEX(字典1_34!E:E,MATCH(MID(F1773,5,2),字典1_34!B:B,0)),H1773="B48",INDEX(字典1_34!G:G,MATCH(MID(F1773,5,2),字典1_34!B:B,0)),LEFT(H1773,1)="B",INDEX(字典1_34!F:F,MATCH(MID(F1773,5,2),字典1_34!B:B,0))),"-")</f>
        <v>松开</v>
      </c>
      <c r="N1773" s="4" t="str">
        <f>IFERROR(_xlfn.IFS(H1773="9",INDEX(字典1_56!C:C,MATCH(MID(F1773,7,2),字典1_56!B:B,0)),LEFT(H1773,1)="B",INDEX(字典1_56!D:D,MATCH(MID(F1773,7,2),字典1_56!B:B,0)),H1773="C_B",INDEX(字典1_56!F:F,MATCH(MID(F1773,7,2),字典1_56!B:B,0)),H1773="C",INDEX(字典1_56!E:E,MATCH(MID(F1773,7,2),字典1_56!B:B,0))),"-")</f>
        <v>C3键</v>
      </c>
      <c r="O1773" s="4" t="str">
        <f>IFERROR(INDEX(字典1_78!C:C,MATCH(RIGHT(F1773,2),字典1_78!B:B,0)),"Error")</f>
        <v>音符打开(#02)</v>
      </c>
      <c r="P1773" s="5">
        <f t="shared" si="108"/>
        <v>56.695999999999998</v>
      </c>
      <c r="Q1773" s="5">
        <f t="shared" si="109"/>
        <v>7.6000000000000512E-2</v>
      </c>
      <c r="R1773" s="5" t="str">
        <f>IF(H1775="C_B",INDEX(音色一览表!A:A,MATCH(MID(F1773,5,2)&amp;MID(F1774,5,2)&amp;MID(F1775,7,2),音色一览表!H:H,0))&amp;" "&amp;INDEX(音色一览表!G:G,MATCH(MID(F1773,5,2)&amp;MID(F1774,5,2)&amp;MID(F1775,7,2),音色一览表!H:H,0)),"")</f>
        <v/>
      </c>
      <c r="S1773" s="17"/>
      <c r="T1773" s="17"/>
    </row>
    <row r="1774" spans="1:20" ht="18" hidden="1" customHeight="1" x14ac:dyDescent="0.2">
      <c r="A1774" s="16">
        <v>1772</v>
      </c>
      <c r="B1774" s="16">
        <v>8</v>
      </c>
      <c r="C1774" s="10">
        <v>43089.904019212961</v>
      </c>
      <c r="D1774" s="16" t="s">
        <v>49</v>
      </c>
      <c r="E1774" s="16" t="s">
        <v>50</v>
      </c>
      <c r="F1774" s="16" t="s">
        <v>1021</v>
      </c>
      <c r="G1774" s="16" t="s">
        <v>2051</v>
      </c>
      <c r="H1774" s="34" t="str">
        <f t="shared" si="111"/>
        <v>B00</v>
      </c>
      <c r="I1774" s="34" t="str">
        <f>IFERROR(INDEX(数据分类!B:B,MATCH(数据!H1774,数据分类!A:A,0)),"Error")</f>
        <v>设定音色_MSB</v>
      </c>
      <c r="J1774" s="34" t="str">
        <f>IFERROR(_xlfn.IFS(INDEX(数据分类!E:E,MATCH(数据!H1774,数据分类!A:A,0))=3456,N1774&amp;M1774,INDEX(数据分类!E:E,MATCH(数据!H1774,数据分类!A:A,0))=34,M1774,INDEX(数据分类!E:E,MATCH(数据!H1774,数据分类!A:A,0))=56,N1774,INDEX(数据分类!E:E,MATCH(数据!H1774,数据分类!A:A,0))="-","-"),"Error")</f>
        <v>MSB:000</v>
      </c>
      <c r="K1774" s="34">
        <f t="shared" si="110"/>
        <v>1</v>
      </c>
      <c r="L1774" s="4" t="str">
        <f>IFERROR(INDEX(字典msg!B:B,MATCH(D1774,字典msg!A:A,0)),"Error")</f>
        <v>正常</v>
      </c>
      <c r="M1774" s="4" t="str">
        <f>IFERROR(_xlfn.IFS(H1774="9",INDEX(字典1_34!C:C,MATCH(MID(F1774,5,2),字典1_34!B:B,0)),H1774="B00",INDEX(字典1_34!D:D,MATCH(MID(F1774,5,2),字典1_34!B:B,0)),H1774="B20",INDEX(字典1_34!E:E,MATCH(MID(F1774,5,2),字典1_34!B:B,0)),H1774="B48",INDEX(字典1_34!G:G,MATCH(MID(F1774,5,2),字典1_34!B:B,0)),LEFT(H1774,1)="B",INDEX(字典1_34!F:F,MATCH(MID(F1774,5,2),字典1_34!B:B,0))),"-")</f>
        <v>MSB:000</v>
      </c>
      <c r="N1774" s="4" t="str">
        <f>IFERROR(_xlfn.IFS(H1774="9",INDEX(字典1_56!C:C,MATCH(MID(F1774,7,2),字典1_56!B:B,0)),LEFT(H1774,1)="B",INDEX(字典1_56!D:D,MATCH(MID(F1774,7,2),字典1_56!B:B,0)),H1774="C_B",INDEX(字典1_56!F:F,MATCH(MID(F1774,7,2),字典1_56!B:B,0)),H1774="C",INDEX(字典1_56!E:E,MATCH(MID(F1774,7,2),字典1_56!B:B,0))),"-")</f>
        <v>设定音色_MSB</v>
      </c>
      <c r="O1774" s="4" t="str">
        <f>IFERROR(INDEX(字典1_78!C:C,MATCH(RIGHT(F1774,2),字典1_78!B:B,0)),"Error")</f>
        <v>控制变更(#01)</v>
      </c>
      <c r="P1774" s="5">
        <f t="shared" si="108"/>
        <v>57.442999999999998</v>
      </c>
      <c r="Q1774" s="5">
        <f t="shared" si="109"/>
        <v>0.74699999999999989</v>
      </c>
      <c r="R1774" s="5" t="str">
        <f>IF(H1776="C_B",INDEX(音色一览表!A:A,MATCH(MID(F1774,5,2)&amp;MID(F1775,5,2)&amp;MID(F1776,7,2),音色一览表!H:H,0))&amp;" "&amp;INDEX(音色一览表!G:G,MATCH(MID(F1774,5,2)&amp;MID(F1775,5,2)&amp;MID(F1776,7,2),音色一览表!H:H,0)),"")</f>
        <v>32 三角钢琴</v>
      </c>
      <c r="S1774" s="17"/>
      <c r="T1774" s="17"/>
    </row>
    <row r="1775" spans="1:20" ht="18" hidden="1" customHeight="1" x14ac:dyDescent="0.2">
      <c r="A1775" s="16">
        <v>1773</v>
      </c>
      <c r="B1775" s="16">
        <v>8</v>
      </c>
      <c r="C1775" s="10">
        <v>43089.90402008102</v>
      </c>
      <c r="D1775" s="16" t="s">
        <v>49</v>
      </c>
      <c r="E1775" s="16" t="s">
        <v>50</v>
      </c>
      <c r="F1775" s="16" t="s">
        <v>1023</v>
      </c>
      <c r="G1775" s="16" t="s">
        <v>2052</v>
      </c>
      <c r="H1775" s="34" t="str">
        <f t="shared" si="111"/>
        <v>B20</v>
      </c>
      <c r="I1775" s="34" t="str">
        <f>IFERROR(INDEX(数据分类!B:B,MATCH(数据!H1775,数据分类!A:A,0)),"Error")</f>
        <v>设定音色_LSB</v>
      </c>
      <c r="J1775" s="34" t="str">
        <f>IFERROR(_xlfn.IFS(INDEX(数据分类!E:E,MATCH(数据!H1775,数据分类!A:A,0))=3456,N1775&amp;M1775,INDEX(数据分类!E:E,MATCH(数据!H1775,数据分类!A:A,0))=34,M1775,INDEX(数据分类!E:E,MATCH(数据!H1775,数据分类!A:A,0))=56,N1775,INDEX(数据分类!E:E,MATCH(数据!H1775,数据分类!A:A,0))="-","-"),"Error")</f>
        <v>LSB:112</v>
      </c>
      <c r="K1775" s="34">
        <f t="shared" si="110"/>
        <v>1</v>
      </c>
      <c r="L1775" s="4" t="str">
        <f>IFERROR(INDEX(字典msg!B:B,MATCH(D1775,字典msg!A:A,0)),"Error")</f>
        <v>正常</v>
      </c>
      <c r="M1775" s="4" t="str">
        <f>IFERROR(_xlfn.IFS(H1775="9",INDEX(字典1_34!C:C,MATCH(MID(F1775,5,2),字典1_34!B:B,0)),H1775="B00",INDEX(字典1_34!D:D,MATCH(MID(F1775,5,2),字典1_34!B:B,0)),H1775="B20",INDEX(字典1_34!E:E,MATCH(MID(F1775,5,2),字典1_34!B:B,0)),H1775="B48",INDEX(字典1_34!G:G,MATCH(MID(F1775,5,2),字典1_34!B:B,0)),LEFT(H1775,1)="B",INDEX(字典1_34!F:F,MATCH(MID(F1775,5,2),字典1_34!B:B,0))),"-")</f>
        <v>LSB:112</v>
      </c>
      <c r="N1775" s="4" t="str">
        <f>IFERROR(_xlfn.IFS(H1775="9",INDEX(字典1_56!C:C,MATCH(MID(F1775,7,2),字典1_56!B:B,0)),LEFT(H1775,1)="B",INDEX(字典1_56!D:D,MATCH(MID(F1775,7,2),字典1_56!B:B,0)),H1775="C_B",INDEX(字典1_56!F:F,MATCH(MID(F1775,7,2),字典1_56!B:B,0)),H1775="C",INDEX(字典1_56!E:E,MATCH(MID(F1775,7,2),字典1_56!B:B,0))),"-")</f>
        <v>设定音色_LSB</v>
      </c>
      <c r="O1775" s="4" t="str">
        <f>IFERROR(INDEX(字典1_78!C:C,MATCH(RIGHT(F1775,2),字典1_78!B:B,0)),"Error")</f>
        <v>控制变更(#01)</v>
      </c>
      <c r="P1775" s="5">
        <f t="shared" si="108"/>
        <v>57.518000000000001</v>
      </c>
      <c r="Q1775" s="5">
        <f t="shared" si="109"/>
        <v>7.5000000000002842E-2</v>
      </c>
      <c r="R1775" s="5" t="str">
        <f>IF(H1777="C_B",INDEX(音色一览表!A:A,MATCH(MID(F1775,5,2)&amp;MID(F1776,5,2)&amp;MID(F1777,7,2),音色一览表!H:H,0))&amp;" "&amp;INDEX(音色一览表!G:G,MATCH(MID(F1775,5,2)&amp;MID(F1776,5,2)&amp;MID(F1777,7,2),音色一览表!H:H,0)),"")</f>
        <v/>
      </c>
      <c r="S1775" s="17"/>
      <c r="T1775" s="17"/>
    </row>
    <row r="1776" spans="1:20" ht="18" hidden="1" customHeight="1" x14ac:dyDescent="0.2">
      <c r="A1776" s="16">
        <v>1774</v>
      </c>
      <c r="B1776" s="16">
        <v>8</v>
      </c>
      <c r="C1776" s="10">
        <v>43089.904021041664</v>
      </c>
      <c r="D1776" s="16" t="s">
        <v>49</v>
      </c>
      <c r="E1776" s="16" t="s">
        <v>50</v>
      </c>
      <c r="F1776" s="16" t="s">
        <v>1024</v>
      </c>
      <c r="G1776" s="16" t="s">
        <v>2053</v>
      </c>
      <c r="H1776" s="34" t="str">
        <f t="shared" si="111"/>
        <v>C_B</v>
      </c>
      <c r="I1776" s="34" t="str">
        <f>IFERROR(INDEX(数据分类!B:B,MATCH(数据!H1776,数据分类!A:A,0)),"Error")</f>
        <v>设定音色_NO</v>
      </c>
      <c r="J1776" s="34" t="str">
        <f>IFERROR(_xlfn.IFS(INDEX(数据分类!E:E,MATCH(数据!H1776,数据分类!A:A,0))=3456,N1776&amp;M1776,INDEX(数据分类!E:E,MATCH(数据!H1776,数据分类!A:A,0))=34,M1776,INDEX(数据分类!E:E,MATCH(数据!H1776,数据分类!A:A,0))=56,N1776,INDEX(数据分类!E:E,MATCH(数据!H1776,数据分类!A:A,0))="-","-"),"Error")</f>
        <v>NO:001</v>
      </c>
      <c r="K1776" s="34">
        <f t="shared" si="110"/>
        <v>1</v>
      </c>
      <c r="L1776" s="4" t="str">
        <f>IFERROR(INDEX(字典msg!B:B,MATCH(D1776,字典msg!A:A,0)),"Error")</f>
        <v>正常</v>
      </c>
      <c r="M1776" s="4" t="str">
        <f>IFERROR(_xlfn.IFS(H1776="9",INDEX(字典1_34!C:C,MATCH(MID(F1776,5,2),字典1_34!B:B,0)),H1776="B00",INDEX(字典1_34!D:D,MATCH(MID(F1776,5,2),字典1_34!B:B,0)),H1776="B20",INDEX(字典1_34!E:E,MATCH(MID(F1776,5,2),字典1_34!B:B,0)),H1776="B48",INDEX(字典1_34!G:G,MATCH(MID(F1776,5,2),字典1_34!B:B,0)),LEFT(H1776,1)="B",INDEX(字典1_34!F:F,MATCH(MID(F1776,5,2),字典1_34!B:B,0))),"-")</f>
        <v>-</v>
      </c>
      <c r="N1776" s="4" t="str">
        <f>IFERROR(_xlfn.IFS(H1776="9",INDEX(字典1_56!C:C,MATCH(MID(F1776,7,2),字典1_56!B:B,0)),LEFT(H1776,1)="B",INDEX(字典1_56!D:D,MATCH(MID(F1776,7,2),字典1_56!B:B,0)),H1776="C_B",INDEX(字典1_56!F:F,MATCH(MID(F1776,7,2),字典1_56!B:B,0)),H1776="C",INDEX(字典1_56!E:E,MATCH(MID(F1776,7,2),字典1_56!B:B,0))),"-")</f>
        <v>NO:001</v>
      </c>
      <c r="O1776" s="4" t="str">
        <f>IFERROR(INDEX(字典1_78!C:C,MATCH(RIGHT(F1776,2),字典1_78!B:B,0)),"Error")</f>
        <v>程序更改(#01)</v>
      </c>
      <c r="P1776" s="5">
        <f t="shared" si="108"/>
        <v>57.601999999999997</v>
      </c>
      <c r="Q1776" s="5">
        <f t="shared" si="109"/>
        <v>8.3999999999996078E-2</v>
      </c>
      <c r="R1776" s="5" t="str">
        <f>IF(H1778="C_B",INDEX(音色一览表!A:A,MATCH(MID(F1776,5,2)&amp;MID(F1777,5,2)&amp;MID(F1778,7,2),音色一览表!H:H,0))&amp;" "&amp;INDEX(音色一览表!G:G,MATCH(MID(F1776,5,2)&amp;MID(F1777,5,2)&amp;MID(F1778,7,2),音色一览表!H:H,0)),"")</f>
        <v/>
      </c>
      <c r="S1776" s="17"/>
      <c r="T1776" s="17"/>
    </row>
    <row r="1777" spans="1:20" ht="18" hidden="1" customHeight="1" x14ac:dyDescent="0.2">
      <c r="A1777" s="16">
        <v>1775</v>
      </c>
      <c r="B1777" s="16">
        <v>8</v>
      </c>
      <c r="C1777" s="10">
        <v>43089.904022002316</v>
      </c>
      <c r="D1777" s="16" t="s">
        <v>49</v>
      </c>
      <c r="E1777" s="16" t="s">
        <v>50</v>
      </c>
      <c r="F1777" s="16" t="s">
        <v>1026</v>
      </c>
      <c r="G1777" s="16" t="s">
        <v>2054</v>
      </c>
      <c r="H1777" s="34" t="str">
        <f t="shared" si="111"/>
        <v>B00</v>
      </c>
      <c r="I1777" s="34" t="str">
        <f>IFERROR(INDEX(数据分类!B:B,MATCH(数据!H1777,数据分类!A:A,0)),"Error")</f>
        <v>设定音色_MSB</v>
      </c>
      <c r="J1777" s="34" t="str">
        <f>IFERROR(_xlfn.IFS(INDEX(数据分类!E:E,MATCH(数据!H1777,数据分类!A:A,0))=3456,N1777&amp;M1777,INDEX(数据分类!E:E,MATCH(数据!H1777,数据分类!A:A,0))=34,M1777,INDEX(数据分类!E:E,MATCH(数据!H1777,数据分类!A:A,0))=56,N1777,INDEX(数据分类!E:E,MATCH(数据!H1777,数据分类!A:A,0))="-","-"),"Error")</f>
        <v>MSB:000</v>
      </c>
      <c r="K1777" s="34">
        <f t="shared" si="110"/>
        <v>2</v>
      </c>
      <c r="L1777" s="4" t="str">
        <f>IFERROR(INDEX(字典msg!B:B,MATCH(D1777,字典msg!A:A,0)),"Error")</f>
        <v>正常</v>
      </c>
      <c r="M1777" s="4" t="str">
        <f>IFERROR(_xlfn.IFS(H1777="9",INDEX(字典1_34!C:C,MATCH(MID(F1777,5,2),字典1_34!B:B,0)),H1777="B00",INDEX(字典1_34!D:D,MATCH(MID(F1777,5,2),字典1_34!B:B,0)),H1777="B20",INDEX(字典1_34!E:E,MATCH(MID(F1777,5,2),字典1_34!B:B,0)),H1777="B48",INDEX(字典1_34!G:G,MATCH(MID(F1777,5,2),字典1_34!B:B,0)),LEFT(H1777,1)="B",INDEX(字典1_34!F:F,MATCH(MID(F1777,5,2),字典1_34!B:B,0))),"-")</f>
        <v>MSB:000</v>
      </c>
      <c r="N1777" s="4" t="str">
        <f>IFERROR(_xlfn.IFS(H1777="9",INDEX(字典1_56!C:C,MATCH(MID(F1777,7,2),字典1_56!B:B,0)),LEFT(H1777,1)="B",INDEX(字典1_56!D:D,MATCH(MID(F1777,7,2),字典1_56!B:B,0)),H1777="C_B",INDEX(字典1_56!F:F,MATCH(MID(F1777,7,2),字典1_56!B:B,0)),H1777="C",INDEX(字典1_56!E:E,MATCH(MID(F1777,7,2),字典1_56!B:B,0))),"-")</f>
        <v>设定音色_MSB</v>
      </c>
      <c r="O1777" s="4" t="str">
        <f>IFERROR(INDEX(字典1_78!C:C,MATCH(RIGHT(F1777,2),字典1_78!B:B,0)),"Error")</f>
        <v>控制变更(#02)</v>
      </c>
      <c r="P1777" s="5">
        <f t="shared" si="108"/>
        <v>57.685000000000002</v>
      </c>
      <c r="Q1777" s="5">
        <f t="shared" si="109"/>
        <v>8.3000000000005514E-2</v>
      </c>
      <c r="R1777" s="5" t="str">
        <f>IF(H1779="C_B",INDEX(音色一览表!A:A,MATCH(MID(F1777,5,2)&amp;MID(F1778,5,2)&amp;MID(F1779,7,2),音色一览表!H:H,0))&amp;" "&amp;INDEX(音色一览表!G:G,MATCH(MID(F1777,5,2)&amp;MID(F1778,5,2)&amp;MID(F1779,7,2),音色一览表!H:H,0)),"")</f>
        <v>75 室内弦乐</v>
      </c>
      <c r="S1777" s="17"/>
      <c r="T1777" s="17"/>
    </row>
    <row r="1778" spans="1:20" ht="18" hidden="1" customHeight="1" x14ac:dyDescent="0.2">
      <c r="A1778" s="16">
        <v>1776</v>
      </c>
      <c r="B1778" s="16">
        <v>8</v>
      </c>
      <c r="C1778" s="10">
        <v>43089.904023009258</v>
      </c>
      <c r="D1778" s="16" t="s">
        <v>49</v>
      </c>
      <c r="E1778" s="16" t="s">
        <v>50</v>
      </c>
      <c r="F1778" s="16" t="s">
        <v>1027</v>
      </c>
      <c r="G1778" s="16" t="s">
        <v>2055</v>
      </c>
      <c r="H1778" s="34" t="str">
        <f t="shared" si="111"/>
        <v>B20</v>
      </c>
      <c r="I1778" s="34" t="str">
        <f>IFERROR(INDEX(数据分类!B:B,MATCH(数据!H1778,数据分类!A:A,0)),"Error")</f>
        <v>设定音色_LSB</v>
      </c>
      <c r="J1778" s="34" t="str">
        <f>IFERROR(_xlfn.IFS(INDEX(数据分类!E:E,MATCH(数据!H1778,数据分类!A:A,0))=3456,N1778&amp;M1778,INDEX(数据分类!E:E,MATCH(数据!H1778,数据分类!A:A,0))=34,M1778,INDEX(数据分类!E:E,MATCH(数据!H1778,数据分类!A:A,0))=56,N1778,INDEX(数据分类!E:E,MATCH(数据!H1778,数据分类!A:A,0))="-","-"),"Error")</f>
        <v>LSB:112</v>
      </c>
      <c r="K1778" s="34">
        <f t="shared" si="110"/>
        <v>2</v>
      </c>
      <c r="L1778" s="4" t="str">
        <f>IFERROR(INDEX(字典msg!B:B,MATCH(D1778,字典msg!A:A,0)),"Error")</f>
        <v>正常</v>
      </c>
      <c r="M1778" s="4" t="str">
        <f>IFERROR(_xlfn.IFS(H1778="9",INDEX(字典1_34!C:C,MATCH(MID(F1778,5,2),字典1_34!B:B,0)),H1778="B00",INDEX(字典1_34!D:D,MATCH(MID(F1778,5,2),字典1_34!B:B,0)),H1778="B20",INDEX(字典1_34!E:E,MATCH(MID(F1778,5,2),字典1_34!B:B,0)),H1778="B48",INDEX(字典1_34!G:G,MATCH(MID(F1778,5,2),字典1_34!B:B,0)),LEFT(H1778,1)="B",INDEX(字典1_34!F:F,MATCH(MID(F1778,5,2),字典1_34!B:B,0))),"-")</f>
        <v>LSB:112</v>
      </c>
      <c r="N1778" s="4" t="str">
        <f>IFERROR(_xlfn.IFS(H1778="9",INDEX(字典1_56!C:C,MATCH(MID(F1778,7,2),字典1_56!B:B,0)),LEFT(H1778,1)="B",INDEX(字典1_56!D:D,MATCH(MID(F1778,7,2),字典1_56!B:B,0)),H1778="C_B",INDEX(字典1_56!F:F,MATCH(MID(F1778,7,2),字典1_56!B:B,0)),H1778="C",INDEX(字典1_56!E:E,MATCH(MID(F1778,7,2),字典1_56!B:B,0))),"-")</f>
        <v>设定音色_LSB</v>
      </c>
      <c r="O1778" s="4" t="str">
        <f>IFERROR(INDEX(字典1_78!C:C,MATCH(RIGHT(F1778,2),字典1_78!B:B,0)),"Error")</f>
        <v>控制变更(#02)</v>
      </c>
      <c r="P1778" s="5">
        <f t="shared" si="108"/>
        <v>57.771999999999998</v>
      </c>
      <c r="Q1778" s="5">
        <f t="shared" si="109"/>
        <v>8.6999999999996191E-2</v>
      </c>
      <c r="R1778" s="5" t="str">
        <f>IF(H1780="C_B",INDEX(音色一览表!A:A,MATCH(MID(F1778,5,2)&amp;MID(F1779,5,2)&amp;MID(F1780,7,2),音色一览表!H:H,0))&amp;" "&amp;INDEX(音色一览表!G:G,MATCH(MID(F1778,5,2)&amp;MID(F1779,5,2)&amp;MID(F1780,7,2),音色一览表!H:H,0)),"")</f>
        <v/>
      </c>
      <c r="S1778" s="17"/>
      <c r="T1778" s="17"/>
    </row>
    <row r="1779" spans="1:20" ht="18" hidden="1" customHeight="1" x14ac:dyDescent="0.2">
      <c r="A1779" s="16">
        <v>1777</v>
      </c>
      <c r="B1779" s="16">
        <v>8</v>
      </c>
      <c r="C1779" s="10">
        <v>43089.90402396991</v>
      </c>
      <c r="D1779" s="16" t="s">
        <v>49</v>
      </c>
      <c r="E1779" s="16" t="s">
        <v>50</v>
      </c>
      <c r="F1779" s="16" t="s">
        <v>1028</v>
      </c>
      <c r="G1779" s="16" t="s">
        <v>2056</v>
      </c>
      <c r="H1779" s="34" t="str">
        <f t="shared" si="111"/>
        <v>C_B</v>
      </c>
      <c r="I1779" s="34" t="str">
        <f>IFERROR(INDEX(数据分类!B:B,MATCH(数据!H1779,数据分类!A:A,0)),"Error")</f>
        <v>设定音色_NO</v>
      </c>
      <c r="J1779" s="34" t="str">
        <f>IFERROR(_xlfn.IFS(INDEX(数据分类!E:E,MATCH(数据!H1779,数据分类!A:A,0))=3456,N1779&amp;M1779,INDEX(数据分类!E:E,MATCH(数据!H1779,数据分类!A:A,0))=34,M1779,INDEX(数据分类!E:E,MATCH(数据!H1779,数据分类!A:A,0))=56,N1779,INDEX(数据分类!E:E,MATCH(数据!H1779,数据分类!A:A,0))="-","-"),"Error")</f>
        <v>NO:050</v>
      </c>
      <c r="K1779" s="34">
        <f t="shared" si="110"/>
        <v>2</v>
      </c>
      <c r="L1779" s="4" t="str">
        <f>IFERROR(INDEX(字典msg!B:B,MATCH(D1779,字典msg!A:A,0)),"Error")</f>
        <v>正常</v>
      </c>
      <c r="M1779" s="4" t="str">
        <f>IFERROR(_xlfn.IFS(H1779="9",INDEX(字典1_34!C:C,MATCH(MID(F1779,5,2),字典1_34!B:B,0)),H1779="B00",INDEX(字典1_34!D:D,MATCH(MID(F1779,5,2),字典1_34!B:B,0)),H1779="B20",INDEX(字典1_34!E:E,MATCH(MID(F1779,5,2),字典1_34!B:B,0)),H1779="B48",INDEX(字典1_34!G:G,MATCH(MID(F1779,5,2),字典1_34!B:B,0)),LEFT(H1779,1)="B",INDEX(字典1_34!F:F,MATCH(MID(F1779,5,2),字典1_34!B:B,0))),"-")</f>
        <v>-</v>
      </c>
      <c r="N1779" s="4" t="str">
        <f>IFERROR(_xlfn.IFS(H1779="9",INDEX(字典1_56!C:C,MATCH(MID(F1779,7,2),字典1_56!B:B,0)),LEFT(H1779,1)="B",INDEX(字典1_56!D:D,MATCH(MID(F1779,7,2),字典1_56!B:B,0)),H1779="C_B",INDEX(字典1_56!F:F,MATCH(MID(F1779,7,2),字典1_56!B:B,0)),H1779="C",INDEX(字典1_56!E:E,MATCH(MID(F1779,7,2),字典1_56!B:B,0))),"-")</f>
        <v>NO:050</v>
      </c>
      <c r="O1779" s="4" t="str">
        <f>IFERROR(INDEX(字典1_78!C:C,MATCH(RIGHT(F1779,2),字典1_78!B:B,0)),"Error")</f>
        <v>程序更改(#02)</v>
      </c>
      <c r="P1779" s="5">
        <f t="shared" si="108"/>
        <v>57.854999999999997</v>
      </c>
      <c r="Q1779" s="5">
        <f t="shared" si="109"/>
        <v>8.2999999999998408E-2</v>
      </c>
      <c r="R1779" s="5" t="str">
        <f>IF(H1781="C_B",INDEX(音色一览表!A:A,MATCH(MID(F1779,5,2)&amp;MID(F1780,5,2)&amp;MID(F1781,7,2),音色一览表!H:H,0))&amp;" "&amp;INDEX(音色一览表!G:G,MATCH(MID(F1779,5,2)&amp;MID(F1780,5,2)&amp;MID(F1781,7,2),音色一览表!H:H,0)),"")</f>
        <v/>
      </c>
      <c r="S1779" s="17"/>
      <c r="T1779" s="17"/>
    </row>
    <row r="1780" spans="1:20" ht="18" hidden="1" customHeight="1" x14ac:dyDescent="0.2">
      <c r="A1780" s="16">
        <v>1778</v>
      </c>
      <c r="B1780" s="16">
        <v>8</v>
      </c>
      <c r="C1780" s="10">
        <v>43089.904025011572</v>
      </c>
      <c r="D1780" s="16" t="s">
        <v>49</v>
      </c>
      <c r="E1780" s="16" t="s">
        <v>50</v>
      </c>
      <c r="F1780" s="16" t="s">
        <v>1030</v>
      </c>
      <c r="G1780" s="16" t="s">
        <v>2057</v>
      </c>
      <c r="H1780" s="34" t="str">
        <f t="shared" si="111"/>
        <v>B07</v>
      </c>
      <c r="I1780" s="34" t="str">
        <f>IFERROR(INDEX(数据分类!B:B,MATCH(数据!H1780,数据分类!A:A,0)),"Error")</f>
        <v>主音量_a</v>
      </c>
      <c r="J1780" s="34" t="str">
        <f>IFERROR(_xlfn.IFS(INDEX(数据分类!E:E,MATCH(数据!H1780,数据分类!A:A,0))=3456,N1780&amp;M1780,INDEX(数据分类!E:E,MATCH(数据!H1780,数据分类!A:A,0))=34,M1780,INDEX(数据分类!E:E,MATCH(数据!H1780,数据分类!A:A,0))=56,N1780,INDEX(数据分类!E:E,MATCH(数据!H1780,数据分类!A:A,0))="-","-"),"Error")</f>
        <v>Vol:114</v>
      </c>
      <c r="K1780" s="34">
        <f t="shared" si="110"/>
        <v>1</v>
      </c>
      <c r="L1780" s="4" t="str">
        <f>IFERROR(INDEX(字典msg!B:B,MATCH(D1780,字典msg!A:A,0)),"Error")</f>
        <v>正常</v>
      </c>
      <c r="M1780" s="4" t="str">
        <f>IFERROR(_xlfn.IFS(H1780="9",INDEX(字典1_34!C:C,MATCH(MID(F1780,5,2),字典1_34!B:B,0)),H1780="B00",INDEX(字典1_34!D:D,MATCH(MID(F1780,5,2),字典1_34!B:B,0)),H1780="B20",INDEX(字典1_34!E:E,MATCH(MID(F1780,5,2),字典1_34!B:B,0)),H1780="B48",INDEX(字典1_34!G:G,MATCH(MID(F1780,5,2),字典1_34!B:B,0)),LEFT(H1780,1)="B",INDEX(字典1_34!F:F,MATCH(MID(F1780,5,2),字典1_34!B:B,0))),"-")</f>
        <v>Vol:114</v>
      </c>
      <c r="N1780" s="4" t="str">
        <f>IFERROR(_xlfn.IFS(H1780="9",INDEX(字典1_56!C:C,MATCH(MID(F1780,7,2),字典1_56!B:B,0)),LEFT(H1780,1)="B",INDEX(字典1_56!D:D,MATCH(MID(F1780,7,2),字典1_56!B:B,0)),H1780="C_B",INDEX(字典1_56!F:F,MATCH(MID(F1780,7,2),字典1_56!B:B,0)),H1780="C",INDEX(字典1_56!E:E,MATCH(MID(F1780,7,2),字典1_56!B:B,0))),"-")</f>
        <v>主音量_a</v>
      </c>
      <c r="O1780" s="4" t="str">
        <f>IFERROR(INDEX(字典1_78!C:C,MATCH(RIGHT(F1780,2),字典1_78!B:B,0)),"Error")</f>
        <v>控制变更(#01)</v>
      </c>
      <c r="P1780" s="5">
        <f t="shared" si="108"/>
        <v>57.945</v>
      </c>
      <c r="Q1780" s="5">
        <f t="shared" si="109"/>
        <v>9.0000000000003411E-2</v>
      </c>
      <c r="R1780" s="5" t="str">
        <f>IF(H1782="C_B",INDEX(音色一览表!A:A,MATCH(MID(F1780,5,2)&amp;MID(F1781,5,2)&amp;MID(F1782,7,2),音色一览表!H:H,0))&amp;" "&amp;INDEX(音色一览表!G:G,MATCH(MID(F1780,5,2)&amp;MID(F1781,5,2)&amp;MID(F1782,7,2),音色一览表!H:H,0)),"")</f>
        <v/>
      </c>
      <c r="S1780" s="17"/>
      <c r="T1780" s="17"/>
    </row>
    <row r="1781" spans="1:20" ht="18" hidden="1" customHeight="1" x14ac:dyDescent="0.2">
      <c r="A1781" s="16">
        <v>1779</v>
      </c>
      <c r="B1781" s="16">
        <v>8</v>
      </c>
      <c r="C1781" s="10">
        <v>43089.904025949072</v>
      </c>
      <c r="D1781" s="16" t="s">
        <v>49</v>
      </c>
      <c r="E1781" s="16" t="s">
        <v>50</v>
      </c>
      <c r="F1781" s="16" t="s">
        <v>1032</v>
      </c>
      <c r="G1781" s="16" t="s">
        <v>2058</v>
      </c>
      <c r="H1781" s="34" t="str">
        <f t="shared" si="111"/>
        <v>B5B</v>
      </c>
      <c r="I1781" s="34" t="str">
        <f>IFERROR(INDEX(数据分类!B:B,MATCH(数据!H1781,数据分类!A:A,0)),"Error")</f>
        <v>混响深度_a</v>
      </c>
      <c r="J1781" s="34" t="str">
        <f>IFERROR(_xlfn.IFS(INDEX(数据分类!E:E,MATCH(数据!H1781,数据分类!A:A,0))=3456,N1781&amp;M1781,INDEX(数据分类!E:E,MATCH(数据!H1781,数据分类!A:A,0))=34,M1781,INDEX(数据分类!E:E,MATCH(数据!H1781,数据分类!A:A,0))=56,N1781,INDEX(数据分类!E:E,MATCH(数据!H1781,数据分类!A:A,0))="-","-"),"Error")</f>
        <v>Vol:020</v>
      </c>
      <c r="K1781" s="34">
        <f t="shared" si="110"/>
        <v>1</v>
      </c>
      <c r="L1781" s="4" t="str">
        <f>IFERROR(INDEX(字典msg!B:B,MATCH(D1781,字典msg!A:A,0)),"Error")</f>
        <v>正常</v>
      </c>
      <c r="M1781" s="4" t="str">
        <f>IFERROR(_xlfn.IFS(H1781="9",INDEX(字典1_34!C:C,MATCH(MID(F1781,5,2),字典1_34!B:B,0)),H1781="B00",INDEX(字典1_34!D:D,MATCH(MID(F1781,5,2),字典1_34!B:B,0)),H1781="B20",INDEX(字典1_34!E:E,MATCH(MID(F1781,5,2),字典1_34!B:B,0)),H1781="B48",INDEX(字典1_34!G:G,MATCH(MID(F1781,5,2),字典1_34!B:B,0)),LEFT(H1781,1)="B",INDEX(字典1_34!F:F,MATCH(MID(F1781,5,2),字典1_34!B:B,0))),"-")</f>
        <v>Vol:020</v>
      </c>
      <c r="N1781" s="4" t="str">
        <f>IFERROR(_xlfn.IFS(H1781="9",INDEX(字典1_56!C:C,MATCH(MID(F1781,7,2),字典1_56!B:B,0)),LEFT(H1781,1)="B",INDEX(字典1_56!D:D,MATCH(MID(F1781,7,2),字典1_56!B:B,0)),H1781="C_B",INDEX(字典1_56!F:F,MATCH(MID(F1781,7,2),字典1_56!B:B,0)),H1781="C",INDEX(字典1_56!E:E,MATCH(MID(F1781,7,2),字典1_56!B:B,0))),"-")</f>
        <v>混响深度_a</v>
      </c>
      <c r="O1781" s="4" t="str">
        <f>IFERROR(INDEX(字典1_78!C:C,MATCH(RIGHT(F1781,2),字典1_78!B:B,0)),"Error")</f>
        <v>控制变更(#01)</v>
      </c>
      <c r="P1781" s="5">
        <f t="shared" si="108"/>
        <v>58.026000000000003</v>
      </c>
      <c r="Q1781" s="5">
        <f t="shared" si="109"/>
        <v>8.100000000000307E-2</v>
      </c>
      <c r="R1781" s="5" t="str">
        <f>IF(H1783="C_B",INDEX(音色一览表!A:A,MATCH(MID(F1781,5,2)&amp;MID(F1782,5,2)&amp;MID(F1783,7,2),音色一览表!H:H,0))&amp;" "&amp;INDEX(音色一览表!G:G,MATCH(MID(F1781,5,2)&amp;MID(F1782,5,2)&amp;MID(F1783,7,2),音色一览表!H:H,0)),"")</f>
        <v/>
      </c>
      <c r="S1781" s="17"/>
      <c r="T1781" s="17"/>
    </row>
    <row r="1782" spans="1:20" ht="18" hidden="1" customHeight="1" x14ac:dyDescent="0.2">
      <c r="A1782" s="16">
        <v>1780</v>
      </c>
      <c r="B1782" s="16">
        <v>8</v>
      </c>
      <c r="C1782" s="10">
        <v>43089.904026944445</v>
      </c>
      <c r="D1782" s="16" t="s">
        <v>49</v>
      </c>
      <c r="E1782" s="16" t="s">
        <v>50</v>
      </c>
      <c r="F1782" s="16" t="s">
        <v>1035</v>
      </c>
      <c r="G1782" s="16" t="s">
        <v>2059</v>
      </c>
      <c r="H1782" s="34" t="str">
        <f t="shared" si="111"/>
        <v>B07</v>
      </c>
      <c r="I1782" s="34" t="str">
        <f>IFERROR(INDEX(数据分类!B:B,MATCH(数据!H1782,数据分类!A:A,0)),"Error")</f>
        <v>主音量_a</v>
      </c>
      <c r="J1782" s="34" t="str">
        <f>IFERROR(_xlfn.IFS(INDEX(数据分类!E:E,MATCH(数据!H1782,数据分类!A:A,0))=3456,N1782&amp;M1782,INDEX(数据分类!E:E,MATCH(数据!H1782,数据分类!A:A,0))=34,M1782,INDEX(数据分类!E:E,MATCH(数据!H1782,数据分类!A:A,0))=56,N1782,INDEX(数据分类!E:E,MATCH(数据!H1782,数据分类!A:A,0))="-","-"),"Error")</f>
        <v>Vol:050</v>
      </c>
      <c r="K1782" s="34">
        <f t="shared" si="110"/>
        <v>2</v>
      </c>
      <c r="L1782" s="4" t="str">
        <f>IFERROR(INDEX(字典msg!B:B,MATCH(D1782,字典msg!A:A,0)),"Error")</f>
        <v>正常</v>
      </c>
      <c r="M1782" s="4" t="str">
        <f>IFERROR(_xlfn.IFS(H1782="9",INDEX(字典1_34!C:C,MATCH(MID(F1782,5,2),字典1_34!B:B,0)),H1782="B00",INDEX(字典1_34!D:D,MATCH(MID(F1782,5,2),字典1_34!B:B,0)),H1782="B20",INDEX(字典1_34!E:E,MATCH(MID(F1782,5,2),字典1_34!B:B,0)),H1782="B48",INDEX(字典1_34!G:G,MATCH(MID(F1782,5,2),字典1_34!B:B,0)),LEFT(H1782,1)="B",INDEX(字典1_34!F:F,MATCH(MID(F1782,5,2),字典1_34!B:B,0))),"-")</f>
        <v>Vol:050</v>
      </c>
      <c r="N1782" s="4" t="str">
        <f>IFERROR(_xlfn.IFS(H1782="9",INDEX(字典1_56!C:C,MATCH(MID(F1782,7,2),字典1_56!B:B,0)),LEFT(H1782,1)="B",INDEX(字典1_56!D:D,MATCH(MID(F1782,7,2),字典1_56!B:B,0)),H1782="C_B",INDEX(字典1_56!F:F,MATCH(MID(F1782,7,2),字典1_56!B:B,0)),H1782="C",INDEX(字典1_56!E:E,MATCH(MID(F1782,7,2),字典1_56!B:B,0))),"-")</f>
        <v>主音量_a</v>
      </c>
      <c r="O1782" s="4" t="str">
        <f>IFERROR(INDEX(字典1_78!C:C,MATCH(RIGHT(F1782,2),字典1_78!B:B,0)),"Error")</f>
        <v>控制变更(#02)</v>
      </c>
      <c r="P1782" s="5">
        <f t="shared" si="108"/>
        <v>58.112000000000002</v>
      </c>
      <c r="Q1782" s="5">
        <f t="shared" si="109"/>
        <v>8.5999999999998522E-2</v>
      </c>
      <c r="R1782" s="5" t="str">
        <f>IF(H1784="C_B",INDEX(音色一览表!A:A,MATCH(MID(F1782,5,2)&amp;MID(F1783,5,2)&amp;MID(F1784,7,2),音色一览表!H:H,0))&amp;" "&amp;INDEX(音色一览表!G:G,MATCH(MID(F1782,5,2)&amp;MID(F1783,5,2)&amp;MID(F1784,7,2),音色一览表!H:H,0)),"")</f>
        <v/>
      </c>
      <c r="S1782" s="17"/>
      <c r="T1782" s="17"/>
    </row>
    <row r="1783" spans="1:20" ht="18" hidden="1" customHeight="1" x14ac:dyDescent="0.2">
      <c r="A1783" s="16">
        <v>1781</v>
      </c>
      <c r="B1783" s="16">
        <v>8</v>
      </c>
      <c r="C1783" s="10">
        <v>43089.904027928242</v>
      </c>
      <c r="D1783" s="16" t="s">
        <v>49</v>
      </c>
      <c r="E1783" s="16" t="s">
        <v>50</v>
      </c>
      <c r="F1783" s="16" t="s">
        <v>1357</v>
      </c>
      <c r="G1783" s="16" t="s">
        <v>2060</v>
      </c>
      <c r="H1783" s="34" t="str">
        <f t="shared" si="111"/>
        <v>B5B</v>
      </c>
      <c r="I1783" s="34" t="str">
        <f>IFERROR(INDEX(数据分类!B:B,MATCH(数据!H1783,数据分类!A:A,0)),"Error")</f>
        <v>混响深度_a</v>
      </c>
      <c r="J1783" s="34" t="str">
        <f>IFERROR(_xlfn.IFS(INDEX(数据分类!E:E,MATCH(数据!H1783,数据分类!A:A,0))=3456,N1783&amp;M1783,INDEX(数据分类!E:E,MATCH(数据!H1783,数据分类!A:A,0))=34,M1783,INDEX(数据分类!E:E,MATCH(数据!H1783,数据分类!A:A,0))=56,N1783,INDEX(数据分类!E:E,MATCH(数据!H1783,数据分类!A:A,0))="-","-"),"Error")</f>
        <v>Vol:050</v>
      </c>
      <c r="K1783" s="34">
        <f t="shared" si="110"/>
        <v>2</v>
      </c>
      <c r="L1783" s="4" t="str">
        <f>IFERROR(INDEX(字典msg!B:B,MATCH(D1783,字典msg!A:A,0)),"Error")</f>
        <v>正常</v>
      </c>
      <c r="M1783" s="4" t="str">
        <f>IFERROR(_xlfn.IFS(H1783="9",INDEX(字典1_34!C:C,MATCH(MID(F1783,5,2),字典1_34!B:B,0)),H1783="B00",INDEX(字典1_34!D:D,MATCH(MID(F1783,5,2),字典1_34!B:B,0)),H1783="B20",INDEX(字典1_34!E:E,MATCH(MID(F1783,5,2),字典1_34!B:B,0)),H1783="B48",INDEX(字典1_34!G:G,MATCH(MID(F1783,5,2),字典1_34!B:B,0)),LEFT(H1783,1)="B",INDEX(字典1_34!F:F,MATCH(MID(F1783,5,2),字典1_34!B:B,0))),"-")</f>
        <v>Vol:050</v>
      </c>
      <c r="N1783" s="4" t="str">
        <f>IFERROR(_xlfn.IFS(H1783="9",INDEX(字典1_56!C:C,MATCH(MID(F1783,7,2),字典1_56!B:B,0)),LEFT(H1783,1)="B",INDEX(字典1_56!D:D,MATCH(MID(F1783,7,2),字典1_56!B:B,0)),H1783="C_B",INDEX(字典1_56!F:F,MATCH(MID(F1783,7,2),字典1_56!B:B,0)),H1783="C",INDEX(字典1_56!E:E,MATCH(MID(F1783,7,2),字典1_56!B:B,0))),"-")</f>
        <v>混响深度_a</v>
      </c>
      <c r="O1783" s="4" t="str">
        <f>IFERROR(INDEX(字典1_78!C:C,MATCH(RIGHT(F1783,2),字典1_78!B:B,0)),"Error")</f>
        <v>控制变更(#02)</v>
      </c>
      <c r="P1783" s="5">
        <f t="shared" si="108"/>
        <v>58.197000000000003</v>
      </c>
      <c r="Q1783" s="5">
        <f t="shared" si="109"/>
        <v>8.5000000000000853E-2</v>
      </c>
      <c r="R1783" s="5" t="str">
        <f>IF(H1785="C_B",INDEX(音色一览表!A:A,MATCH(MID(F1783,5,2)&amp;MID(F1784,5,2)&amp;MID(F1785,7,2),音色一览表!H:H,0))&amp;" "&amp;INDEX(音色一览表!G:G,MATCH(MID(F1783,5,2)&amp;MID(F1784,5,2)&amp;MID(F1785,7,2),音色一览表!H:H,0)),"")</f>
        <v/>
      </c>
      <c r="S1783" s="17"/>
      <c r="T1783" s="17"/>
    </row>
    <row r="1784" spans="1:20" ht="18" hidden="1" customHeight="1" x14ac:dyDescent="0.2">
      <c r="A1784" s="16">
        <v>1782</v>
      </c>
      <c r="B1784" s="16">
        <v>8</v>
      </c>
      <c r="C1784" s="10">
        <v>43089.904028912038</v>
      </c>
      <c r="D1784" s="16" t="s">
        <v>49</v>
      </c>
      <c r="E1784" s="16" t="s">
        <v>50</v>
      </c>
      <c r="F1784" s="16" t="s">
        <v>1428</v>
      </c>
      <c r="G1784" s="16" t="s">
        <v>2061</v>
      </c>
      <c r="H1784" s="34" t="str">
        <f t="shared" si="111"/>
        <v>9</v>
      </c>
      <c r="I1784" s="34" t="str">
        <f>IFERROR(INDEX(数据分类!B:B,MATCH(数据!H1784,数据分类!A:A,0)),"Error")</f>
        <v>音符打开</v>
      </c>
      <c r="J1784" s="34" t="str">
        <f>IFERROR(_xlfn.IFS(INDEX(数据分类!E:E,MATCH(数据!H1784,数据分类!A:A,0))=3456,N1784&amp;M1784,INDEX(数据分类!E:E,MATCH(数据!H1784,数据分类!A:A,0))=34,M1784,INDEX(数据分类!E:E,MATCH(数据!H1784,数据分类!A:A,0))=56,N1784,INDEX(数据分类!E:E,MATCH(数据!H1784,数据分类!A:A,0))="-","-"),"Error")</f>
        <v>C3键按下(力度102)</v>
      </c>
      <c r="K1784" s="34">
        <f t="shared" si="110"/>
        <v>1</v>
      </c>
      <c r="L1784" s="4" t="str">
        <f>IFERROR(INDEX(字典msg!B:B,MATCH(D1784,字典msg!A:A,0)),"Error")</f>
        <v>正常</v>
      </c>
      <c r="M1784" s="4" t="str">
        <f>IFERROR(_xlfn.IFS(H1784="9",INDEX(字典1_34!C:C,MATCH(MID(F1784,5,2),字典1_34!B:B,0)),H1784="B00",INDEX(字典1_34!D:D,MATCH(MID(F1784,5,2),字典1_34!B:B,0)),H1784="B20",INDEX(字典1_34!E:E,MATCH(MID(F1784,5,2),字典1_34!B:B,0)),H1784="B48",INDEX(字典1_34!G:G,MATCH(MID(F1784,5,2),字典1_34!B:B,0)),LEFT(H1784,1)="B",INDEX(字典1_34!F:F,MATCH(MID(F1784,5,2),字典1_34!B:B,0))),"-")</f>
        <v>按下(力度102)</v>
      </c>
      <c r="N1784" s="4" t="str">
        <f>IFERROR(_xlfn.IFS(H1784="9",INDEX(字典1_56!C:C,MATCH(MID(F1784,7,2),字典1_56!B:B,0)),LEFT(H1784,1)="B",INDEX(字典1_56!D:D,MATCH(MID(F1784,7,2),字典1_56!B:B,0)),H1784="C_B",INDEX(字典1_56!F:F,MATCH(MID(F1784,7,2),字典1_56!B:B,0)),H1784="C",INDEX(字典1_56!E:E,MATCH(MID(F1784,7,2),字典1_56!B:B,0))),"-")</f>
        <v>C3键</v>
      </c>
      <c r="O1784" s="4" t="str">
        <f>IFERROR(INDEX(字典1_78!C:C,MATCH(RIGHT(F1784,2),字典1_78!B:B,0)),"Error")</f>
        <v>音符打开(#01)</v>
      </c>
      <c r="P1784" s="5">
        <f t="shared" si="108"/>
        <v>58.281999999999996</v>
      </c>
      <c r="Q1784" s="5">
        <f t="shared" si="109"/>
        <v>8.4999999999993747E-2</v>
      </c>
      <c r="R1784" s="5" t="str">
        <f>IF(H1786="C_B",INDEX(音色一览表!A:A,MATCH(MID(F1784,5,2)&amp;MID(F1785,5,2)&amp;MID(F1786,7,2),音色一览表!H:H,0))&amp;" "&amp;INDEX(音色一览表!G:G,MATCH(MID(F1784,5,2)&amp;MID(F1785,5,2)&amp;MID(F1786,7,2),音色一览表!H:H,0)),"")</f>
        <v/>
      </c>
      <c r="S1784" s="17"/>
      <c r="T1784" s="17"/>
    </row>
    <row r="1785" spans="1:20" ht="18" hidden="1" customHeight="1" x14ac:dyDescent="0.2">
      <c r="A1785" s="16">
        <v>1783</v>
      </c>
      <c r="B1785" s="16">
        <v>8</v>
      </c>
      <c r="C1785" s="10">
        <v>43089.904042361108</v>
      </c>
      <c r="D1785" s="16" t="s">
        <v>49</v>
      </c>
      <c r="E1785" s="16" t="s">
        <v>50</v>
      </c>
      <c r="F1785" s="16" t="s">
        <v>166</v>
      </c>
      <c r="G1785" s="16" t="s">
        <v>2062</v>
      </c>
      <c r="H1785" s="34" t="str">
        <f t="shared" si="111"/>
        <v>9</v>
      </c>
      <c r="I1785" s="34" t="str">
        <f>IFERROR(INDEX(数据分类!B:B,MATCH(数据!H1785,数据分类!A:A,0)),"Error")</f>
        <v>音符打开</v>
      </c>
      <c r="J1785" s="34" t="str">
        <f>IFERROR(_xlfn.IFS(INDEX(数据分类!E:E,MATCH(数据!H1785,数据分类!A:A,0))=3456,N1785&amp;M1785,INDEX(数据分类!E:E,MATCH(数据!H1785,数据分类!A:A,0))=34,M1785,INDEX(数据分类!E:E,MATCH(数据!H1785,数据分类!A:A,0))=56,N1785,INDEX(数据分类!E:E,MATCH(数据!H1785,数据分类!A:A,0))="-","-"),"Error")</f>
        <v>C3键松开</v>
      </c>
      <c r="K1785" s="34">
        <f t="shared" si="110"/>
        <v>1</v>
      </c>
      <c r="L1785" s="4" t="str">
        <f>IFERROR(INDEX(字典msg!B:B,MATCH(D1785,字典msg!A:A,0)),"Error")</f>
        <v>正常</v>
      </c>
      <c r="M1785" s="4" t="str">
        <f>IFERROR(_xlfn.IFS(H1785="9",INDEX(字典1_34!C:C,MATCH(MID(F1785,5,2),字典1_34!B:B,0)),H1785="B00",INDEX(字典1_34!D:D,MATCH(MID(F1785,5,2),字典1_34!B:B,0)),H1785="B20",INDEX(字典1_34!E:E,MATCH(MID(F1785,5,2),字典1_34!B:B,0)),H1785="B48",INDEX(字典1_34!G:G,MATCH(MID(F1785,5,2),字典1_34!B:B,0)),LEFT(H1785,1)="B",INDEX(字典1_34!F:F,MATCH(MID(F1785,5,2),字典1_34!B:B,0))),"-")</f>
        <v>松开</v>
      </c>
      <c r="N1785" s="4" t="str">
        <f>IFERROR(_xlfn.IFS(H1785="9",INDEX(字典1_56!C:C,MATCH(MID(F1785,7,2),字典1_56!B:B,0)),LEFT(H1785,1)="B",INDEX(字典1_56!D:D,MATCH(MID(F1785,7,2),字典1_56!B:B,0)),H1785="C_B",INDEX(字典1_56!F:F,MATCH(MID(F1785,7,2),字典1_56!B:B,0)),H1785="C",INDEX(字典1_56!E:E,MATCH(MID(F1785,7,2),字典1_56!B:B,0))),"-")</f>
        <v>C3键</v>
      </c>
      <c r="O1785" s="4" t="str">
        <f>IFERROR(INDEX(字典1_78!C:C,MATCH(RIGHT(F1785,2),字典1_78!B:B,0)),"Error")</f>
        <v>音符打开(#01)</v>
      </c>
      <c r="P1785" s="5">
        <f t="shared" si="108"/>
        <v>59.444000000000003</v>
      </c>
      <c r="Q1785" s="5">
        <f t="shared" si="109"/>
        <v>1.1620000000000061</v>
      </c>
      <c r="R1785" s="5" t="str">
        <f>IF(H1787="C_B",INDEX(音色一览表!A:A,MATCH(MID(F1785,5,2)&amp;MID(F1786,5,2)&amp;MID(F1787,7,2),音色一览表!H:H,0))&amp;" "&amp;INDEX(音色一览表!G:G,MATCH(MID(F1785,5,2)&amp;MID(F1786,5,2)&amp;MID(F1787,7,2),音色一览表!H:H,0)),"")</f>
        <v/>
      </c>
      <c r="S1785" s="17"/>
      <c r="T1785" s="17"/>
    </row>
    <row r="1786" spans="1:20" ht="18" hidden="1" customHeight="1" x14ac:dyDescent="0.2">
      <c r="A1786" s="16">
        <v>1784</v>
      </c>
      <c r="B1786" s="16">
        <v>9</v>
      </c>
      <c r="C1786" s="10">
        <v>43090.812040254626</v>
      </c>
      <c r="D1786" s="16" t="s">
        <v>683</v>
      </c>
      <c r="E1786" s="16" t="s">
        <v>50</v>
      </c>
      <c r="F1786" s="16" t="s">
        <v>50</v>
      </c>
      <c r="G1786" s="16" t="s">
        <v>50</v>
      </c>
      <c r="H1786" s="34" t="str">
        <f t="shared" si="111"/>
        <v>0</v>
      </c>
      <c r="I1786" s="34" t="str">
        <f>IFERROR(INDEX(数据分类!B:B,MATCH(数据!H1786,数据分类!A:A,0)),"Error")</f>
        <v>系统启动、关闭</v>
      </c>
      <c r="J1786" s="34" t="str">
        <f>IFERROR(_xlfn.IFS(INDEX(数据分类!E:E,MATCH(数据!H1786,数据分类!A:A,0))=3456,N1786&amp;M1786,INDEX(数据分类!E:E,MATCH(数据!H1786,数据分类!A:A,0))=34,M1786,INDEX(数据分类!E:E,MATCH(数据!H1786,数据分类!A:A,0))=56,N1786,INDEX(数据分类!E:E,MATCH(数据!H1786,数据分类!A:A,0))="-","-"),"Error")</f>
        <v>-</v>
      </c>
      <c r="K1786" s="34" t="str">
        <f t="shared" si="110"/>
        <v>-</v>
      </c>
      <c r="L1786" s="4" t="str">
        <f>IFERROR(INDEX(字典msg!B:B,MATCH(D1786,字典msg!A:A,0)),"Error")</f>
        <v>初始化成功</v>
      </c>
      <c r="M1786" s="4" t="str">
        <f>IFERROR(_xlfn.IFS(H1786="9",INDEX(字典1_34!C:C,MATCH(MID(F1786,5,2),字典1_34!B:B,0)),H1786="B00",INDEX(字典1_34!D:D,MATCH(MID(F1786,5,2),字典1_34!B:B,0)),H1786="B20",INDEX(字典1_34!E:E,MATCH(MID(F1786,5,2),字典1_34!B:B,0)),H1786="B48",INDEX(字典1_34!G:G,MATCH(MID(F1786,5,2),字典1_34!B:B,0)),LEFT(H1786,1)="B",INDEX(字典1_34!F:F,MATCH(MID(F1786,5,2),字典1_34!B:B,0))),"-")</f>
        <v>-</v>
      </c>
      <c r="N1786" s="4" t="str">
        <f>IFERROR(_xlfn.IFS(H1786="9",INDEX(字典1_56!C:C,MATCH(MID(F1786,7,2),字典1_56!B:B,0)),LEFT(H1786,1)="B",INDEX(字典1_56!D:D,MATCH(MID(F1786,7,2),字典1_56!B:B,0)),H1786="C_B",INDEX(字典1_56!F:F,MATCH(MID(F1786,7,2),字典1_56!B:B,0)),H1786="C",INDEX(字典1_56!E:E,MATCH(MID(F1786,7,2),字典1_56!B:B,0))),"-")</f>
        <v>-</v>
      </c>
      <c r="O1786" s="4" t="str">
        <f>IFERROR(INDEX(字典1_78!C:C,MATCH(RIGHT(F1786,2),字典1_78!B:B,0)),"Error")</f>
        <v>系统启动、关闭</v>
      </c>
      <c r="P1786" s="5">
        <f t="shared" si="108"/>
        <v>0</v>
      </c>
      <c r="Q1786" s="5">
        <f t="shared" si="109"/>
        <v>0</v>
      </c>
      <c r="R1786" s="5" t="str">
        <f>IF(H1788="C_B",INDEX(音色一览表!A:A,MATCH(MID(F1786,5,2)&amp;MID(F1787,5,2)&amp;MID(F1788,7,2),音色一览表!H:H,0))&amp;" "&amp;INDEX(音色一览表!G:G,MATCH(MID(F1786,5,2)&amp;MID(F1787,5,2)&amp;MID(F1788,7,2),音色一览表!H:H,0)),"")</f>
        <v/>
      </c>
      <c r="S1786" s="17"/>
      <c r="T1786" s="17"/>
    </row>
    <row r="1787" spans="1:20" ht="18" hidden="1" customHeight="1" x14ac:dyDescent="0.2">
      <c r="A1787" s="16">
        <v>1785</v>
      </c>
      <c r="B1787" s="16">
        <v>9</v>
      </c>
      <c r="C1787" s="10">
        <v>43090.812197627318</v>
      </c>
      <c r="D1787" s="16" t="s">
        <v>49</v>
      </c>
      <c r="E1787" s="16" t="s">
        <v>50</v>
      </c>
      <c r="F1787" s="16" t="s">
        <v>1021</v>
      </c>
      <c r="G1787" s="16" t="s">
        <v>3086</v>
      </c>
      <c r="H1787" s="34" t="str">
        <f t="shared" si="111"/>
        <v>B00</v>
      </c>
      <c r="I1787" s="34" t="str">
        <f>IFERROR(INDEX(数据分类!B:B,MATCH(数据!H1787,数据分类!A:A,0)),"Error")</f>
        <v>设定音色_MSB</v>
      </c>
      <c r="J1787" s="34" t="str">
        <f>IFERROR(_xlfn.IFS(INDEX(数据分类!E:E,MATCH(数据!H1787,数据分类!A:A,0))=3456,N1787&amp;M1787,INDEX(数据分类!E:E,MATCH(数据!H1787,数据分类!A:A,0))=34,M1787,INDEX(数据分类!E:E,MATCH(数据!H1787,数据分类!A:A,0))=56,N1787,INDEX(数据分类!E:E,MATCH(数据!H1787,数据分类!A:A,0))="-","-"),"Error")</f>
        <v>MSB:000</v>
      </c>
      <c r="K1787" s="34">
        <f t="shared" si="110"/>
        <v>1</v>
      </c>
      <c r="L1787" s="4" t="str">
        <f>IFERROR(INDEX(字典msg!B:B,MATCH(D1787,字典msg!A:A,0)),"Error")</f>
        <v>正常</v>
      </c>
      <c r="M1787" s="4" t="str">
        <f>IFERROR(_xlfn.IFS(H1787="9",INDEX(字典1_34!C:C,MATCH(MID(F1787,5,2),字典1_34!B:B,0)),H1787="B00",INDEX(字典1_34!D:D,MATCH(MID(F1787,5,2),字典1_34!B:B,0)),H1787="B20",INDEX(字典1_34!E:E,MATCH(MID(F1787,5,2),字典1_34!B:B,0)),H1787="B48",INDEX(字典1_34!G:G,MATCH(MID(F1787,5,2),字典1_34!B:B,0)),LEFT(H1787,1)="B",INDEX(字典1_34!F:F,MATCH(MID(F1787,5,2),字典1_34!B:B,0))),"-")</f>
        <v>MSB:000</v>
      </c>
      <c r="N1787" s="4" t="str">
        <f>IFERROR(_xlfn.IFS(H1787="9",INDEX(字典1_56!C:C,MATCH(MID(F1787,7,2),字典1_56!B:B,0)),LEFT(H1787,1)="B",INDEX(字典1_56!D:D,MATCH(MID(F1787,7,2),字典1_56!B:B,0)),H1787="C_B",INDEX(字典1_56!F:F,MATCH(MID(F1787,7,2),字典1_56!B:B,0)),H1787="C",INDEX(字典1_56!E:E,MATCH(MID(F1787,7,2),字典1_56!B:B,0))),"-")</f>
        <v>设定音色_MSB</v>
      </c>
      <c r="O1787" s="4" t="str">
        <f>IFERROR(INDEX(字典1_78!C:C,MATCH(RIGHT(F1787,2),字典1_78!B:B,0)),"Error")</f>
        <v>控制变更(#01)</v>
      </c>
      <c r="P1787" s="5">
        <f t="shared" si="108"/>
        <v>13.584</v>
      </c>
      <c r="Q1787" s="5">
        <f t="shared" si="109"/>
        <v>13.584</v>
      </c>
      <c r="R1787" s="5" t="str">
        <f>IF(H1789="C_B",INDEX(音色一览表!A:A,MATCH(MID(F1787,5,2)&amp;MID(F1788,5,2)&amp;MID(F1789,7,2),音色一览表!H:H,0))&amp;" "&amp;INDEX(音色一览表!G:G,MATCH(MID(F1787,5,2)&amp;MID(F1788,5,2)&amp;MID(F1789,7,2),音色一览表!H:H,0)),"")</f>
        <v>38 酒吧钢琴</v>
      </c>
      <c r="S1787" s="17"/>
      <c r="T1787" s="17"/>
    </row>
    <row r="1788" spans="1:20" ht="18" hidden="1" customHeight="1" x14ac:dyDescent="0.2">
      <c r="A1788" s="16">
        <v>1786</v>
      </c>
      <c r="B1788" s="16">
        <v>9</v>
      </c>
      <c r="C1788" s="10">
        <v>43090.812197743056</v>
      </c>
      <c r="D1788" s="16" t="s">
        <v>49</v>
      </c>
      <c r="E1788" s="16" t="s">
        <v>50</v>
      </c>
      <c r="F1788" s="16" t="s">
        <v>1023</v>
      </c>
      <c r="G1788" s="16" t="s">
        <v>3087</v>
      </c>
      <c r="H1788" s="34" t="str">
        <f t="shared" si="111"/>
        <v>B20</v>
      </c>
      <c r="I1788" s="34" t="str">
        <f>IFERROR(INDEX(数据分类!B:B,MATCH(数据!H1788,数据分类!A:A,0)),"Error")</f>
        <v>设定音色_LSB</v>
      </c>
      <c r="J1788" s="34" t="str">
        <f>IFERROR(_xlfn.IFS(INDEX(数据分类!E:E,MATCH(数据!H1788,数据分类!A:A,0))=3456,N1788&amp;M1788,INDEX(数据分类!E:E,MATCH(数据!H1788,数据分类!A:A,0))=34,M1788,INDEX(数据分类!E:E,MATCH(数据!H1788,数据分类!A:A,0))=56,N1788,INDEX(数据分类!E:E,MATCH(数据!H1788,数据分类!A:A,0))="-","-"),"Error")</f>
        <v>LSB:112</v>
      </c>
      <c r="K1788" s="34">
        <f t="shared" si="110"/>
        <v>1</v>
      </c>
      <c r="L1788" s="4" t="str">
        <f>IFERROR(INDEX(字典msg!B:B,MATCH(D1788,字典msg!A:A,0)),"Error")</f>
        <v>正常</v>
      </c>
      <c r="M1788" s="4" t="str">
        <f>IFERROR(_xlfn.IFS(H1788="9",INDEX(字典1_34!C:C,MATCH(MID(F1788,5,2),字典1_34!B:B,0)),H1788="B00",INDEX(字典1_34!D:D,MATCH(MID(F1788,5,2),字典1_34!B:B,0)),H1788="B20",INDEX(字典1_34!E:E,MATCH(MID(F1788,5,2),字典1_34!B:B,0)),H1788="B48",INDEX(字典1_34!G:G,MATCH(MID(F1788,5,2),字典1_34!B:B,0)),LEFT(H1788,1)="B",INDEX(字典1_34!F:F,MATCH(MID(F1788,5,2),字典1_34!B:B,0))),"-")</f>
        <v>LSB:112</v>
      </c>
      <c r="N1788" s="4" t="str">
        <f>IFERROR(_xlfn.IFS(H1788="9",INDEX(字典1_56!C:C,MATCH(MID(F1788,7,2),字典1_56!B:B,0)),LEFT(H1788,1)="B",INDEX(字典1_56!D:D,MATCH(MID(F1788,7,2),字典1_56!B:B,0)),H1788="C_B",INDEX(字典1_56!F:F,MATCH(MID(F1788,7,2),字典1_56!B:B,0)),H1788="C",INDEX(字典1_56!E:E,MATCH(MID(F1788,7,2),字典1_56!B:B,0))),"-")</f>
        <v>设定音色_LSB</v>
      </c>
      <c r="O1788" s="4" t="str">
        <f>IFERROR(INDEX(字典1_78!C:C,MATCH(RIGHT(F1788,2),字典1_78!B:B,0)),"Error")</f>
        <v>控制变更(#01)</v>
      </c>
      <c r="P1788" s="5">
        <f t="shared" si="108"/>
        <v>13.593999999999999</v>
      </c>
      <c r="Q1788" s="5">
        <f t="shared" si="109"/>
        <v>9.9999999999997868E-3</v>
      </c>
      <c r="R1788" s="5" t="str">
        <f>IF(H1790="C_B",INDEX(音色一览表!A:A,MATCH(MID(F1788,5,2)&amp;MID(F1789,5,2)&amp;MID(F1790,7,2),音色一览表!H:H,0))&amp;" "&amp;INDEX(音色一览表!G:G,MATCH(MID(F1788,5,2)&amp;MID(F1789,5,2)&amp;MID(F1790,7,2),音色一览表!H:H,0)),"")</f>
        <v/>
      </c>
      <c r="S1788" s="17"/>
      <c r="T1788" s="17"/>
    </row>
    <row r="1789" spans="1:20" ht="18" hidden="1" customHeight="1" x14ac:dyDescent="0.2">
      <c r="A1789" s="16">
        <v>1787</v>
      </c>
      <c r="B1789" s="16">
        <v>9</v>
      </c>
      <c r="C1789" s="10">
        <v>43090.812197743056</v>
      </c>
      <c r="D1789" s="16" t="s">
        <v>49</v>
      </c>
      <c r="E1789" s="16" t="s">
        <v>50</v>
      </c>
      <c r="F1789" s="16" t="s">
        <v>3088</v>
      </c>
      <c r="G1789" s="16" t="s">
        <v>3087</v>
      </c>
      <c r="H1789" s="34" t="str">
        <f t="shared" si="111"/>
        <v>C_B</v>
      </c>
      <c r="I1789" s="34" t="str">
        <f>IFERROR(INDEX(数据分类!B:B,MATCH(数据!H1789,数据分类!A:A,0)),"Error")</f>
        <v>设定音色_NO</v>
      </c>
      <c r="J1789" s="34" t="str">
        <f>IFERROR(_xlfn.IFS(INDEX(数据分类!E:E,MATCH(数据!H1789,数据分类!A:A,0))=3456,N1789&amp;M1789,INDEX(数据分类!E:E,MATCH(数据!H1789,数据分类!A:A,0))=34,M1789,INDEX(数据分类!E:E,MATCH(数据!H1789,数据分类!A:A,0))=56,N1789,INDEX(数据分类!E:E,MATCH(数据!H1789,数据分类!A:A,0))="-","-"),"Error")</f>
        <v>NO:004</v>
      </c>
      <c r="K1789" s="34">
        <f t="shared" si="110"/>
        <v>1</v>
      </c>
      <c r="L1789" s="4" t="str">
        <f>IFERROR(INDEX(字典msg!B:B,MATCH(D1789,字典msg!A:A,0)),"Error")</f>
        <v>正常</v>
      </c>
      <c r="M1789" s="4" t="str">
        <f>IFERROR(_xlfn.IFS(H1789="9",INDEX(字典1_34!C:C,MATCH(MID(F1789,5,2),字典1_34!B:B,0)),H1789="B00",INDEX(字典1_34!D:D,MATCH(MID(F1789,5,2),字典1_34!B:B,0)),H1789="B20",INDEX(字典1_34!E:E,MATCH(MID(F1789,5,2),字典1_34!B:B,0)),H1789="B48",INDEX(字典1_34!G:G,MATCH(MID(F1789,5,2),字典1_34!B:B,0)),LEFT(H1789,1)="B",INDEX(字典1_34!F:F,MATCH(MID(F1789,5,2),字典1_34!B:B,0))),"-")</f>
        <v>-</v>
      </c>
      <c r="N1789" s="4" t="str">
        <f>IFERROR(_xlfn.IFS(H1789="9",INDEX(字典1_56!C:C,MATCH(MID(F1789,7,2),字典1_56!B:B,0)),LEFT(H1789,1)="B",INDEX(字典1_56!D:D,MATCH(MID(F1789,7,2),字典1_56!B:B,0)),H1789="C_B",INDEX(字典1_56!F:F,MATCH(MID(F1789,7,2),字典1_56!B:B,0)),H1789="C",INDEX(字典1_56!E:E,MATCH(MID(F1789,7,2),字典1_56!B:B,0))),"-")</f>
        <v>NO:004</v>
      </c>
      <c r="O1789" s="4" t="str">
        <f>IFERROR(INDEX(字典1_78!C:C,MATCH(RIGHT(F1789,2),字典1_78!B:B,0)),"Error")</f>
        <v>程序更改(#01)</v>
      </c>
      <c r="P1789" s="5">
        <f t="shared" si="108"/>
        <v>13.593999999999999</v>
      </c>
      <c r="Q1789" s="5">
        <f t="shared" si="109"/>
        <v>0</v>
      </c>
      <c r="R1789" s="5" t="str">
        <f>IF(H1791="C_B",INDEX(音色一览表!A:A,MATCH(MID(F1789,5,2)&amp;MID(F1790,5,2)&amp;MID(F1791,7,2),音色一览表!H:H,0))&amp;" "&amp;INDEX(音色一览表!G:G,MATCH(MID(F1789,5,2)&amp;MID(F1790,5,2)&amp;MID(F1791,7,2),音色一览表!H:H,0)),"")</f>
        <v/>
      </c>
      <c r="S1789" s="17"/>
      <c r="T1789" s="17"/>
    </row>
    <row r="1790" spans="1:20" ht="18" hidden="1" customHeight="1" x14ac:dyDescent="0.2">
      <c r="A1790" s="16">
        <v>1788</v>
      </c>
      <c r="B1790" s="16">
        <v>9</v>
      </c>
      <c r="C1790" s="10">
        <v>43090.812197743056</v>
      </c>
      <c r="D1790" s="16" t="s">
        <v>49</v>
      </c>
      <c r="E1790" s="16" t="s">
        <v>50</v>
      </c>
      <c r="F1790" s="16" t="s">
        <v>1026</v>
      </c>
      <c r="G1790" s="16" t="s">
        <v>3087</v>
      </c>
      <c r="H1790" s="34" t="str">
        <f t="shared" si="111"/>
        <v>B00</v>
      </c>
      <c r="I1790" s="34" t="str">
        <f>IFERROR(INDEX(数据分类!B:B,MATCH(数据!H1790,数据分类!A:A,0)),"Error")</f>
        <v>设定音色_MSB</v>
      </c>
      <c r="J1790" s="34" t="str">
        <f>IFERROR(_xlfn.IFS(INDEX(数据分类!E:E,MATCH(数据!H1790,数据分类!A:A,0))=3456,N1790&amp;M1790,INDEX(数据分类!E:E,MATCH(数据!H1790,数据分类!A:A,0))=34,M1790,INDEX(数据分类!E:E,MATCH(数据!H1790,数据分类!A:A,0))=56,N1790,INDEX(数据分类!E:E,MATCH(数据!H1790,数据分类!A:A,0))="-","-"),"Error")</f>
        <v>MSB:000</v>
      </c>
      <c r="K1790" s="34">
        <f t="shared" si="110"/>
        <v>2</v>
      </c>
      <c r="L1790" s="4" t="str">
        <f>IFERROR(INDEX(字典msg!B:B,MATCH(D1790,字典msg!A:A,0)),"Error")</f>
        <v>正常</v>
      </c>
      <c r="M1790" s="4" t="str">
        <f>IFERROR(_xlfn.IFS(H1790="9",INDEX(字典1_34!C:C,MATCH(MID(F1790,5,2),字典1_34!B:B,0)),H1790="B00",INDEX(字典1_34!D:D,MATCH(MID(F1790,5,2),字典1_34!B:B,0)),H1790="B20",INDEX(字典1_34!E:E,MATCH(MID(F1790,5,2),字典1_34!B:B,0)),H1790="B48",INDEX(字典1_34!G:G,MATCH(MID(F1790,5,2),字典1_34!B:B,0)),LEFT(H1790,1)="B",INDEX(字典1_34!F:F,MATCH(MID(F1790,5,2),字典1_34!B:B,0))),"-")</f>
        <v>MSB:000</v>
      </c>
      <c r="N1790" s="4" t="str">
        <f>IFERROR(_xlfn.IFS(H1790="9",INDEX(字典1_56!C:C,MATCH(MID(F1790,7,2),字典1_56!B:B,0)),LEFT(H1790,1)="B",INDEX(字典1_56!D:D,MATCH(MID(F1790,7,2),字典1_56!B:B,0)),H1790="C_B",INDEX(字典1_56!F:F,MATCH(MID(F1790,7,2),字典1_56!B:B,0)),H1790="C",INDEX(字典1_56!E:E,MATCH(MID(F1790,7,2),字典1_56!B:B,0))),"-")</f>
        <v>设定音色_MSB</v>
      </c>
      <c r="O1790" s="4" t="str">
        <f>IFERROR(INDEX(字典1_78!C:C,MATCH(RIGHT(F1790,2),字典1_78!B:B,0)),"Error")</f>
        <v>控制变更(#02)</v>
      </c>
      <c r="P1790" s="5">
        <f t="shared" si="108"/>
        <v>13.593999999999999</v>
      </c>
      <c r="Q1790" s="5">
        <f t="shared" si="109"/>
        <v>0</v>
      </c>
      <c r="R1790" s="5" t="str">
        <f>IF(H1792="C_B",INDEX(音色一览表!A:A,MATCH(MID(F1790,5,2)&amp;MID(F1791,5,2)&amp;MID(F1792,7,2),音色一览表!H:H,0))&amp;" "&amp;INDEX(音色一览表!G:G,MATCH(MID(F1790,5,2)&amp;MID(F1791,5,2)&amp;MID(F1792,7,2),音色一览表!H:H,0)),"")</f>
        <v>33 亮音钢琴</v>
      </c>
      <c r="S1790" s="17"/>
      <c r="T1790" s="17"/>
    </row>
    <row r="1791" spans="1:20" ht="18" hidden="1" customHeight="1" x14ac:dyDescent="0.2">
      <c r="A1791" s="16">
        <v>1789</v>
      </c>
      <c r="B1791" s="16">
        <v>9</v>
      </c>
      <c r="C1791" s="10">
        <v>43090.812197858795</v>
      </c>
      <c r="D1791" s="16" t="s">
        <v>49</v>
      </c>
      <c r="E1791" s="16" t="s">
        <v>50</v>
      </c>
      <c r="F1791" s="16" t="s">
        <v>1027</v>
      </c>
      <c r="G1791" s="16" t="s">
        <v>3089</v>
      </c>
      <c r="H1791" s="34" t="str">
        <f t="shared" si="111"/>
        <v>B20</v>
      </c>
      <c r="I1791" s="34" t="str">
        <f>IFERROR(INDEX(数据分类!B:B,MATCH(数据!H1791,数据分类!A:A,0)),"Error")</f>
        <v>设定音色_LSB</v>
      </c>
      <c r="J1791" s="34" t="str">
        <f>IFERROR(_xlfn.IFS(INDEX(数据分类!E:E,MATCH(数据!H1791,数据分类!A:A,0))=3456,N1791&amp;M1791,INDEX(数据分类!E:E,MATCH(数据!H1791,数据分类!A:A,0))=34,M1791,INDEX(数据分类!E:E,MATCH(数据!H1791,数据分类!A:A,0))=56,N1791,INDEX(数据分类!E:E,MATCH(数据!H1791,数据分类!A:A,0))="-","-"),"Error")</f>
        <v>LSB:112</v>
      </c>
      <c r="K1791" s="34">
        <f t="shared" si="110"/>
        <v>2</v>
      </c>
      <c r="L1791" s="4" t="str">
        <f>IFERROR(INDEX(字典msg!B:B,MATCH(D1791,字典msg!A:A,0)),"Error")</f>
        <v>正常</v>
      </c>
      <c r="M1791" s="4" t="str">
        <f>IFERROR(_xlfn.IFS(H1791="9",INDEX(字典1_34!C:C,MATCH(MID(F1791,5,2),字典1_34!B:B,0)),H1791="B00",INDEX(字典1_34!D:D,MATCH(MID(F1791,5,2),字典1_34!B:B,0)),H1791="B20",INDEX(字典1_34!E:E,MATCH(MID(F1791,5,2),字典1_34!B:B,0)),H1791="B48",INDEX(字典1_34!G:G,MATCH(MID(F1791,5,2),字典1_34!B:B,0)),LEFT(H1791,1)="B",INDEX(字典1_34!F:F,MATCH(MID(F1791,5,2),字典1_34!B:B,0))),"-")</f>
        <v>LSB:112</v>
      </c>
      <c r="N1791" s="4" t="str">
        <f>IFERROR(_xlfn.IFS(H1791="9",INDEX(字典1_56!C:C,MATCH(MID(F1791,7,2),字典1_56!B:B,0)),LEFT(H1791,1)="B",INDEX(字典1_56!D:D,MATCH(MID(F1791,7,2),字典1_56!B:B,0)),H1791="C_B",INDEX(字典1_56!F:F,MATCH(MID(F1791,7,2),字典1_56!B:B,0)),H1791="C",INDEX(字典1_56!E:E,MATCH(MID(F1791,7,2),字典1_56!B:B,0))),"-")</f>
        <v>设定音色_LSB</v>
      </c>
      <c r="O1791" s="4" t="str">
        <f>IFERROR(INDEX(字典1_78!C:C,MATCH(RIGHT(F1791,2),字典1_78!B:B,0)),"Error")</f>
        <v>控制变更(#02)</v>
      </c>
      <c r="P1791" s="5">
        <f t="shared" si="108"/>
        <v>13.603999999999999</v>
      </c>
      <c r="Q1791" s="5">
        <f t="shared" si="109"/>
        <v>9.9999999999997868E-3</v>
      </c>
      <c r="R1791" s="5" t="str">
        <f>IF(H1793="C_B",INDEX(音色一览表!A:A,MATCH(MID(F1791,5,2)&amp;MID(F1792,5,2)&amp;MID(F1793,7,2),音色一览表!H:H,0))&amp;" "&amp;INDEX(音色一览表!G:G,MATCH(MID(F1791,5,2)&amp;MID(F1792,5,2)&amp;MID(F1793,7,2),音色一览表!H:H,0)),"")</f>
        <v/>
      </c>
      <c r="S1791" s="17"/>
      <c r="T1791" s="17"/>
    </row>
    <row r="1792" spans="1:20" ht="18" hidden="1" customHeight="1" x14ac:dyDescent="0.2">
      <c r="A1792" s="16">
        <v>1790</v>
      </c>
      <c r="B1792" s="16">
        <v>9</v>
      </c>
      <c r="C1792" s="10">
        <v>43090.812197858795</v>
      </c>
      <c r="D1792" s="16" t="s">
        <v>49</v>
      </c>
      <c r="E1792" s="16" t="s">
        <v>50</v>
      </c>
      <c r="F1792" s="16" t="s">
        <v>3090</v>
      </c>
      <c r="G1792" s="16" t="s">
        <v>3089</v>
      </c>
      <c r="H1792" s="34" t="str">
        <f t="shared" si="111"/>
        <v>C_B</v>
      </c>
      <c r="I1792" s="34" t="str">
        <f>IFERROR(INDEX(数据分类!B:B,MATCH(数据!H1792,数据分类!A:A,0)),"Error")</f>
        <v>设定音色_NO</v>
      </c>
      <c r="J1792" s="34" t="str">
        <f>IFERROR(_xlfn.IFS(INDEX(数据分类!E:E,MATCH(数据!H1792,数据分类!A:A,0))=3456,N1792&amp;M1792,INDEX(数据分类!E:E,MATCH(数据!H1792,数据分类!A:A,0))=34,M1792,INDEX(数据分类!E:E,MATCH(数据!H1792,数据分类!A:A,0))=56,N1792,INDEX(数据分类!E:E,MATCH(数据!H1792,数据分类!A:A,0))="-","-"),"Error")</f>
        <v>NO:002</v>
      </c>
      <c r="K1792" s="34">
        <f t="shared" si="110"/>
        <v>2</v>
      </c>
      <c r="L1792" s="4" t="str">
        <f>IFERROR(INDEX(字典msg!B:B,MATCH(D1792,字典msg!A:A,0)),"Error")</f>
        <v>正常</v>
      </c>
      <c r="M1792" s="4" t="str">
        <f>IFERROR(_xlfn.IFS(H1792="9",INDEX(字典1_34!C:C,MATCH(MID(F1792,5,2),字典1_34!B:B,0)),H1792="B00",INDEX(字典1_34!D:D,MATCH(MID(F1792,5,2),字典1_34!B:B,0)),H1792="B20",INDEX(字典1_34!E:E,MATCH(MID(F1792,5,2),字典1_34!B:B,0)),H1792="B48",INDEX(字典1_34!G:G,MATCH(MID(F1792,5,2),字典1_34!B:B,0)),LEFT(H1792,1)="B",INDEX(字典1_34!F:F,MATCH(MID(F1792,5,2),字典1_34!B:B,0))),"-")</f>
        <v>-</v>
      </c>
      <c r="N1792" s="4" t="str">
        <f>IFERROR(_xlfn.IFS(H1792="9",INDEX(字典1_56!C:C,MATCH(MID(F1792,7,2),字典1_56!B:B,0)),LEFT(H1792,1)="B",INDEX(字典1_56!D:D,MATCH(MID(F1792,7,2),字典1_56!B:B,0)),H1792="C_B",INDEX(字典1_56!F:F,MATCH(MID(F1792,7,2),字典1_56!B:B,0)),H1792="C",INDEX(字典1_56!E:E,MATCH(MID(F1792,7,2),字典1_56!B:B,0))),"-")</f>
        <v>NO:002</v>
      </c>
      <c r="O1792" s="4" t="str">
        <f>IFERROR(INDEX(字典1_78!C:C,MATCH(RIGHT(F1792,2),字典1_78!B:B,0)),"Error")</f>
        <v>程序更改(#02)</v>
      </c>
      <c r="P1792" s="5">
        <f t="shared" si="108"/>
        <v>13.603999999999999</v>
      </c>
      <c r="Q1792" s="5">
        <f t="shared" si="109"/>
        <v>0</v>
      </c>
      <c r="R1792" s="5" t="str">
        <f>IF(H1794="C_B",INDEX(音色一览表!A:A,MATCH(MID(F1792,5,2)&amp;MID(F1793,5,2)&amp;MID(F1794,7,2),音色一览表!H:H,0))&amp;" "&amp;INDEX(音色一览表!G:G,MATCH(MID(F1792,5,2)&amp;MID(F1793,5,2)&amp;MID(F1794,7,2),音色一览表!H:H,0)),"")</f>
        <v/>
      </c>
      <c r="S1792" s="17"/>
      <c r="T1792" s="17"/>
    </row>
    <row r="1793" spans="1:20" ht="18" hidden="1" customHeight="1" x14ac:dyDescent="0.2">
      <c r="A1793" s="16">
        <v>1791</v>
      </c>
      <c r="B1793" s="16">
        <v>9</v>
      </c>
      <c r="C1793" s="10">
        <v>43090.812198796295</v>
      </c>
      <c r="D1793" s="16" t="s">
        <v>49</v>
      </c>
      <c r="E1793" s="16" t="s">
        <v>50</v>
      </c>
      <c r="F1793" s="16" t="s">
        <v>3091</v>
      </c>
      <c r="G1793" s="16" t="s">
        <v>3092</v>
      </c>
      <c r="H1793" s="34" t="str">
        <f t="shared" si="111"/>
        <v>B07</v>
      </c>
      <c r="I1793" s="34" t="str">
        <f>IFERROR(INDEX(数据分类!B:B,MATCH(数据!H1793,数据分类!A:A,0)),"Error")</f>
        <v>主音量_a</v>
      </c>
      <c r="J1793" s="34" t="str">
        <f>IFERROR(_xlfn.IFS(INDEX(数据分类!E:E,MATCH(数据!H1793,数据分类!A:A,0))=3456,N1793&amp;M1793,INDEX(数据分类!E:E,MATCH(数据!H1793,数据分类!A:A,0))=34,M1793,INDEX(数据分类!E:E,MATCH(数据!H1793,数据分类!A:A,0))=56,N1793,INDEX(数据分类!E:E,MATCH(数据!H1793,数据分类!A:A,0))="-","-"),"Error")</f>
        <v>Vol:104</v>
      </c>
      <c r="K1793" s="34">
        <f t="shared" si="110"/>
        <v>1</v>
      </c>
      <c r="L1793" s="4" t="str">
        <f>IFERROR(INDEX(字典msg!B:B,MATCH(D1793,字典msg!A:A,0)),"Error")</f>
        <v>正常</v>
      </c>
      <c r="M1793" s="4" t="str">
        <f>IFERROR(_xlfn.IFS(H1793="9",INDEX(字典1_34!C:C,MATCH(MID(F1793,5,2),字典1_34!B:B,0)),H1793="B00",INDEX(字典1_34!D:D,MATCH(MID(F1793,5,2),字典1_34!B:B,0)),H1793="B20",INDEX(字典1_34!E:E,MATCH(MID(F1793,5,2),字典1_34!B:B,0)),H1793="B48",INDEX(字典1_34!G:G,MATCH(MID(F1793,5,2),字典1_34!B:B,0)),LEFT(H1793,1)="B",INDEX(字典1_34!F:F,MATCH(MID(F1793,5,2),字典1_34!B:B,0))),"-")</f>
        <v>Vol:104</v>
      </c>
      <c r="N1793" s="4" t="str">
        <f>IFERROR(_xlfn.IFS(H1793="9",INDEX(字典1_56!C:C,MATCH(MID(F1793,7,2),字典1_56!B:B,0)),LEFT(H1793,1)="B",INDEX(字典1_56!D:D,MATCH(MID(F1793,7,2),字典1_56!B:B,0)),H1793="C_B",INDEX(字典1_56!F:F,MATCH(MID(F1793,7,2),字典1_56!B:B,0)),H1793="C",INDEX(字典1_56!E:E,MATCH(MID(F1793,7,2),字典1_56!B:B,0))),"-")</f>
        <v>主音量_a</v>
      </c>
      <c r="O1793" s="4" t="str">
        <f>IFERROR(INDEX(字典1_78!C:C,MATCH(RIGHT(F1793,2),字典1_78!B:B,0)),"Error")</f>
        <v>控制变更(#01)</v>
      </c>
      <c r="P1793" s="5">
        <f t="shared" si="108"/>
        <v>13.683999999999999</v>
      </c>
      <c r="Q1793" s="5">
        <f t="shared" si="109"/>
        <v>8.0000000000000071E-2</v>
      </c>
      <c r="R1793" s="5" t="str">
        <f>IF(H1795="C_B",INDEX(音色一览表!A:A,MATCH(MID(F1793,5,2)&amp;MID(F1794,5,2)&amp;MID(F1795,7,2),音色一览表!H:H,0))&amp;" "&amp;INDEX(音色一览表!G:G,MATCH(MID(F1793,5,2)&amp;MID(F1794,5,2)&amp;MID(F1795,7,2),音色一览表!H:H,0)),"")</f>
        <v/>
      </c>
      <c r="S1793" s="17"/>
      <c r="T1793" s="17"/>
    </row>
    <row r="1794" spans="1:20" ht="18" hidden="1" customHeight="1" x14ac:dyDescent="0.2">
      <c r="A1794" s="16">
        <v>1792</v>
      </c>
      <c r="B1794" s="16">
        <v>9</v>
      </c>
      <c r="C1794" s="10">
        <v>43090.812198796295</v>
      </c>
      <c r="D1794" s="16" t="s">
        <v>49</v>
      </c>
      <c r="E1794" s="16" t="s">
        <v>50</v>
      </c>
      <c r="F1794" s="16" t="s">
        <v>1263</v>
      </c>
      <c r="G1794" s="16" t="s">
        <v>3092</v>
      </c>
      <c r="H1794" s="34" t="str">
        <f t="shared" si="111"/>
        <v>B5B</v>
      </c>
      <c r="I1794" s="34" t="str">
        <f>IFERROR(INDEX(数据分类!B:B,MATCH(数据!H1794,数据分类!A:A,0)),"Error")</f>
        <v>混响深度_a</v>
      </c>
      <c r="J1794" s="34" t="str">
        <f>IFERROR(_xlfn.IFS(INDEX(数据分类!E:E,MATCH(数据!H1794,数据分类!A:A,0))=3456,N1794&amp;M1794,INDEX(数据分类!E:E,MATCH(数据!H1794,数据分类!A:A,0))=34,M1794,INDEX(数据分类!E:E,MATCH(数据!H1794,数据分类!A:A,0))=56,N1794,INDEX(数据分类!E:E,MATCH(数据!H1794,数据分类!A:A,0))="-","-"),"Error")</f>
        <v>Vol:018</v>
      </c>
      <c r="K1794" s="34">
        <f t="shared" si="110"/>
        <v>1</v>
      </c>
      <c r="L1794" s="4" t="str">
        <f>IFERROR(INDEX(字典msg!B:B,MATCH(D1794,字典msg!A:A,0)),"Error")</f>
        <v>正常</v>
      </c>
      <c r="M1794" s="4" t="str">
        <f>IFERROR(_xlfn.IFS(H1794="9",INDEX(字典1_34!C:C,MATCH(MID(F1794,5,2),字典1_34!B:B,0)),H1794="B00",INDEX(字典1_34!D:D,MATCH(MID(F1794,5,2),字典1_34!B:B,0)),H1794="B20",INDEX(字典1_34!E:E,MATCH(MID(F1794,5,2),字典1_34!B:B,0)),H1794="B48",INDEX(字典1_34!G:G,MATCH(MID(F1794,5,2),字典1_34!B:B,0)),LEFT(H1794,1)="B",INDEX(字典1_34!F:F,MATCH(MID(F1794,5,2),字典1_34!B:B,0))),"-")</f>
        <v>Vol:018</v>
      </c>
      <c r="N1794" s="4" t="str">
        <f>IFERROR(_xlfn.IFS(H1794="9",INDEX(字典1_56!C:C,MATCH(MID(F1794,7,2),字典1_56!B:B,0)),LEFT(H1794,1)="B",INDEX(字典1_56!D:D,MATCH(MID(F1794,7,2),字典1_56!B:B,0)),H1794="C_B",INDEX(字典1_56!F:F,MATCH(MID(F1794,7,2),字典1_56!B:B,0)),H1794="C",INDEX(字典1_56!E:E,MATCH(MID(F1794,7,2),字典1_56!B:B,0))),"-")</f>
        <v>混响深度_a</v>
      </c>
      <c r="O1794" s="4" t="str">
        <f>IFERROR(INDEX(字典1_78!C:C,MATCH(RIGHT(F1794,2),字典1_78!B:B,0)),"Error")</f>
        <v>控制变更(#01)</v>
      </c>
      <c r="P1794" s="5">
        <f t="shared" si="108"/>
        <v>13.683999999999999</v>
      </c>
      <c r="Q1794" s="5">
        <f t="shared" si="109"/>
        <v>0</v>
      </c>
      <c r="R1794" s="5" t="str">
        <f>IF(H1796="C_B",INDEX(音色一览表!A:A,MATCH(MID(F1794,5,2)&amp;MID(F1795,5,2)&amp;MID(F1796,7,2),音色一览表!H:H,0))&amp;" "&amp;INDEX(音色一览表!G:G,MATCH(MID(F1794,5,2)&amp;MID(F1795,5,2)&amp;MID(F1796,7,2),音色一览表!H:H,0)),"")</f>
        <v/>
      </c>
      <c r="S1794" s="17"/>
      <c r="T1794" s="17"/>
    </row>
    <row r="1795" spans="1:20" ht="18" hidden="1" customHeight="1" x14ac:dyDescent="0.2">
      <c r="A1795" s="16">
        <v>1793</v>
      </c>
      <c r="B1795" s="16">
        <v>9</v>
      </c>
      <c r="C1795" s="10">
        <v>43090.812198912034</v>
      </c>
      <c r="D1795" s="16" t="s">
        <v>49</v>
      </c>
      <c r="E1795" s="16" t="s">
        <v>50</v>
      </c>
      <c r="F1795" s="16" t="s">
        <v>3093</v>
      </c>
      <c r="G1795" s="16" t="s">
        <v>3094</v>
      </c>
      <c r="H1795" s="34" t="str">
        <f t="shared" si="111"/>
        <v>B07</v>
      </c>
      <c r="I1795" s="34" t="str">
        <f>IFERROR(INDEX(数据分类!B:B,MATCH(数据!H1795,数据分类!A:A,0)),"Error")</f>
        <v>主音量_a</v>
      </c>
      <c r="J1795" s="34" t="str">
        <f>IFERROR(_xlfn.IFS(INDEX(数据分类!E:E,MATCH(数据!H1795,数据分类!A:A,0))=3456,N1795&amp;M1795,INDEX(数据分类!E:E,MATCH(数据!H1795,数据分类!A:A,0))=34,M1795,INDEX(数据分类!E:E,MATCH(数据!H1795,数据分类!A:A,0))=56,N1795,INDEX(数据分类!E:E,MATCH(数据!H1795,数据分类!A:A,0))="-","-"),"Error")</f>
        <v>Vol:082</v>
      </c>
      <c r="K1795" s="34">
        <f t="shared" si="110"/>
        <v>2</v>
      </c>
      <c r="L1795" s="4" t="str">
        <f>IFERROR(INDEX(字典msg!B:B,MATCH(D1795,字典msg!A:A,0)),"Error")</f>
        <v>正常</v>
      </c>
      <c r="M1795" s="4" t="str">
        <f>IFERROR(_xlfn.IFS(H1795="9",INDEX(字典1_34!C:C,MATCH(MID(F1795,5,2),字典1_34!B:B,0)),H1795="B00",INDEX(字典1_34!D:D,MATCH(MID(F1795,5,2),字典1_34!B:B,0)),H1795="B20",INDEX(字典1_34!E:E,MATCH(MID(F1795,5,2),字典1_34!B:B,0)),H1795="B48",INDEX(字典1_34!G:G,MATCH(MID(F1795,5,2),字典1_34!B:B,0)),LEFT(H1795,1)="B",INDEX(字典1_34!F:F,MATCH(MID(F1795,5,2),字典1_34!B:B,0))),"-")</f>
        <v>Vol:082</v>
      </c>
      <c r="N1795" s="4" t="str">
        <f>IFERROR(_xlfn.IFS(H1795="9",INDEX(字典1_56!C:C,MATCH(MID(F1795,7,2),字典1_56!B:B,0)),LEFT(H1795,1)="B",INDEX(字典1_56!D:D,MATCH(MID(F1795,7,2),字典1_56!B:B,0)),H1795="C_B",INDEX(字典1_56!F:F,MATCH(MID(F1795,7,2),字典1_56!B:B,0)),H1795="C",INDEX(字典1_56!E:E,MATCH(MID(F1795,7,2),字典1_56!B:B,0))),"-")</f>
        <v>主音量_a</v>
      </c>
      <c r="O1795" s="4" t="str">
        <f>IFERROR(INDEX(字典1_78!C:C,MATCH(RIGHT(F1795,2),字典1_78!B:B,0)),"Error")</f>
        <v>控制变更(#02)</v>
      </c>
      <c r="P1795" s="5">
        <f t="shared" ref="P1795:P1858" si="112">HEX2DEC(RIGHT(G1795,6))/1000</f>
        <v>13.695</v>
      </c>
      <c r="Q1795" s="5">
        <f t="shared" ref="Q1795:Q1858" si="113">IFERROR(IF(B1795=B1794,P1795-P1794,0),"")</f>
        <v>1.1000000000001009E-2</v>
      </c>
      <c r="R1795" s="5" t="str">
        <f>IF(H1797="C_B",INDEX(音色一览表!A:A,MATCH(MID(F1795,5,2)&amp;MID(F1796,5,2)&amp;MID(F1797,7,2),音色一览表!H:H,0))&amp;" "&amp;INDEX(音色一览表!G:G,MATCH(MID(F1795,5,2)&amp;MID(F1796,5,2)&amp;MID(F1797,7,2),音色一览表!H:H,0)),"")</f>
        <v/>
      </c>
      <c r="S1795" s="17"/>
      <c r="T1795" s="17"/>
    </row>
    <row r="1796" spans="1:20" ht="18" hidden="1" customHeight="1" x14ac:dyDescent="0.2">
      <c r="A1796" s="16">
        <v>1794</v>
      </c>
      <c r="B1796" s="16">
        <v>9</v>
      </c>
      <c r="C1796" s="10">
        <v>43090.812199016204</v>
      </c>
      <c r="D1796" s="16" t="s">
        <v>49</v>
      </c>
      <c r="E1796" s="16" t="s">
        <v>50</v>
      </c>
      <c r="F1796" s="16" t="s">
        <v>3095</v>
      </c>
      <c r="G1796" s="16" t="s">
        <v>3096</v>
      </c>
      <c r="H1796" s="34" t="str">
        <f t="shared" si="111"/>
        <v>B5B</v>
      </c>
      <c r="I1796" s="34" t="str">
        <f>IFERROR(INDEX(数据分类!B:B,MATCH(数据!H1796,数据分类!A:A,0)),"Error")</f>
        <v>混响深度_a</v>
      </c>
      <c r="J1796" s="34" t="str">
        <f>IFERROR(_xlfn.IFS(INDEX(数据分类!E:E,MATCH(数据!H1796,数据分类!A:A,0))=3456,N1796&amp;M1796,INDEX(数据分类!E:E,MATCH(数据!H1796,数据分类!A:A,0))=34,M1796,INDEX(数据分类!E:E,MATCH(数据!H1796,数据分类!A:A,0))=56,N1796,INDEX(数据分类!E:E,MATCH(数据!H1796,数据分类!A:A,0))="-","-"),"Error")</f>
        <v>Vol:018</v>
      </c>
      <c r="K1796" s="34">
        <f t="shared" ref="K1796:K1859" si="114">IF(OR(H1796="9",LEFT(H1796,1)="B",LEFT(H1796,1)="C"),RIGHT(F1796,1)+1,"-")</f>
        <v>2</v>
      </c>
      <c r="L1796" s="4" t="str">
        <f>IFERROR(INDEX(字典msg!B:B,MATCH(D1796,字典msg!A:A,0)),"Error")</f>
        <v>正常</v>
      </c>
      <c r="M1796" s="4" t="str">
        <f>IFERROR(_xlfn.IFS(H1796="9",INDEX(字典1_34!C:C,MATCH(MID(F1796,5,2),字典1_34!B:B,0)),H1796="B00",INDEX(字典1_34!D:D,MATCH(MID(F1796,5,2),字典1_34!B:B,0)),H1796="B20",INDEX(字典1_34!E:E,MATCH(MID(F1796,5,2),字典1_34!B:B,0)),H1796="B48",INDEX(字典1_34!G:G,MATCH(MID(F1796,5,2),字典1_34!B:B,0)),LEFT(H1796,1)="B",INDEX(字典1_34!F:F,MATCH(MID(F1796,5,2),字典1_34!B:B,0))),"-")</f>
        <v>Vol:018</v>
      </c>
      <c r="N1796" s="4" t="str">
        <f>IFERROR(_xlfn.IFS(H1796="9",INDEX(字典1_56!C:C,MATCH(MID(F1796,7,2),字典1_56!B:B,0)),LEFT(H1796,1)="B",INDEX(字典1_56!D:D,MATCH(MID(F1796,7,2),字典1_56!B:B,0)),H1796="C_B",INDEX(字典1_56!F:F,MATCH(MID(F1796,7,2),字典1_56!B:B,0)),H1796="C",INDEX(字典1_56!E:E,MATCH(MID(F1796,7,2),字典1_56!B:B,0))),"-")</f>
        <v>混响深度_a</v>
      </c>
      <c r="O1796" s="4" t="str">
        <f>IFERROR(INDEX(字典1_78!C:C,MATCH(RIGHT(F1796,2),字典1_78!B:B,0)),"Error")</f>
        <v>控制变更(#02)</v>
      </c>
      <c r="P1796" s="5">
        <f t="shared" si="112"/>
        <v>13.704000000000001</v>
      </c>
      <c r="Q1796" s="5">
        <f t="shared" si="113"/>
        <v>9.0000000000003411E-3</v>
      </c>
      <c r="R1796" s="5" t="str">
        <f>IF(H1798="C_B",INDEX(音色一览表!A:A,MATCH(MID(F1796,5,2)&amp;MID(F1797,5,2)&amp;MID(F1798,7,2),音色一览表!H:H,0))&amp;" "&amp;INDEX(音色一览表!G:G,MATCH(MID(F1796,5,2)&amp;MID(F1797,5,2)&amp;MID(F1798,7,2),音色一览表!H:H,0)),"")</f>
        <v/>
      </c>
      <c r="S1796" s="17"/>
      <c r="T1796" s="17"/>
    </row>
    <row r="1797" spans="1:20" ht="18" hidden="1" customHeight="1" x14ac:dyDescent="0.2">
      <c r="A1797" s="16">
        <v>1795</v>
      </c>
      <c r="B1797" s="16">
        <v>9</v>
      </c>
      <c r="C1797" s="10">
        <v>43090.812242893517</v>
      </c>
      <c r="D1797" s="16" t="s">
        <v>49</v>
      </c>
      <c r="E1797" s="16" t="s">
        <v>50</v>
      </c>
      <c r="F1797" s="16" t="s">
        <v>3097</v>
      </c>
      <c r="G1797" s="16" t="s">
        <v>282</v>
      </c>
      <c r="H1797" s="34" t="str">
        <f t="shared" ref="H1797:H1860" si="115">IFERROR(_xlfn.IFS(MID(F1797,9,1)="B",MID(F1797,9,1)&amp;MID(F1797,7,2),MID(F1797,9,1)="F",RIGHT(F1797,2),AND(MID(F1797,9,1)="C",H1795="B00",H1796="B20"),"C_B"),MID(F1797,9,1))</f>
        <v>B00</v>
      </c>
      <c r="I1797" s="34" t="str">
        <f>IFERROR(INDEX(数据分类!B:B,MATCH(数据!H1797,数据分类!A:A,0)),"Error")</f>
        <v>设定音色_MSB</v>
      </c>
      <c r="J1797" s="34" t="str">
        <f>IFERROR(_xlfn.IFS(INDEX(数据分类!E:E,MATCH(数据!H1797,数据分类!A:A,0))=3456,N1797&amp;M1797,INDEX(数据分类!E:E,MATCH(数据!H1797,数据分类!A:A,0))=34,M1797,INDEX(数据分类!E:E,MATCH(数据!H1797,数据分类!A:A,0))=56,N1797,INDEX(数据分类!E:E,MATCH(数据!H1797,数据分类!A:A,0))="-","-"),"Error")</f>
        <v>MSB:126</v>
      </c>
      <c r="K1797" s="34">
        <f t="shared" si="114"/>
        <v>1</v>
      </c>
      <c r="L1797" s="4" t="str">
        <f>IFERROR(INDEX(字典msg!B:B,MATCH(D1797,字典msg!A:A,0)),"Error")</f>
        <v>正常</v>
      </c>
      <c r="M1797" s="4" t="str">
        <f>IFERROR(_xlfn.IFS(H1797="9",INDEX(字典1_34!C:C,MATCH(MID(F1797,5,2),字典1_34!B:B,0)),H1797="B00",INDEX(字典1_34!D:D,MATCH(MID(F1797,5,2),字典1_34!B:B,0)),H1797="B20",INDEX(字典1_34!E:E,MATCH(MID(F1797,5,2),字典1_34!B:B,0)),H1797="B48",INDEX(字典1_34!G:G,MATCH(MID(F1797,5,2),字典1_34!B:B,0)),LEFT(H1797,1)="B",INDEX(字典1_34!F:F,MATCH(MID(F1797,5,2),字典1_34!B:B,0))),"-")</f>
        <v>MSB:126</v>
      </c>
      <c r="N1797" s="4" t="str">
        <f>IFERROR(_xlfn.IFS(H1797="9",INDEX(字典1_56!C:C,MATCH(MID(F1797,7,2),字典1_56!B:B,0)),LEFT(H1797,1)="B",INDEX(字典1_56!D:D,MATCH(MID(F1797,7,2),字典1_56!B:B,0)),H1797="C_B",INDEX(字典1_56!F:F,MATCH(MID(F1797,7,2),字典1_56!B:B,0)),H1797="C",INDEX(字典1_56!E:E,MATCH(MID(F1797,7,2),字典1_56!B:B,0))),"-")</f>
        <v>设定音色_MSB</v>
      </c>
      <c r="O1797" s="4" t="str">
        <f>IFERROR(INDEX(字典1_78!C:C,MATCH(RIGHT(F1797,2),字典1_78!B:B,0)),"Error")</f>
        <v>控制变更(#01)</v>
      </c>
      <c r="P1797" s="5">
        <f t="shared" si="112"/>
        <v>17.495000000000001</v>
      </c>
      <c r="Q1797" s="5">
        <f t="shared" si="113"/>
        <v>3.7910000000000004</v>
      </c>
      <c r="R1797" s="5" t="str">
        <f>IF(H1799="C_B",INDEX(音色一览表!A:A,MATCH(MID(F1797,5,2)&amp;MID(F1798,5,2)&amp;MID(F1799,7,2),音色一览表!H:H,0))&amp;" "&amp;INDEX(音色一览表!G:G,MATCH(MID(F1797,5,2)&amp;MID(F1798,5,2)&amp;MID(F1799,7,2),音色一览表!H:H,0)),"")</f>
        <v>30 中国民族打击乐器组1</v>
      </c>
      <c r="S1797" s="17"/>
      <c r="T1797" s="17"/>
    </row>
    <row r="1798" spans="1:20" ht="18" hidden="1" customHeight="1" x14ac:dyDescent="0.2">
      <c r="A1798" s="16">
        <v>1796</v>
      </c>
      <c r="B1798" s="16">
        <v>9</v>
      </c>
      <c r="C1798" s="10">
        <v>43090.812243009263</v>
      </c>
      <c r="D1798" s="16" t="s">
        <v>49</v>
      </c>
      <c r="E1798" s="16" t="s">
        <v>50</v>
      </c>
      <c r="F1798" s="16" t="s">
        <v>3098</v>
      </c>
      <c r="G1798" s="16" t="s">
        <v>3099</v>
      </c>
      <c r="H1798" s="34" t="str">
        <f t="shared" si="115"/>
        <v>B20</v>
      </c>
      <c r="I1798" s="34" t="str">
        <f>IFERROR(INDEX(数据分类!B:B,MATCH(数据!H1798,数据分类!A:A,0)),"Error")</f>
        <v>设定音色_LSB</v>
      </c>
      <c r="J1798" s="34" t="str">
        <f>IFERROR(_xlfn.IFS(INDEX(数据分类!E:E,MATCH(数据!H1798,数据分类!A:A,0))=3456,N1798&amp;M1798,INDEX(数据分类!E:E,MATCH(数据!H1798,数据分类!A:A,0))=34,M1798,INDEX(数据分类!E:E,MATCH(数据!H1798,数据分类!A:A,0))=56,N1798,INDEX(数据分类!E:E,MATCH(数据!H1798,数据分类!A:A,0))="-","-"),"Error")</f>
        <v>LSB:000</v>
      </c>
      <c r="K1798" s="34">
        <f t="shared" si="114"/>
        <v>1</v>
      </c>
      <c r="L1798" s="4" t="str">
        <f>IFERROR(INDEX(字典msg!B:B,MATCH(D1798,字典msg!A:A,0)),"Error")</f>
        <v>正常</v>
      </c>
      <c r="M1798" s="4" t="str">
        <f>IFERROR(_xlfn.IFS(H1798="9",INDEX(字典1_34!C:C,MATCH(MID(F1798,5,2),字典1_34!B:B,0)),H1798="B00",INDEX(字典1_34!D:D,MATCH(MID(F1798,5,2),字典1_34!B:B,0)),H1798="B20",INDEX(字典1_34!E:E,MATCH(MID(F1798,5,2),字典1_34!B:B,0)),H1798="B48",INDEX(字典1_34!G:G,MATCH(MID(F1798,5,2),字典1_34!B:B,0)),LEFT(H1798,1)="B",INDEX(字典1_34!F:F,MATCH(MID(F1798,5,2),字典1_34!B:B,0))),"-")</f>
        <v>LSB:000</v>
      </c>
      <c r="N1798" s="4" t="str">
        <f>IFERROR(_xlfn.IFS(H1798="9",INDEX(字典1_56!C:C,MATCH(MID(F1798,7,2),字典1_56!B:B,0)),LEFT(H1798,1)="B",INDEX(字典1_56!D:D,MATCH(MID(F1798,7,2),字典1_56!B:B,0)),H1798="C_B",INDEX(字典1_56!F:F,MATCH(MID(F1798,7,2),字典1_56!B:B,0)),H1798="C",INDEX(字典1_56!E:E,MATCH(MID(F1798,7,2),字典1_56!B:B,0))),"-")</f>
        <v>设定音色_LSB</v>
      </c>
      <c r="O1798" s="4" t="str">
        <f>IFERROR(INDEX(字典1_78!C:C,MATCH(RIGHT(F1798,2),字典1_78!B:B,0)),"Error")</f>
        <v>控制变更(#01)</v>
      </c>
      <c r="P1798" s="5">
        <f t="shared" si="112"/>
        <v>17.504999999999999</v>
      </c>
      <c r="Q1798" s="5">
        <f t="shared" si="113"/>
        <v>9.9999999999980105E-3</v>
      </c>
      <c r="R1798" s="5" t="str">
        <f>IF(H1800="C_B",INDEX(音色一览表!A:A,MATCH(MID(F1798,5,2)&amp;MID(F1799,5,2)&amp;MID(F1800,7,2),音色一览表!H:H,0))&amp;" "&amp;INDEX(音色一览表!G:G,MATCH(MID(F1798,5,2)&amp;MID(F1799,5,2)&amp;MID(F1800,7,2),音色一览表!H:H,0)),"")</f>
        <v/>
      </c>
      <c r="S1798" s="17"/>
      <c r="T1798" s="17"/>
    </row>
    <row r="1799" spans="1:20" ht="18" hidden="1" customHeight="1" x14ac:dyDescent="0.2">
      <c r="A1799" s="16">
        <v>1797</v>
      </c>
      <c r="B1799" s="16">
        <v>9</v>
      </c>
      <c r="C1799" s="10">
        <v>43090.812243125001</v>
      </c>
      <c r="D1799" s="16" t="s">
        <v>49</v>
      </c>
      <c r="E1799" s="16" t="s">
        <v>50</v>
      </c>
      <c r="F1799" s="16" t="s">
        <v>3100</v>
      </c>
      <c r="G1799" s="16" t="s">
        <v>3101</v>
      </c>
      <c r="H1799" s="34" t="str">
        <f t="shared" si="115"/>
        <v>C_B</v>
      </c>
      <c r="I1799" s="34" t="str">
        <f>IFERROR(INDEX(数据分类!B:B,MATCH(数据!H1799,数据分类!A:A,0)),"Error")</f>
        <v>设定音色_NO</v>
      </c>
      <c r="J1799" s="34" t="str">
        <f>IFERROR(_xlfn.IFS(INDEX(数据分类!E:E,MATCH(数据!H1799,数据分类!A:A,0))=3456,N1799&amp;M1799,INDEX(数据分类!E:E,MATCH(数据!H1799,数据分类!A:A,0))=34,M1799,INDEX(数据分类!E:E,MATCH(数据!H1799,数据分类!A:A,0))=56,N1799,INDEX(数据分类!E:E,MATCH(数据!H1799,数据分类!A:A,0))="-","-"),"Error")</f>
        <v>NO:125</v>
      </c>
      <c r="K1799" s="34">
        <f t="shared" si="114"/>
        <v>1</v>
      </c>
      <c r="L1799" s="4" t="str">
        <f>IFERROR(INDEX(字典msg!B:B,MATCH(D1799,字典msg!A:A,0)),"Error")</f>
        <v>正常</v>
      </c>
      <c r="M1799" s="4" t="str">
        <f>IFERROR(_xlfn.IFS(H1799="9",INDEX(字典1_34!C:C,MATCH(MID(F1799,5,2),字典1_34!B:B,0)),H1799="B00",INDEX(字典1_34!D:D,MATCH(MID(F1799,5,2),字典1_34!B:B,0)),H1799="B20",INDEX(字典1_34!E:E,MATCH(MID(F1799,5,2),字典1_34!B:B,0)),H1799="B48",INDEX(字典1_34!G:G,MATCH(MID(F1799,5,2),字典1_34!B:B,0)),LEFT(H1799,1)="B",INDEX(字典1_34!F:F,MATCH(MID(F1799,5,2),字典1_34!B:B,0))),"-")</f>
        <v>-</v>
      </c>
      <c r="N1799" s="4" t="str">
        <f>IFERROR(_xlfn.IFS(H1799="9",INDEX(字典1_56!C:C,MATCH(MID(F1799,7,2),字典1_56!B:B,0)),LEFT(H1799,1)="B",INDEX(字典1_56!D:D,MATCH(MID(F1799,7,2),字典1_56!B:B,0)),H1799="C_B",INDEX(字典1_56!F:F,MATCH(MID(F1799,7,2),字典1_56!B:B,0)),H1799="C",INDEX(字典1_56!E:E,MATCH(MID(F1799,7,2),字典1_56!B:B,0))),"-")</f>
        <v>NO:125</v>
      </c>
      <c r="O1799" s="4" t="str">
        <f>IFERROR(INDEX(字典1_78!C:C,MATCH(RIGHT(F1799,2),字典1_78!B:B,0)),"Error")</f>
        <v>程序更改(#01)</v>
      </c>
      <c r="P1799" s="5">
        <f t="shared" si="112"/>
        <v>17.515000000000001</v>
      </c>
      <c r="Q1799" s="5">
        <f t="shared" si="113"/>
        <v>1.0000000000001563E-2</v>
      </c>
      <c r="R1799" s="5" t="str">
        <f>IF(H1801="C_B",INDEX(音色一览表!A:A,MATCH(MID(F1799,5,2)&amp;MID(F1800,5,2)&amp;MID(F1801,7,2),音色一览表!H:H,0))&amp;" "&amp;INDEX(音色一览表!G:G,MATCH(MID(F1799,5,2)&amp;MID(F1800,5,2)&amp;MID(F1801,7,2),音色一览表!H:H,0)),"")</f>
        <v/>
      </c>
      <c r="S1799" s="17"/>
      <c r="T1799" s="17"/>
    </row>
    <row r="1800" spans="1:20" ht="18" hidden="1" customHeight="1" x14ac:dyDescent="0.2">
      <c r="A1800" s="16">
        <v>1798</v>
      </c>
      <c r="B1800" s="16">
        <v>9</v>
      </c>
      <c r="C1800" s="10">
        <v>43090.81224324074</v>
      </c>
      <c r="D1800" s="16" t="s">
        <v>49</v>
      </c>
      <c r="E1800" s="16" t="s">
        <v>50</v>
      </c>
      <c r="F1800" s="16" t="s">
        <v>1026</v>
      </c>
      <c r="G1800" s="16" t="s">
        <v>3102</v>
      </c>
      <c r="H1800" s="34" t="str">
        <f t="shared" si="115"/>
        <v>B00</v>
      </c>
      <c r="I1800" s="34" t="str">
        <f>IFERROR(INDEX(数据分类!B:B,MATCH(数据!H1800,数据分类!A:A,0)),"Error")</f>
        <v>设定音色_MSB</v>
      </c>
      <c r="J1800" s="34" t="str">
        <f>IFERROR(_xlfn.IFS(INDEX(数据分类!E:E,MATCH(数据!H1800,数据分类!A:A,0))=3456,N1800&amp;M1800,INDEX(数据分类!E:E,MATCH(数据!H1800,数据分类!A:A,0))=34,M1800,INDEX(数据分类!E:E,MATCH(数据!H1800,数据分类!A:A,0))=56,N1800,INDEX(数据分类!E:E,MATCH(数据!H1800,数据分类!A:A,0))="-","-"),"Error")</f>
        <v>MSB:000</v>
      </c>
      <c r="K1800" s="34">
        <f t="shared" si="114"/>
        <v>2</v>
      </c>
      <c r="L1800" s="4" t="str">
        <f>IFERROR(INDEX(字典msg!B:B,MATCH(D1800,字典msg!A:A,0)),"Error")</f>
        <v>正常</v>
      </c>
      <c r="M1800" s="4" t="str">
        <f>IFERROR(_xlfn.IFS(H1800="9",INDEX(字典1_34!C:C,MATCH(MID(F1800,5,2),字典1_34!B:B,0)),H1800="B00",INDEX(字典1_34!D:D,MATCH(MID(F1800,5,2),字典1_34!B:B,0)),H1800="B20",INDEX(字典1_34!E:E,MATCH(MID(F1800,5,2),字典1_34!B:B,0)),H1800="B48",INDEX(字典1_34!G:G,MATCH(MID(F1800,5,2),字典1_34!B:B,0)),LEFT(H1800,1)="B",INDEX(字典1_34!F:F,MATCH(MID(F1800,5,2),字典1_34!B:B,0))),"-")</f>
        <v>MSB:000</v>
      </c>
      <c r="N1800" s="4" t="str">
        <f>IFERROR(_xlfn.IFS(H1800="9",INDEX(字典1_56!C:C,MATCH(MID(F1800,7,2),字典1_56!B:B,0)),LEFT(H1800,1)="B",INDEX(字典1_56!D:D,MATCH(MID(F1800,7,2),字典1_56!B:B,0)),H1800="C_B",INDEX(字典1_56!F:F,MATCH(MID(F1800,7,2),字典1_56!B:B,0)),H1800="C",INDEX(字典1_56!E:E,MATCH(MID(F1800,7,2),字典1_56!B:B,0))),"-")</f>
        <v>设定音色_MSB</v>
      </c>
      <c r="O1800" s="4" t="str">
        <f>IFERROR(INDEX(字典1_78!C:C,MATCH(RIGHT(F1800,2),字典1_78!B:B,0)),"Error")</f>
        <v>控制变更(#02)</v>
      </c>
      <c r="P1800" s="5">
        <f t="shared" si="112"/>
        <v>17.524999999999999</v>
      </c>
      <c r="Q1800" s="5">
        <f t="shared" si="113"/>
        <v>9.9999999999980105E-3</v>
      </c>
      <c r="R1800" s="5" t="str">
        <f>IF(H1802="C_B",INDEX(音色一览表!A:A,MATCH(MID(F1800,5,2)&amp;MID(F1801,5,2)&amp;MID(F1802,7,2),音色一览表!H:H,0))&amp;" "&amp;INDEX(音色一览表!G:G,MATCH(MID(F1800,5,2)&amp;MID(F1801,5,2)&amp;MID(F1802,7,2),音色一览表!H:H,0)),"")</f>
        <v>74 弦乐合奏2</v>
      </c>
      <c r="S1800" s="17"/>
      <c r="T1800" s="17"/>
    </row>
    <row r="1801" spans="1:20" ht="18" hidden="1" customHeight="1" x14ac:dyDescent="0.2">
      <c r="A1801" s="16">
        <v>1799</v>
      </c>
      <c r="B1801" s="16">
        <v>9</v>
      </c>
      <c r="C1801" s="10">
        <v>43090.812243356479</v>
      </c>
      <c r="D1801" s="16" t="s">
        <v>49</v>
      </c>
      <c r="E1801" s="16" t="s">
        <v>50</v>
      </c>
      <c r="F1801" s="16" t="s">
        <v>1027</v>
      </c>
      <c r="G1801" s="16" t="s">
        <v>3103</v>
      </c>
      <c r="H1801" s="34" t="str">
        <f t="shared" si="115"/>
        <v>B20</v>
      </c>
      <c r="I1801" s="34" t="str">
        <f>IFERROR(INDEX(数据分类!B:B,MATCH(数据!H1801,数据分类!A:A,0)),"Error")</f>
        <v>设定音色_LSB</v>
      </c>
      <c r="J1801" s="34" t="str">
        <f>IFERROR(_xlfn.IFS(INDEX(数据分类!E:E,MATCH(数据!H1801,数据分类!A:A,0))=3456,N1801&amp;M1801,INDEX(数据分类!E:E,MATCH(数据!H1801,数据分类!A:A,0))=34,M1801,INDEX(数据分类!E:E,MATCH(数据!H1801,数据分类!A:A,0))=56,N1801,INDEX(数据分类!E:E,MATCH(数据!H1801,数据分类!A:A,0))="-","-"),"Error")</f>
        <v>LSB:112</v>
      </c>
      <c r="K1801" s="34">
        <f t="shared" si="114"/>
        <v>2</v>
      </c>
      <c r="L1801" s="4" t="str">
        <f>IFERROR(INDEX(字典msg!B:B,MATCH(D1801,字典msg!A:A,0)),"Error")</f>
        <v>正常</v>
      </c>
      <c r="M1801" s="4" t="str">
        <f>IFERROR(_xlfn.IFS(H1801="9",INDEX(字典1_34!C:C,MATCH(MID(F1801,5,2),字典1_34!B:B,0)),H1801="B00",INDEX(字典1_34!D:D,MATCH(MID(F1801,5,2),字典1_34!B:B,0)),H1801="B20",INDEX(字典1_34!E:E,MATCH(MID(F1801,5,2),字典1_34!B:B,0)),H1801="B48",INDEX(字典1_34!G:G,MATCH(MID(F1801,5,2),字典1_34!B:B,0)),LEFT(H1801,1)="B",INDEX(字典1_34!F:F,MATCH(MID(F1801,5,2),字典1_34!B:B,0))),"-")</f>
        <v>LSB:112</v>
      </c>
      <c r="N1801" s="4" t="str">
        <f>IFERROR(_xlfn.IFS(H1801="9",INDEX(字典1_56!C:C,MATCH(MID(F1801,7,2),字典1_56!B:B,0)),LEFT(H1801,1)="B",INDEX(字典1_56!D:D,MATCH(MID(F1801,7,2),字典1_56!B:B,0)),H1801="C_B",INDEX(字典1_56!F:F,MATCH(MID(F1801,7,2),字典1_56!B:B,0)),H1801="C",INDEX(字典1_56!E:E,MATCH(MID(F1801,7,2),字典1_56!B:B,0))),"-")</f>
        <v>设定音色_LSB</v>
      </c>
      <c r="O1801" s="4" t="str">
        <f>IFERROR(INDEX(字典1_78!C:C,MATCH(RIGHT(F1801,2),字典1_78!B:B,0)),"Error")</f>
        <v>控制变更(#02)</v>
      </c>
      <c r="P1801" s="5">
        <f t="shared" si="112"/>
        <v>17.535</v>
      </c>
      <c r="Q1801" s="5">
        <f t="shared" si="113"/>
        <v>1.0000000000001563E-2</v>
      </c>
      <c r="R1801" s="5" t="str">
        <f>IF(H1803="C_B",INDEX(音色一览表!A:A,MATCH(MID(F1801,5,2)&amp;MID(F1802,5,2)&amp;MID(F1803,7,2),音色一览表!H:H,0))&amp;" "&amp;INDEX(音色一览表!G:G,MATCH(MID(F1801,5,2)&amp;MID(F1802,5,2)&amp;MID(F1803,7,2),音色一览表!H:H,0)),"")</f>
        <v/>
      </c>
      <c r="S1801" s="17"/>
      <c r="T1801" s="17"/>
    </row>
    <row r="1802" spans="1:20" ht="18" hidden="1" customHeight="1" x14ac:dyDescent="0.2">
      <c r="A1802" s="16">
        <v>1800</v>
      </c>
      <c r="B1802" s="16">
        <v>9</v>
      </c>
      <c r="C1802" s="10">
        <v>43090.812243472225</v>
      </c>
      <c r="D1802" s="16" t="s">
        <v>49</v>
      </c>
      <c r="E1802" s="16" t="s">
        <v>50</v>
      </c>
      <c r="F1802" s="16" t="s">
        <v>1074</v>
      </c>
      <c r="G1802" s="16" t="s">
        <v>283</v>
      </c>
      <c r="H1802" s="34" t="str">
        <f t="shared" si="115"/>
        <v>C_B</v>
      </c>
      <c r="I1802" s="34" t="str">
        <f>IFERROR(INDEX(数据分类!B:B,MATCH(数据!H1802,数据分类!A:A,0)),"Error")</f>
        <v>设定音色_NO</v>
      </c>
      <c r="J1802" s="34" t="str">
        <f>IFERROR(_xlfn.IFS(INDEX(数据分类!E:E,MATCH(数据!H1802,数据分类!A:A,0))=3456,N1802&amp;M1802,INDEX(数据分类!E:E,MATCH(数据!H1802,数据分类!A:A,0))=34,M1802,INDEX(数据分类!E:E,MATCH(数据!H1802,数据分类!A:A,0))=56,N1802,INDEX(数据分类!E:E,MATCH(数据!H1802,数据分类!A:A,0))="-","-"),"Error")</f>
        <v>NO:049</v>
      </c>
      <c r="K1802" s="34">
        <f t="shared" si="114"/>
        <v>2</v>
      </c>
      <c r="L1802" s="4" t="str">
        <f>IFERROR(INDEX(字典msg!B:B,MATCH(D1802,字典msg!A:A,0)),"Error")</f>
        <v>正常</v>
      </c>
      <c r="M1802" s="4" t="str">
        <f>IFERROR(_xlfn.IFS(H1802="9",INDEX(字典1_34!C:C,MATCH(MID(F1802,5,2),字典1_34!B:B,0)),H1802="B00",INDEX(字典1_34!D:D,MATCH(MID(F1802,5,2),字典1_34!B:B,0)),H1802="B20",INDEX(字典1_34!E:E,MATCH(MID(F1802,5,2),字典1_34!B:B,0)),H1802="B48",INDEX(字典1_34!G:G,MATCH(MID(F1802,5,2),字典1_34!B:B,0)),LEFT(H1802,1)="B",INDEX(字典1_34!F:F,MATCH(MID(F1802,5,2),字典1_34!B:B,0))),"-")</f>
        <v>-</v>
      </c>
      <c r="N1802" s="4" t="str">
        <f>IFERROR(_xlfn.IFS(H1802="9",INDEX(字典1_56!C:C,MATCH(MID(F1802,7,2),字典1_56!B:B,0)),LEFT(H1802,1)="B",INDEX(字典1_56!D:D,MATCH(MID(F1802,7,2),字典1_56!B:B,0)),H1802="C_B",INDEX(字典1_56!F:F,MATCH(MID(F1802,7,2),字典1_56!B:B,0)),H1802="C",INDEX(字典1_56!E:E,MATCH(MID(F1802,7,2),字典1_56!B:B,0))),"-")</f>
        <v>NO:049</v>
      </c>
      <c r="O1802" s="4" t="str">
        <f>IFERROR(INDEX(字典1_78!C:C,MATCH(RIGHT(F1802,2),字典1_78!B:B,0)),"Error")</f>
        <v>程序更改(#02)</v>
      </c>
      <c r="P1802" s="5">
        <f t="shared" si="112"/>
        <v>17.545000000000002</v>
      </c>
      <c r="Q1802" s="5">
        <f t="shared" si="113"/>
        <v>1.0000000000001563E-2</v>
      </c>
      <c r="R1802" s="5" t="str">
        <f>IF(H1804="C_B",INDEX(音色一览表!A:A,MATCH(MID(F1802,5,2)&amp;MID(F1803,5,2)&amp;MID(F1804,7,2),音色一览表!H:H,0))&amp;" "&amp;INDEX(音色一览表!G:G,MATCH(MID(F1802,5,2)&amp;MID(F1803,5,2)&amp;MID(F1804,7,2),音色一览表!H:H,0)),"")</f>
        <v/>
      </c>
      <c r="S1802" s="17"/>
      <c r="T1802" s="17"/>
    </row>
    <row r="1803" spans="1:20" ht="18" hidden="1" customHeight="1" x14ac:dyDescent="0.2">
      <c r="A1803" s="16">
        <v>1801</v>
      </c>
      <c r="B1803" s="16">
        <v>9</v>
      </c>
      <c r="C1803" s="10">
        <v>43090.812244050925</v>
      </c>
      <c r="D1803" s="16" t="s">
        <v>49</v>
      </c>
      <c r="E1803" s="16" t="s">
        <v>50</v>
      </c>
      <c r="F1803" s="16" t="s">
        <v>1261</v>
      </c>
      <c r="G1803" s="16" t="s">
        <v>284</v>
      </c>
      <c r="H1803" s="34" t="str">
        <f t="shared" si="115"/>
        <v>B07</v>
      </c>
      <c r="I1803" s="34" t="str">
        <f>IFERROR(INDEX(数据分类!B:B,MATCH(数据!H1803,数据分类!A:A,0)),"Error")</f>
        <v>主音量_a</v>
      </c>
      <c r="J1803" s="34" t="str">
        <f>IFERROR(_xlfn.IFS(INDEX(数据分类!E:E,MATCH(数据!H1803,数据分类!A:A,0))=3456,N1803&amp;M1803,INDEX(数据分类!E:E,MATCH(数据!H1803,数据分类!A:A,0))=34,M1803,INDEX(数据分类!E:E,MATCH(数据!H1803,数据分类!A:A,0))=56,N1803,INDEX(数据分类!E:E,MATCH(数据!H1803,数据分类!A:A,0))="-","-"),"Error")</f>
        <v>Vol:110</v>
      </c>
      <c r="K1803" s="34">
        <f t="shared" si="114"/>
        <v>1</v>
      </c>
      <c r="L1803" s="4" t="str">
        <f>IFERROR(INDEX(字典msg!B:B,MATCH(D1803,字典msg!A:A,0)),"Error")</f>
        <v>正常</v>
      </c>
      <c r="M1803" s="4" t="str">
        <f>IFERROR(_xlfn.IFS(H1803="9",INDEX(字典1_34!C:C,MATCH(MID(F1803,5,2),字典1_34!B:B,0)),H1803="B00",INDEX(字典1_34!D:D,MATCH(MID(F1803,5,2),字典1_34!B:B,0)),H1803="B20",INDEX(字典1_34!E:E,MATCH(MID(F1803,5,2),字典1_34!B:B,0)),H1803="B48",INDEX(字典1_34!G:G,MATCH(MID(F1803,5,2),字典1_34!B:B,0)),LEFT(H1803,1)="B",INDEX(字典1_34!F:F,MATCH(MID(F1803,5,2),字典1_34!B:B,0))),"-")</f>
        <v>Vol:110</v>
      </c>
      <c r="N1803" s="4" t="str">
        <f>IFERROR(_xlfn.IFS(H1803="9",INDEX(字典1_56!C:C,MATCH(MID(F1803,7,2),字典1_56!B:B,0)),LEFT(H1803,1)="B",INDEX(字典1_56!D:D,MATCH(MID(F1803,7,2),字典1_56!B:B,0)),H1803="C_B",INDEX(字典1_56!F:F,MATCH(MID(F1803,7,2),字典1_56!B:B,0)),H1803="C",INDEX(字典1_56!E:E,MATCH(MID(F1803,7,2),字典1_56!B:B,0))),"-")</f>
        <v>主音量_a</v>
      </c>
      <c r="O1803" s="4" t="str">
        <f>IFERROR(INDEX(字典1_78!C:C,MATCH(RIGHT(F1803,2),字典1_78!B:B,0)),"Error")</f>
        <v>控制变更(#01)</v>
      </c>
      <c r="P1803" s="5">
        <f t="shared" si="112"/>
        <v>17.594999999999999</v>
      </c>
      <c r="Q1803" s="5">
        <f t="shared" si="113"/>
        <v>4.9999999999997158E-2</v>
      </c>
      <c r="R1803" s="5" t="str">
        <f>IF(H1805="C_B",INDEX(音色一览表!A:A,MATCH(MID(F1803,5,2)&amp;MID(F1804,5,2)&amp;MID(F1805,7,2),音色一览表!H:H,0))&amp;" "&amp;INDEX(音色一览表!G:G,MATCH(MID(F1803,5,2)&amp;MID(F1804,5,2)&amp;MID(F1805,7,2),音色一览表!H:H,0)),"")</f>
        <v/>
      </c>
      <c r="S1803" s="17"/>
      <c r="T1803" s="17"/>
    </row>
    <row r="1804" spans="1:20" ht="18" hidden="1" customHeight="1" x14ac:dyDescent="0.2">
      <c r="A1804" s="16">
        <v>1802</v>
      </c>
      <c r="B1804" s="16">
        <v>9</v>
      </c>
      <c r="C1804" s="10">
        <v>43090.812244166664</v>
      </c>
      <c r="D1804" s="16" t="s">
        <v>49</v>
      </c>
      <c r="E1804" s="16" t="s">
        <v>50</v>
      </c>
      <c r="F1804" s="16" t="s">
        <v>3104</v>
      </c>
      <c r="G1804" s="16" t="s">
        <v>3105</v>
      </c>
      <c r="H1804" s="34" t="str">
        <f t="shared" si="115"/>
        <v>B5B</v>
      </c>
      <c r="I1804" s="34" t="str">
        <f>IFERROR(INDEX(数据分类!B:B,MATCH(数据!H1804,数据分类!A:A,0)),"Error")</f>
        <v>混响深度_a</v>
      </c>
      <c r="J1804" s="34" t="str">
        <f>IFERROR(_xlfn.IFS(INDEX(数据分类!E:E,MATCH(数据!H1804,数据分类!A:A,0))=3456,N1804&amp;M1804,INDEX(数据分类!E:E,MATCH(数据!H1804,数据分类!A:A,0))=34,M1804,INDEX(数据分类!E:E,MATCH(数据!H1804,数据分类!A:A,0))=56,N1804,INDEX(数据分类!E:E,MATCH(数据!H1804,数据分类!A:A,0))="-","-"),"Error")</f>
        <v>Vol:040</v>
      </c>
      <c r="K1804" s="34">
        <f t="shared" si="114"/>
        <v>1</v>
      </c>
      <c r="L1804" s="4" t="str">
        <f>IFERROR(INDEX(字典msg!B:B,MATCH(D1804,字典msg!A:A,0)),"Error")</f>
        <v>正常</v>
      </c>
      <c r="M1804" s="4" t="str">
        <f>IFERROR(_xlfn.IFS(H1804="9",INDEX(字典1_34!C:C,MATCH(MID(F1804,5,2),字典1_34!B:B,0)),H1804="B00",INDEX(字典1_34!D:D,MATCH(MID(F1804,5,2),字典1_34!B:B,0)),H1804="B20",INDEX(字典1_34!E:E,MATCH(MID(F1804,5,2),字典1_34!B:B,0)),H1804="B48",INDEX(字典1_34!G:G,MATCH(MID(F1804,5,2),字典1_34!B:B,0)),LEFT(H1804,1)="B",INDEX(字典1_34!F:F,MATCH(MID(F1804,5,2),字典1_34!B:B,0))),"-")</f>
        <v>Vol:040</v>
      </c>
      <c r="N1804" s="4" t="str">
        <f>IFERROR(_xlfn.IFS(H1804="9",INDEX(字典1_56!C:C,MATCH(MID(F1804,7,2),字典1_56!B:B,0)),LEFT(H1804,1)="B",INDEX(字典1_56!D:D,MATCH(MID(F1804,7,2),字典1_56!B:B,0)),H1804="C_B",INDEX(字典1_56!F:F,MATCH(MID(F1804,7,2),字典1_56!B:B,0)),H1804="C",INDEX(字典1_56!E:E,MATCH(MID(F1804,7,2),字典1_56!B:B,0))),"-")</f>
        <v>混响深度_a</v>
      </c>
      <c r="O1804" s="4" t="str">
        <f>IFERROR(INDEX(字典1_78!C:C,MATCH(RIGHT(F1804,2),字典1_78!B:B,0)),"Error")</f>
        <v>控制变更(#01)</v>
      </c>
      <c r="P1804" s="5">
        <f t="shared" si="112"/>
        <v>17.605</v>
      </c>
      <c r="Q1804" s="5">
        <f t="shared" si="113"/>
        <v>1.0000000000001563E-2</v>
      </c>
      <c r="R1804" s="5" t="str">
        <f>IF(H1806="C_B",INDEX(音色一览表!A:A,MATCH(MID(F1804,5,2)&amp;MID(F1805,5,2)&amp;MID(F1806,7,2),音色一览表!H:H,0))&amp;" "&amp;INDEX(音色一览表!G:G,MATCH(MID(F1804,5,2)&amp;MID(F1805,5,2)&amp;MID(F1806,7,2),音色一览表!H:H,0)),"")</f>
        <v/>
      </c>
      <c r="S1804" s="17"/>
      <c r="T1804" s="17"/>
    </row>
    <row r="1805" spans="1:20" ht="18" hidden="1" customHeight="1" x14ac:dyDescent="0.2">
      <c r="A1805" s="16">
        <v>1803</v>
      </c>
      <c r="B1805" s="16">
        <v>9</v>
      </c>
      <c r="C1805" s="10">
        <v>43090.81224428241</v>
      </c>
      <c r="D1805" s="16" t="s">
        <v>49</v>
      </c>
      <c r="E1805" s="16" t="s">
        <v>50</v>
      </c>
      <c r="F1805" s="16" t="s">
        <v>3106</v>
      </c>
      <c r="G1805" s="16" t="s">
        <v>3107</v>
      </c>
      <c r="H1805" s="34" t="str">
        <f t="shared" si="115"/>
        <v>B07</v>
      </c>
      <c r="I1805" s="34" t="str">
        <f>IFERROR(INDEX(数据分类!B:B,MATCH(数据!H1805,数据分类!A:A,0)),"Error")</f>
        <v>主音量_a</v>
      </c>
      <c r="J1805" s="34" t="str">
        <f>IFERROR(_xlfn.IFS(INDEX(数据分类!E:E,MATCH(数据!H1805,数据分类!A:A,0))=3456,N1805&amp;M1805,INDEX(数据分类!E:E,MATCH(数据!H1805,数据分类!A:A,0))=34,M1805,INDEX(数据分类!E:E,MATCH(数据!H1805,数据分类!A:A,0))=56,N1805,INDEX(数据分类!E:E,MATCH(数据!H1805,数据分类!A:A,0))="-","-"),"Error")</f>
        <v>Vol:065</v>
      </c>
      <c r="K1805" s="34">
        <f t="shared" si="114"/>
        <v>2</v>
      </c>
      <c r="L1805" s="4" t="str">
        <f>IFERROR(INDEX(字典msg!B:B,MATCH(D1805,字典msg!A:A,0)),"Error")</f>
        <v>正常</v>
      </c>
      <c r="M1805" s="4" t="str">
        <f>IFERROR(_xlfn.IFS(H1805="9",INDEX(字典1_34!C:C,MATCH(MID(F1805,5,2),字典1_34!B:B,0)),H1805="B00",INDEX(字典1_34!D:D,MATCH(MID(F1805,5,2),字典1_34!B:B,0)),H1805="B20",INDEX(字典1_34!E:E,MATCH(MID(F1805,5,2),字典1_34!B:B,0)),H1805="B48",INDEX(字典1_34!G:G,MATCH(MID(F1805,5,2),字典1_34!B:B,0)),LEFT(H1805,1)="B",INDEX(字典1_34!F:F,MATCH(MID(F1805,5,2),字典1_34!B:B,0))),"-")</f>
        <v>Vol:065</v>
      </c>
      <c r="N1805" s="4" t="str">
        <f>IFERROR(_xlfn.IFS(H1805="9",INDEX(字典1_56!C:C,MATCH(MID(F1805,7,2),字典1_56!B:B,0)),LEFT(H1805,1)="B",INDEX(字典1_56!D:D,MATCH(MID(F1805,7,2),字典1_56!B:B,0)),H1805="C_B",INDEX(字典1_56!F:F,MATCH(MID(F1805,7,2),字典1_56!B:B,0)),H1805="C",INDEX(字典1_56!E:E,MATCH(MID(F1805,7,2),字典1_56!B:B,0))),"-")</f>
        <v>主音量_a</v>
      </c>
      <c r="O1805" s="4" t="str">
        <f>IFERROR(INDEX(字典1_78!C:C,MATCH(RIGHT(F1805,2),字典1_78!B:B,0)),"Error")</f>
        <v>控制变更(#02)</v>
      </c>
      <c r="P1805" s="5">
        <f t="shared" si="112"/>
        <v>17.614999999999998</v>
      </c>
      <c r="Q1805" s="5">
        <f t="shared" si="113"/>
        <v>9.9999999999980105E-3</v>
      </c>
      <c r="R1805" s="5" t="str">
        <f>IF(H1807="C_B",INDEX(音色一览表!A:A,MATCH(MID(F1805,5,2)&amp;MID(F1806,5,2)&amp;MID(F1807,7,2),音色一览表!H:H,0))&amp;" "&amp;INDEX(音色一览表!G:G,MATCH(MID(F1805,5,2)&amp;MID(F1806,5,2)&amp;MID(F1807,7,2),音色一览表!H:H,0)),"")</f>
        <v/>
      </c>
      <c r="S1805" s="17"/>
      <c r="T1805" s="17"/>
    </row>
    <row r="1806" spans="1:20" ht="18" hidden="1" customHeight="1" x14ac:dyDescent="0.2">
      <c r="A1806" s="16">
        <v>1804</v>
      </c>
      <c r="B1806" s="16">
        <v>9</v>
      </c>
      <c r="C1806" s="10">
        <v>43090.812244398148</v>
      </c>
      <c r="D1806" s="16" t="s">
        <v>49</v>
      </c>
      <c r="E1806" s="16" t="s">
        <v>50</v>
      </c>
      <c r="F1806" s="16" t="s">
        <v>3108</v>
      </c>
      <c r="G1806" s="16" t="s">
        <v>3109</v>
      </c>
      <c r="H1806" s="34" t="str">
        <f t="shared" si="115"/>
        <v>B5B</v>
      </c>
      <c r="I1806" s="34" t="str">
        <f>IFERROR(INDEX(数据分类!B:B,MATCH(数据!H1806,数据分类!A:A,0)),"Error")</f>
        <v>混响深度_a</v>
      </c>
      <c r="J1806" s="34" t="str">
        <f>IFERROR(_xlfn.IFS(INDEX(数据分类!E:E,MATCH(数据!H1806,数据分类!A:A,0))=3456,N1806&amp;M1806,INDEX(数据分类!E:E,MATCH(数据!H1806,数据分类!A:A,0))=34,M1806,INDEX(数据分类!E:E,MATCH(数据!H1806,数据分类!A:A,0))=56,N1806,INDEX(数据分类!E:E,MATCH(数据!H1806,数据分类!A:A,0))="-","-"),"Error")</f>
        <v>Vol:032</v>
      </c>
      <c r="K1806" s="34">
        <f t="shared" si="114"/>
        <v>2</v>
      </c>
      <c r="L1806" s="4" t="str">
        <f>IFERROR(INDEX(字典msg!B:B,MATCH(D1806,字典msg!A:A,0)),"Error")</f>
        <v>正常</v>
      </c>
      <c r="M1806" s="4" t="str">
        <f>IFERROR(_xlfn.IFS(H1806="9",INDEX(字典1_34!C:C,MATCH(MID(F1806,5,2),字典1_34!B:B,0)),H1806="B00",INDEX(字典1_34!D:D,MATCH(MID(F1806,5,2),字典1_34!B:B,0)),H1806="B20",INDEX(字典1_34!E:E,MATCH(MID(F1806,5,2),字典1_34!B:B,0)),H1806="B48",INDEX(字典1_34!G:G,MATCH(MID(F1806,5,2),字典1_34!B:B,0)),LEFT(H1806,1)="B",INDEX(字典1_34!F:F,MATCH(MID(F1806,5,2),字典1_34!B:B,0))),"-")</f>
        <v>Vol:032</v>
      </c>
      <c r="N1806" s="4" t="str">
        <f>IFERROR(_xlfn.IFS(H1806="9",INDEX(字典1_56!C:C,MATCH(MID(F1806,7,2),字典1_56!B:B,0)),LEFT(H1806,1)="B",INDEX(字典1_56!D:D,MATCH(MID(F1806,7,2),字典1_56!B:B,0)),H1806="C_B",INDEX(字典1_56!F:F,MATCH(MID(F1806,7,2),字典1_56!B:B,0)),H1806="C",INDEX(字典1_56!E:E,MATCH(MID(F1806,7,2),字典1_56!B:B,0))),"-")</f>
        <v>混响深度_a</v>
      </c>
      <c r="O1806" s="4" t="str">
        <f>IFERROR(INDEX(字典1_78!C:C,MATCH(RIGHT(F1806,2),字典1_78!B:B,0)),"Error")</f>
        <v>控制变更(#02)</v>
      </c>
      <c r="P1806" s="5">
        <f t="shared" si="112"/>
        <v>17.625</v>
      </c>
      <c r="Q1806" s="5">
        <f t="shared" si="113"/>
        <v>1.0000000000001563E-2</v>
      </c>
      <c r="R1806" s="5" t="str">
        <f>IF(H1808="C_B",INDEX(音色一览表!A:A,MATCH(MID(F1806,5,2)&amp;MID(F1807,5,2)&amp;MID(F1808,7,2),音色一览表!H:H,0))&amp;" "&amp;INDEX(音色一览表!G:G,MATCH(MID(F1806,5,2)&amp;MID(F1807,5,2)&amp;MID(F1808,7,2),音色一览表!H:H,0)),"")</f>
        <v/>
      </c>
      <c r="S1806" s="17"/>
      <c r="T1806" s="17"/>
    </row>
    <row r="1807" spans="1:20" ht="18" hidden="1" customHeight="1" x14ac:dyDescent="0.2">
      <c r="A1807" s="16">
        <v>1805</v>
      </c>
      <c r="B1807" s="16">
        <v>9</v>
      </c>
      <c r="C1807" s="10">
        <v>43090.812343715275</v>
      </c>
      <c r="D1807" s="16" t="s">
        <v>49</v>
      </c>
      <c r="E1807" s="16" t="s">
        <v>50</v>
      </c>
      <c r="F1807" s="16" t="s">
        <v>3110</v>
      </c>
      <c r="G1807" s="16" t="s">
        <v>3111</v>
      </c>
      <c r="H1807" s="34" t="str">
        <f t="shared" si="115"/>
        <v>B00</v>
      </c>
      <c r="I1807" s="34" t="str">
        <f>IFERROR(INDEX(数据分类!B:B,MATCH(数据!H1807,数据分类!A:A,0)),"Error")</f>
        <v>设定音色_MSB</v>
      </c>
      <c r="J1807" s="34" t="str">
        <f>IFERROR(_xlfn.IFS(INDEX(数据分类!E:E,MATCH(数据!H1807,数据分类!A:A,0))=3456,N1807&amp;M1807,INDEX(数据分类!E:E,MATCH(数据!H1807,数据分类!A:A,0))=34,M1807,INDEX(数据分类!E:E,MATCH(数据!H1807,数据分类!A:A,0))=56,N1807,INDEX(数据分类!E:E,MATCH(数据!H1807,数据分类!A:A,0))="-","-"),"Error")</f>
        <v>MSB:127</v>
      </c>
      <c r="K1807" s="34">
        <f t="shared" si="114"/>
        <v>1</v>
      </c>
      <c r="L1807" s="4" t="str">
        <f>IFERROR(INDEX(字典msg!B:B,MATCH(D1807,字典msg!A:A,0)),"Error")</f>
        <v>正常</v>
      </c>
      <c r="M1807" s="4" t="str">
        <f>IFERROR(_xlfn.IFS(H1807="9",INDEX(字典1_34!C:C,MATCH(MID(F1807,5,2),字典1_34!B:B,0)),H1807="B00",INDEX(字典1_34!D:D,MATCH(MID(F1807,5,2),字典1_34!B:B,0)),H1807="B20",INDEX(字典1_34!E:E,MATCH(MID(F1807,5,2),字典1_34!B:B,0)),H1807="B48",INDEX(字典1_34!G:G,MATCH(MID(F1807,5,2),字典1_34!B:B,0)),LEFT(H1807,1)="B",INDEX(字典1_34!F:F,MATCH(MID(F1807,5,2),字典1_34!B:B,0))),"-")</f>
        <v>MSB:127</v>
      </c>
      <c r="N1807" s="4" t="str">
        <f>IFERROR(_xlfn.IFS(H1807="9",INDEX(字典1_56!C:C,MATCH(MID(F1807,7,2),字典1_56!B:B,0)),LEFT(H1807,1)="B",INDEX(字典1_56!D:D,MATCH(MID(F1807,7,2),字典1_56!B:B,0)),H1807="C_B",INDEX(字典1_56!F:F,MATCH(MID(F1807,7,2),字典1_56!B:B,0)),H1807="C",INDEX(字典1_56!E:E,MATCH(MID(F1807,7,2),字典1_56!B:B,0))),"-")</f>
        <v>设定音色_MSB</v>
      </c>
      <c r="O1807" s="4" t="str">
        <f>IFERROR(INDEX(字典1_78!C:C,MATCH(RIGHT(F1807,2),字典1_78!B:B,0)),"Error")</f>
        <v>控制变更(#01)</v>
      </c>
      <c r="P1807" s="5">
        <f t="shared" si="112"/>
        <v>26.206</v>
      </c>
      <c r="Q1807" s="5">
        <f t="shared" si="113"/>
        <v>8.5809999999999995</v>
      </c>
      <c r="R1807" s="5" t="str">
        <f>IF(H1809="C_B",INDEX(音色一览表!A:A,MATCH(MID(F1807,5,2)&amp;MID(F1808,5,2)&amp;MID(F1809,7,2),音色一览表!H:H,0))&amp;" "&amp;INDEX(音色一览表!G:G,MATCH(MID(F1807,5,2)&amp;MID(F1808,5,2)&amp;MID(F1809,7,2),音色一览表!H:H,0)),"")</f>
        <v>31 中国民族打击乐器组2</v>
      </c>
      <c r="S1807" s="17"/>
      <c r="T1807" s="17"/>
    </row>
    <row r="1808" spans="1:20" ht="18" hidden="1" customHeight="1" x14ac:dyDescent="0.2">
      <c r="A1808" s="16">
        <v>1806</v>
      </c>
      <c r="B1808" s="16">
        <v>9</v>
      </c>
      <c r="C1808" s="10">
        <v>43090.812343831021</v>
      </c>
      <c r="D1808" s="16" t="s">
        <v>49</v>
      </c>
      <c r="E1808" s="16" t="s">
        <v>50</v>
      </c>
      <c r="F1808" s="16" t="s">
        <v>3098</v>
      </c>
      <c r="G1808" s="16" t="s">
        <v>3112</v>
      </c>
      <c r="H1808" s="34" t="str">
        <f t="shared" si="115"/>
        <v>B20</v>
      </c>
      <c r="I1808" s="34" t="str">
        <f>IFERROR(INDEX(数据分类!B:B,MATCH(数据!H1808,数据分类!A:A,0)),"Error")</f>
        <v>设定音色_LSB</v>
      </c>
      <c r="J1808" s="34" t="str">
        <f>IFERROR(_xlfn.IFS(INDEX(数据分类!E:E,MATCH(数据!H1808,数据分类!A:A,0))=3456,N1808&amp;M1808,INDEX(数据分类!E:E,MATCH(数据!H1808,数据分类!A:A,0))=34,M1808,INDEX(数据分类!E:E,MATCH(数据!H1808,数据分类!A:A,0))=56,N1808,INDEX(数据分类!E:E,MATCH(数据!H1808,数据分类!A:A,0))="-","-"),"Error")</f>
        <v>LSB:000</v>
      </c>
      <c r="K1808" s="34">
        <f t="shared" si="114"/>
        <v>1</v>
      </c>
      <c r="L1808" s="4" t="str">
        <f>IFERROR(INDEX(字典msg!B:B,MATCH(D1808,字典msg!A:A,0)),"Error")</f>
        <v>正常</v>
      </c>
      <c r="M1808" s="4" t="str">
        <f>IFERROR(_xlfn.IFS(H1808="9",INDEX(字典1_34!C:C,MATCH(MID(F1808,5,2),字典1_34!B:B,0)),H1808="B00",INDEX(字典1_34!D:D,MATCH(MID(F1808,5,2),字典1_34!B:B,0)),H1808="B20",INDEX(字典1_34!E:E,MATCH(MID(F1808,5,2),字典1_34!B:B,0)),H1808="B48",INDEX(字典1_34!G:G,MATCH(MID(F1808,5,2),字典1_34!B:B,0)),LEFT(H1808,1)="B",INDEX(字典1_34!F:F,MATCH(MID(F1808,5,2),字典1_34!B:B,0))),"-")</f>
        <v>LSB:000</v>
      </c>
      <c r="N1808" s="4" t="str">
        <f>IFERROR(_xlfn.IFS(H1808="9",INDEX(字典1_56!C:C,MATCH(MID(F1808,7,2),字典1_56!B:B,0)),LEFT(H1808,1)="B",INDEX(字典1_56!D:D,MATCH(MID(F1808,7,2),字典1_56!B:B,0)),H1808="C_B",INDEX(字典1_56!F:F,MATCH(MID(F1808,7,2),字典1_56!B:B,0)),H1808="C",INDEX(字典1_56!E:E,MATCH(MID(F1808,7,2),字典1_56!B:B,0))),"-")</f>
        <v>设定音色_LSB</v>
      </c>
      <c r="O1808" s="4" t="str">
        <f>IFERROR(INDEX(字典1_78!C:C,MATCH(RIGHT(F1808,2),字典1_78!B:B,0)),"Error")</f>
        <v>控制变更(#01)</v>
      </c>
      <c r="P1808" s="5">
        <f t="shared" si="112"/>
        <v>26.216000000000001</v>
      </c>
      <c r="Q1808" s="5">
        <f t="shared" si="113"/>
        <v>1.0000000000001563E-2</v>
      </c>
      <c r="R1808" s="5" t="str">
        <f>IF(H1810="C_B",INDEX(音色一览表!A:A,MATCH(MID(F1808,5,2)&amp;MID(F1809,5,2)&amp;MID(F1810,7,2),音色一览表!H:H,0))&amp;" "&amp;INDEX(音色一览表!G:G,MATCH(MID(F1808,5,2)&amp;MID(F1809,5,2)&amp;MID(F1810,7,2),音色一览表!H:H,0)),"")</f>
        <v/>
      </c>
      <c r="S1808" s="17"/>
      <c r="T1808" s="17"/>
    </row>
    <row r="1809" spans="1:20" ht="18" hidden="1" customHeight="1" x14ac:dyDescent="0.2">
      <c r="A1809" s="16">
        <v>1807</v>
      </c>
      <c r="B1809" s="16">
        <v>9</v>
      </c>
      <c r="C1809" s="10">
        <v>43090.812344062499</v>
      </c>
      <c r="D1809" s="16" t="s">
        <v>49</v>
      </c>
      <c r="E1809" s="16" t="s">
        <v>50</v>
      </c>
      <c r="F1809" s="16" t="s">
        <v>3113</v>
      </c>
      <c r="G1809" s="16" t="s">
        <v>3114</v>
      </c>
      <c r="H1809" s="34" t="str">
        <f t="shared" si="115"/>
        <v>C_B</v>
      </c>
      <c r="I1809" s="34" t="str">
        <f>IFERROR(INDEX(数据分类!B:B,MATCH(数据!H1809,数据分类!A:A,0)),"Error")</f>
        <v>设定音色_NO</v>
      </c>
      <c r="J1809" s="34" t="str">
        <f>IFERROR(_xlfn.IFS(INDEX(数据分类!E:E,MATCH(数据!H1809,数据分类!A:A,0))=3456,N1809&amp;M1809,INDEX(数据分类!E:E,MATCH(数据!H1809,数据分类!A:A,0))=34,M1809,INDEX(数据分类!E:E,MATCH(数据!H1809,数据分类!A:A,0))=56,N1809,INDEX(数据分类!E:E,MATCH(数据!H1809,数据分类!A:A,0))="-","-"),"Error")</f>
        <v>NO:127</v>
      </c>
      <c r="K1809" s="34">
        <f t="shared" si="114"/>
        <v>1</v>
      </c>
      <c r="L1809" s="4" t="str">
        <f>IFERROR(INDEX(字典msg!B:B,MATCH(D1809,字典msg!A:A,0)),"Error")</f>
        <v>正常</v>
      </c>
      <c r="M1809" s="4" t="str">
        <f>IFERROR(_xlfn.IFS(H1809="9",INDEX(字典1_34!C:C,MATCH(MID(F1809,5,2),字典1_34!B:B,0)),H1809="B00",INDEX(字典1_34!D:D,MATCH(MID(F1809,5,2),字典1_34!B:B,0)),H1809="B20",INDEX(字典1_34!E:E,MATCH(MID(F1809,5,2),字典1_34!B:B,0)),H1809="B48",INDEX(字典1_34!G:G,MATCH(MID(F1809,5,2),字典1_34!B:B,0)),LEFT(H1809,1)="B",INDEX(字典1_34!F:F,MATCH(MID(F1809,5,2),字典1_34!B:B,0))),"-")</f>
        <v>-</v>
      </c>
      <c r="N1809" s="4" t="str">
        <f>IFERROR(_xlfn.IFS(H1809="9",INDEX(字典1_56!C:C,MATCH(MID(F1809,7,2),字典1_56!B:B,0)),LEFT(H1809,1)="B",INDEX(字典1_56!D:D,MATCH(MID(F1809,7,2),字典1_56!B:B,0)),H1809="C_B",INDEX(字典1_56!F:F,MATCH(MID(F1809,7,2),字典1_56!B:B,0)),H1809="C",INDEX(字典1_56!E:E,MATCH(MID(F1809,7,2),字典1_56!B:B,0))),"-")</f>
        <v>NO:127</v>
      </c>
      <c r="O1809" s="4" t="str">
        <f>IFERROR(INDEX(字典1_78!C:C,MATCH(RIGHT(F1809,2),字典1_78!B:B,0)),"Error")</f>
        <v>程序更改(#01)</v>
      </c>
      <c r="P1809" s="5">
        <f t="shared" si="112"/>
        <v>26.236000000000001</v>
      </c>
      <c r="Q1809" s="5">
        <f t="shared" si="113"/>
        <v>1.9999999999999574E-2</v>
      </c>
      <c r="R1809" s="5" t="str">
        <f>IF(H1811="C_B",INDEX(音色一览表!A:A,MATCH(MID(F1809,5,2)&amp;MID(F1810,5,2)&amp;MID(F1811,7,2),音色一览表!H:H,0))&amp;" "&amp;INDEX(音色一览表!G:G,MATCH(MID(F1809,5,2)&amp;MID(F1810,5,2)&amp;MID(F1811,7,2),音色一览表!H:H,0)),"")</f>
        <v/>
      </c>
      <c r="S1809" s="17"/>
      <c r="T1809" s="17"/>
    </row>
    <row r="1810" spans="1:20" ht="18" hidden="1" customHeight="1" x14ac:dyDescent="0.2">
      <c r="A1810" s="16">
        <v>1808</v>
      </c>
      <c r="B1810" s="16">
        <v>9</v>
      </c>
      <c r="C1810" s="10">
        <v>43090.812344872684</v>
      </c>
      <c r="D1810" s="16" t="s">
        <v>49</v>
      </c>
      <c r="E1810" s="16" t="s">
        <v>50</v>
      </c>
      <c r="F1810" s="16" t="s">
        <v>3115</v>
      </c>
      <c r="G1810" s="16" t="s">
        <v>3116</v>
      </c>
      <c r="H1810" s="34" t="str">
        <f t="shared" si="115"/>
        <v>B07</v>
      </c>
      <c r="I1810" s="34" t="str">
        <f>IFERROR(INDEX(数据分类!B:B,MATCH(数据!H1810,数据分类!A:A,0)),"Error")</f>
        <v>主音量_a</v>
      </c>
      <c r="J1810" s="34" t="str">
        <f>IFERROR(_xlfn.IFS(INDEX(数据分类!E:E,MATCH(数据!H1810,数据分类!A:A,0))=3456,N1810&amp;M1810,INDEX(数据分类!E:E,MATCH(数据!H1810,数据分类!A:A,0))=34,M1810,INDEX(数据分类!E:E,MATCH(数据!H1810,数据分类!A:A,0))=56,N1810,INDEX(数据分类!E:E,MATCH(数据!H1810,数据分类!A:A,0))="-","-"),"Error")</f>
        <v>Vol:090</v>
      </c>
      <c r="K1810" s="34">
        <f t="shared" si="114"/>
        <v>1</v>
      </c>
      <c r="L1810" s="4" t="str">
        <f>IFERROR(INDEX(字典msg!B:B,MATCH(D1810,字典msg!A:A,0)),"Error")</f>
        <v>正常</v>
      </c>
      <c r="M1810" s="4" t="str">
        <f>IFERROR(_xlfn.IFS(H1810="9",INDEX(字典1_34!C:C,MATCH(MID(F1810,5,2),字典1_34!B:B,0)),H1810="B00",INDEX(字典1_34!D:D,MATCH(MID(F1810,5,2),字典1_34!B:B,0)),H1810="B20",INDEX(字典1_34!E:E,MATCH(MID(F1810,5,2),字典1_34!B:B,0)),H1810="B48",INDEX(字典1_34!G:G,MATCH(MID(F1810,5,2),字典1_34!B:B,0)),LEFT(H1810,1)="B",INDEX(字典1_34!F:F,MATCH(MID(F1810,5,2),字典1_34!B:B,0))),"-")</f>
        <v>Vol:090</v>
      </c>
      <c r="N1810" s="4" t="str">
        <f>IFERROR(_xlfn.IFS(H1810="9",INDEX(字典1_56!C:C,MATCH(MID(F1810,7,2),字典1_56!B:B,0)),LEFT(H1810,1)="B",INDEX(字典1_56!D:D,MATCH(MID(F1810,7,2),字典1_56!B:B,0)),H1810="C_B",INDEX(字典1_56!F:F,MATCH(MID(F1810,7,2),字典1_56!B:B,0)),H1810="C",INDEX(字典1_56!E:E,MATCH(MID(F1810,7,2),字典1_56!B:B,0))),"-")</f>
        <v>主音量_a</v>
      </c>
      <c r="O1810" s="4" t="str">
        <f>IFERROR(INDEX(字典1_78!C:C,MATCH(RIGHT(F1810,2),字典1_78!B:B,0)),"Error")</f>
        <v>控制变更(#01)</v>
      </c>
      <c r="P1810" s="5">
        <f t="shared" si="112"/>
        <v>26.306000000000001</v>
      </c>
      <c r="Q1810" s="5">
        <f t="shared" si="113"/>
        <v>7.0000000000000284E-2</v>
      </c>
      <c r="R1810" s="5" t="str">
        <f>IF(H1812="C_B",INDEX(音色一览表!A:A,MATCH(MID(F1810,5,2)&amp;MID(F1811,5,2)&amp;MID(F1812,7,2),音色一览表!H:H,0))&amp;" "&amp;INDEX(音色一览表!G:G,MATCH(MID(F1810,5,2)&amp;MID(F1811,5,2)&amp;MID(F1812,7,2),音色一览表!H:H,0)),"")</f>
        <v/>
      </c>
      <c r="S1810" s="17"/>
      <c r="T1810" s="17"/>
    </row>
    <row r="1811" spans="1:20" ht="18" hidden="1" customHeight="1" x14ac:dyDescent="0.2">
      <c r="A1811" s="16">
        <v>1809</v>
      </c>
      <c r="B1811" s="16">
        <v>9</v>
      </c>
      <c r="C1811" s="10">
        <v>43090.812351354165</v>
      </c>
      <c r="D1811" s="16" t="s">
        <v>49</v>
      </c>
      <c r="E1811" s="16" t="s">
        <v>50</v>
      </c>
      <c r="F1811" s="16" t="s">
        <v>3097</v>
      </c>
      <c r="G1811" s="16" t="s">
        <v>3117</v>
      </c>
      <c r="H1811" s="34" t="str">
        <f t="shared" si="115"/>
        <v>B00</v>
      </c>
      <c r="I1811" s="34" t="str">
        <f>IFERROR(INDEX(数据分类!B:B,MATCH(数据!H1811,数据分类!A:A,0)),"Error")</f>
        <v>设定音色_MSB</v>
      </c>
      <c r="J1811" s="34" t="str">
        <f>IFERROR(_xlfn.IFS(INDEX(数据分类!E:E,MATCH(数据!H1811,数据分类!A:A,0))=3456,N1811&amp;M1811,INDEX(数据分类!E:E,MATCH(数据!H1811,数据分类!A:A,0))=34,M1811,INDEX(数据分类!E:E,MATCH(数据!H1811,数据分类!A:A,0))=56,N1811,INDEX(数据分类!E:E,MATCH(数据!H1811,数据分类!A:A,0))="-","-"),"Error")</f>
        <v>MSB:126</v>
      </c>
      <c r="K1811" s="34">
        <f t="shared" si="114"/>
        <v>1</v>
      </c>
      <c r="L1811" s="4" t="str">
        <f>IFERROR(INDEX(字典msg!B:B,MATCH(D1811,字典msg!A:A,0)),"Error")</f>
        <v>正常</v>
      </c>
      <c r="M1811" s="4" t="str">
        <f>IFERROR(_xlfn.IFS(H1811="9",INDEX(字典1_34!C:C,MATCH(MID(F1811,5,2),字典1_34!B:B,0)),H1811="B00",INDEX(字典1_34!D:D,MATCH(MID(F1811,5,2),字典1_34!B:B,0)),H1811="B20",INDEX(字典1_34!E:E,MATCH(MID(F1811,5,2),字典1_34!B:B,0)),H1811="B48",INDEX(字典1_34!G:G,MATCH(MID(F1811,5,2),字典1_34!B:B,0)),LEFT(H1811,1)="B",INDEX(字典1_34!F:F,MATCH(MID(F1811,5,2),字典1_34!B:B,0))),"-")</f>
        <v>MSB:126</v>
      </c>
      <c r="N1811" s="4" t="str">
        <f>IFERROR(_xlfn.IFS(H1811="9",INDEX(字典1_56!C:C,MATCH(MID(F1811,7,2),字典1_56!B:B,0)),LEFT(H1811,1)="B",INDEX(字典1_56!D:D,MATCH(MID(F1811,7,2),字典1_56!B:B,0)),H1811="C_B",INDEX(字典1_56!F:F,MATCH(MID(F1811,7,2),字典1_56!B:B,0)),H1811="C",INDEX(字典1_56!E:E,MATCH(MID(F1811,7,2),字典1_56!B:B,0))),"-")</f>
        <v>设定音色_MSB</v>
      </c>
      <c r="O1811" s="4" t="str">
        <f>IFERROR(INDEX(字典1_78!C:C,MATCH(RIGHT(F1811,2),字典1_78!B:B,0)),"Error")</f>
        <v>控制变更(#01)</v>
      </c>
      <c r="P1811" s="5">
        <f t="shared" si="112"/>
        <v>26.866</v>
      </c>
      <c r="Q1811" s="5">
        <f t="shared" si="113"/>
        <v>0.55999999999999872</v>
      </c>
      <c r="R1811" s="5" t="str">
        <f>IF(H1813="C_B",INDEX(音色一览表!A:A,MATCH(MID(F1811,5,2)&amp;MID(F1812,5,2)&amp;MID(F1813,7,2),音色一览表!H:H,0))&amp;" "&amp;INDEX(音色一览表!G:G,MATCH(MID(F1811,5,2)&amp;MID(F1812,5,2)&amp;MID(F1813,7,2),音色一览表!H:H,0)),"")</f>
        <v>30 中国民族打击乐器组1</v>
      </c>
      <c r="S1811" s="17"/>
      <c r="T1811" s="17"/>
    </row>
    <row r="1812" spans="1:20" ht="18" hidden="1" customHeight="1" x14ac:dyDescent="0.2">
      <c r="A1812" s="16">
        <v>1810</v>
      </c>
      <c r="B1812" s="16">
        <v>9</v>
      </c>
      <c r="C1812" s="10">
        <v>43090.812351354165</v>
      </c>
      <c r="D1812" s="16" t="s">
        <v>49</v>
      </c>
      <c r="E1812" s="16" t="s">
        <v>50</v>
      </c>
      <c r="F1812" s="16" t="s">
        <v>3098</v>
      </c>
      <c r="G1812" s="16" t="s">
        <v>3117</v>
      </c>
      <c r="H1812" s="34" t="str">
        <f t="shared" si="115"/>
        <v>B20</v>
      </c>
      <c r="I1812" s="34" t="str">
        <f>IFERROR(INDEX(数据分类!B:B,MATCH(数据!H1812,数据分类!A:A,0)),"Error")</f>
        <v>设定音色_LSB</v>
      </c>
      <c r="J1812" s="34" t="str">
        <f>IFERROR(_xlfn.IFS(INDEX(数据分类!E:E,MATCH(数据!H1812,数据分类!A:A,0))=3456,N1812&amp;M1812,INDEX(数据分类!E:E,MATCH(数据!H1812,数据分类!A:A,0))=34,M1812,INDEX(数据分类!E:E,MATCH(数据!H1812,数据分类!A:A,0))=56,N1812,INDEX(数据分类!E:E,MATCH(数据!H1812,数据分类!A:A,0))="-","-"),"Error")</f>
        <v>LSB:000</v>
      </c>
      <c r="K1812" s="34">
        <f t="shared" si="114"/>
        <v>1</v>
      </c>
      <c r="L1812" s="4" t="str">
        <f>IFERROR(INDEX(字典msg!B:B,MATCH(D1812,字典msg!A:A,0)),"Error")</f>
        <v>正常</v>
      </c>
      <c r="M1812" s="4" t="str">
        <f>IFERROR(_xlfn.IFS(H1812="9",INDEX(字典1_34!C:C,MATCH(MID(F1812,5,2),字典1_34!B:B,0)),H1812="B00",INDEX(字典1_34!D:D,MATCH(MID(F1812,5,2),字典1_34!B:B,0)),H1812="B20",INDEX(字典1_34!E:E,MATCH(MID(F1812,5,2),字典1_34!B:B,0)),H1812="B48",INDEX(字典1_34!G:G,MATCH(MID(F1812,5,2),字典1_34!B:B,0)),LEFT(H1812,1)="B",INDEX(字典1_34!F:F,MATCH(MID(F1812,5,2),字典1_34!B:B,0))),"-")</f>
        <v>LSB:000</v>
      </c>
      <c r="N1812" s="4" t="str">
        <f>IFERROR(_xlfn.IFS(H1812="9",INDEX(字典1_56!C:C,MATCH(MID(F1812,7,2),字典1_56!B:B,0)),LEFT(H1812,1)="B",INDEX(字典1_56!D:D,MATCH(MID(F1812,7,2),字典1_56!B:B,0)),H1812="C_B",INDEX(字典1_56!F:F,MATCH(MID(F1812,7,2),字典1_56!B:B,0)),H1812="C",INDEX(字典1_56!E:E,MATCH(MID(F1812,7,2),字典1_56!B:B,0))),"-")</f>
        <v>设定音色_LSB</v>
      </c>
      <c r="O1812" s="4" t="str">
        <f>IFERROR(INDEX(字典1_78!C:C,MATCH(RIGHT(F1812,2),字典1_78!B:B,0)),"Error")</f>
        <v>控制变更(#01)</v>
      </c>
      <c r="P1812" s="5">
        <f t="shared" si="112"/>
        <v>26.866</v>
      </c>
      <c r="Q1812" s="5">
        <f t="shared" si="113"/>
        <v>0</v>
      </c>
      <c r="R1812" s="5" t="str">
        <f>IF(H1814="C_B",INDEX(音色一览表!A:A,MATCH(MID(F1812,5,2)&amp;MID(F1813,5,2)&amp;MID(F1814,7,2),音色一览表!H:H,0))&amp;" "&amp;INDEX(音色一览表!G:G,MATCH(MID(F1812,5,2)&amp;MID(F1813,5,2)&amp;MID(F1814,7,2),音色一览表!H:H,0)),"")</f>
        <v/>
      </c>
      <c r="S1812" s="17"/>
      <c r="T1812" s="17"/>
    </row>
    <row r="1813" spans="1:20" ht="18" hidden="1" customHeight="1" x14ac:dyDescent="0.2">
      <c r="A1813" s="16">
        <v>1811</v>
      </c>
      <c r="B1813" s="16">
        <v>9</v>
      </c>
      <c r="C1813" s="10">
        <v>43090.81235158565</v>
      </c>
      <c r="D1813" s="16" t="s">
        <v>49</v>
      </c>
      <c r="E1813" s="16" t="s">
        <v>50</v>
      </c>
      <c r="F1813" s="16" t="s">
        <v>3100</v>
      </c>
      <c r="G1813" s="16" t="s">
        <v>3118</v>
      </c>
      <c r="H1813" s="34" t="str">
        <f t="shared" si="115"/>
        <v>C_B</v>
      </c>
      <c r="I1813" s="34" t="str">
        <f>IFERROR(INDEX(数据分类!B:B,MATCH(数据!H1813,数据分类!A:A,0)),"Error")</f>
        <v>设定音色_NO</v>
      </c>
      <c r="J1813" s="34" t="str">
        <f>IFERROR(_xlfn.IFS(INDEX(数据分类!E:E,MATCH(数据!H1813,数据分类!A:A,0))=3456,N1813&amp;M1813,INDEX(数据分类!E:E,MATCH(数据!H1813,数据分类!A:A,0))=34,M1813,INDEX(数据分类!E:E,MATCH(数据!H1813,数据分类!A:A,0))=56,N1813,INDEX(数据分类!E:E,MATCH(数据!H1813,数据分类!A:A,0))="-","-"),"Error")</f>
        <v>NO:125</v>
      </c>
      <c r="K1813" s="34">
        <f t="shared" si="114"/>
        <v>1</v>
      </c>
      <c r="L1813" s="4" t="str">
        <f>IFERROR(INDEX(字典msg!B:B,MATCH(D1813,字典msg!A:A,0)),"Error")</f>
        <v>正常</v>
      </c>
      <c r="M1813" s="4" t="str">
        <f>IFERROR(_xlfn.IFS(H1813="9",INDEX(字典1_34!C:C,MATCH(MID(F1813,5,2),字典1_34!B:B,0)),H1813="B00",INDEX(字典1_34!D:D,MATCH(MID(F1813,5,2),字典1_34!B:B,0)),H1813="B20",INDEX(字典1_34!E:E,MATCH(MID(F1813,5,2),字典1_34!B:B,0)),H1813="B48",INDEX(字典1_34!G:G,MATCH(MID(F1813,5,2),字典1_34!B:B,0)),LEFT(H1813,1)="B",INDEX(字典1_34!F:F,MATCH(MID(F1813,5,2),字典1_34!B:B,0))),"-")</f>
        <v>-</v>
      </c>
      <c r="N1813" s="4" t="str">
        <f>IFERROR(_xlfn.IFS(H1813="9",INDEX(字典1_56!C:C,MATCH(MID(F1813,7,2),字典1_56!B:B,0)),LEFT(H1813,1)="B",INDEX(字典1_56!D:D,MATCH(MID(F1813,7,2),字典1_56!B:B,0)),H1813="C_B",INDEX(字典1_56!F:F,MATCH(MID(F1813,7,2),字典1_56!B:B,0)),H1813="C",INDEX(字典1_56!E:E,MATCH(MID(F1813,7,2),字典1_56!B:B,0))),"-")</f>
        <v>NO:125</v>
      </c>
      <c r="O1813" s="4" t="str">
        <f>IFERROR(INDEX(字典1_78!C:C,MATCH(RIGHT(F1813,2),字典1_78!B:B,0)),"Error")</f>
        <v>程序更改(#01)</v>
      </c>
      <c r="P1813" s="5">
        <f t="shared" si="112"/>
        <v>26.885999999999999</v>
      </c>
      <c r="Q1813" s="5">
        <f t="shared" si="113"/>
        <v>1.9999999999999574E-2</v>
      </c>
      <c r="R1813" s="5" t="str">
        <f>IF(H1815="C_B",INDEX(音色一览表!A:A,MATCH(MID(F1813,5,2)&amp;MID(F1814,5,2)&amp;MID(F1815,7,2),音色一览表!H:H,0))&amp;" "&amp;INDEX(音色一览表!G:G,MATCH(MID(F1813,5,2)&amp;MID(F1814,5,2)&amp;MID(F1815,7,2),音色一览表!H:H,0)),"")</f>
        <v/>
      </c>
      <c r="S1813" s="17"/>
      <c r="T1813" s="17"/>
    </row>
    <row r="1814" spans="1:20" ht="18" hidden="1" customHeight="1" x14ac:dyDescent="0.2">
      <c r="A1814" s="16">
        <v>1812</v>
      </c>
      <c r="B1814" s="16">
        <v>9</v>
      </c>
      <c r="C1814" s="10">
        <v>43090.812351932873</v>
      </c>
      <c r="D1814" s="16" t="s">
        <v>49</v>
      </c>
      <c r="E1814" s="16" t="s">
        <v>50</v>
      </c>
      <c r="F1814" s="16" t="s">
        <v>1261</v>
      </c>
      <c r="G1814" s="16" t="s">
        <v>3119</v>
      </c>
      <c r="H1814" s="34" t="str">
        <f t="shared" si="115"/>
        <v>B07</v>
      </c>
      <c r="I1814" s="34" t="str">
        <f>IFERROR(INDEX(数据分类!B:B,MATCH(数据!H1814,数据分类!A:A,0)),"Error")</f>
        <v>主音量_a</v>
      </c>
      <c r="J1814" s="34" t="str">
        <f>IFERROR(_xlfn.IFS(INDEX(数据分类!E:E,MATCH(数据!H1814,数据分类!A:A,0))=3456,N1814&amp;M1814,INDEX(数据分类!E:E,MATCH(数据!H1814,数据分类!A:A,0))=34,M1814,INDEX(数据分类!E:E,MATCH(数据!H1814,数据分类!A:A,0))=56,N1814,INDEX(数据分类!E:E,MATCH(数据!H1814,数据分类!A:A,0))="-","-"),"Error")</f>
        <v>Vol:110</v>
      </c>
      <c r="K1814" s="34">
        <f t="shared" si="114"/>
        <v>1</v>
      </c>
      <c r="L1814" s="4" t="str">
        <f>IFERROR(INDEX(字典msg!B:B,MATCH(D1814,字典msg!A:A,0)),"Error")</f>
        <v>正常</v>
      </c>
      <c r="M1814" s="4" t="str">
        <f>IFERROR(_xlfn.IFS(H1814="9",INDEX(字典1_34!C:C,MATCH(MID(F1814,5,2),字典1_34!B:B,0)),H1814="B00",INDEX(字典1_34!D:D,MATCH(MID(F1814,5,2),字典1_34!B:B,0)),H1814="B20",INDEX(字典1_34!E:E,MATCH(MID(F1814,5,2),字典1_34!B:B,0)),H1814="B48",INDEX(字典1_34!G:G,MATCH(MID(F1814,5,2),字典1_34!B:B,0)),LEFT(H1814,1)="B",INDEX(字典1_34!F:F,MATCH(MID(F1814,5,2),字典1_34!B:B,0))),"-")</f>
        <v>Vol:110</v>
      </c>
      <c r="N1814" s="4" t="str">
        <f>IFERROR(_xlfn.IFS(H1814="9",INDEX(字典1_56!C:C,MATCH(MID(F1814,7,2),字典1_56!B:B,0)),LEFT(H1814,1)="B",INDEX(字典1_56!D:D,MATCH(MID(F1814,7,2),字典1_56!B:B,0)),H1814="C_B",INDEX(字典1_56!F:F,MATCH(MID(F1814,7,2),字典1_56!B:B,0)),H1814="C",INDEX(字典1_56!E:E,MATCH(MID(F1814,7,2),字典1_56!B:B,0))),"-")</f>
        <v>主音量_a</v>
      </c>
      <c r="O1814" s="4" t="str">
        <f>IFERROR(INDEX(字典1_78!C:C,MATCH(RIGHT(F1814,2),字典1_78!B:B,0)),"Error")</f>
        <v>控制变更(#01)</v>
      </c>
      <c r="P1814" s="5">
        <f t="shared" si="112"/>
        <v>26.916</v>
      </c>
      <c r="Q1814" s="5">
        <f t="shared" si="113"/>
        <v>3.0000000000001137E-2</v>
      </c>
      <c r="R1814" s="5" t="str">
        <f>IF(H1816="C_B",INDEX(音色一览表!A:A,MATCH(MID(F1814,5,2)&amp;MID(F1815,5,2)&amp;MID(F1816,7,2),音色一览表!H:H,0))&amp;" "&amp;INDEX(音色一览表!G:G,MATCH(MID(F1814,5,2)&amp;MID(F1815,5,2)&amp;MID(F1816,7,2),音色一览表!H:H,0)),"")</f>
        <v/>
      </c>
      <c r="S1814" s="17"/>
      <c r="T1814" s="17"/>
    </row>
    <row r="1815" spans="1:20" ht="18" hidden="1" customHeight="1" x14ac:dyDescent="0.2">
      <c r="A1815" s="16">
        <v>1813</v>
      </c>
      <c r="B1815" s="16">
        <v>9</v>
      </c>
      <c r="C1815" s="10">
        <v>43090.812360497686</v>
      </c>
      <c r="D1815" s="16" t="s">
        <v>49</v>
      </c>
      <c r="E1815" s="16" t="s">
        <v>50</v>
      </c>
      <c r="F1815" s="16" t="s">
        <v>3110</v>
      </c>
      <c r="G1815" s="16" t="s">
        <v>3120</v>
      </c>
      <c r="H1815" s="34" t="str">
        <f t="shared" si="115"/>
        <v>B00</v>
      </c>
      <c r="I1815" s="34" t="str">
        <f>IFERROR(INDEX(数据分类!B:B,MATCH(数据!H1815,数据分类!A:A,0)),"Error")</f>
        <v>设定音色_MSB</v>
      </c>
      <c r="J1815" s="34" t="str">
        <f>IFERROR(_xlfn.IFS(INDEX(数据分类!E:E,MATCH(数据!H1815,数据分类!A:A,0))=3456,N1815&amp;M1815,INDEX(数据分类!E:E,MATCH(数据!H1815,数据分类!A:A,0))=34,M1815,INDEX(数据分类!E:E,MATCH(数据!H1815,数据分类!A:A,0))=56,N1815,INDEX(数据分类!E:E,MATCH(数据!H1815,数据分类!A:A,0))="-","-"),"Error")</f>
        <v>MSB:127</v>
      </c>
      <c r="K1815" s="34">
        <f t="shared" si="114"/>
        <v>1</v>
      </c>
      <c r="L1815" s="4" t="str">
        <f>IFERROR(INDEX(字典msg!B:B,MATCH(D1815,字典msg!A:A,0)),"Error")</f>
        <v>正常</v>
      </c>
      <c r="M1815" s="4" t="str">
        <f>IFERROR(_xlfn.IFS(H1815="9",INDEX(字典1_34!C:C,MATCH(MID(F1815,5,2),字典1_34!B:B,0)),H1815="B00",INDEX(字典1_34!D:D,MATCH(MID(F1815,5,2),字典1_34!B:B,0)),H1815="B20",INDEX(字典1_34!E:E,MATCH(MID(F1815,5,2),字典1_34!B:B,0)),H1815="B48",INDEX(字典1_34!G:G,MATCH(MID(F1815,5,2),字典1_34!B:B,0)),LEFT(H1815,1)="B",INDEX(字典1_34!F:F,MATCH(MID(F1815,5,2),字典1_34!B:B,0))),"-")</f>
        <v>MSB:127</v>
      </c>
      <c r="N1815" s="4" t="str">
        <f>IFERROR(_xlfn.IFS(H1815="9",INDEX(字典1_56!C:C,MATCH(MID(F1815,7,2),字典1_56!B:B,0)),LEFT(H1815,1)="B",INDEX(字典1_56!D:D,MATCH(MID(F1815,7,2),字典1_56!B:B,0)),H1815="C_B",INDEX(字典1_56!F:F,MATCH(MID(F1815,7,2),字典1_56!B:B,0)),H1815="C",INDEX(字典1_56!E:E,MATCH(MID(F1815,7,2),字典1_56!B:B,0))),"-")</f>
        <v>设定音色_MSB</v>
      </c>
      <c r="O1815" s="4" t="str">
        <f>IFERROR(INDEX(字典1_78!C:C,MATCH(RIGHT(F1815,2),字典1_78!B:B,0)),"Error")</f>
        <v>控制变更(#01)</v>
      </c>
      <c r="P1815" s="5">
        <f t="shared" si="112"/>
        <v>27.655999999999999</v>
      </c>
      <c r="Q1815" s="5">
        <f t="shared" si="113"/>
        <v>0.73999999999999844</v>
      </c>
      <c r="R1815" s="5" t="str">
        <f>IF(H1817="C_B",INDEX(音色一览表!A:A,MATCH(MID(F1815,5,2)&amp;MID(F1816,5,2)&amp;MID(F1817,7,2),音色一览表!H:H,0))&amp;" "&amp;INDEX(音色一览表!G:G,MATCH(MID(F1815,5,2)&amp;MID(F1816,5,2)&amp;MID(F1817,7,2),音色一览表!H:H,0)),"")</f>
        <v>31 中国民族打击乐器组2</v>
      </c>
      <c r="S1815" s="17"/>
      <c r="T1815" s="17"/>
    </row>
    <row r="1816" spans="1:20" ht="18" hidden="1" customHeight="1" x14ac:dyDescent="0.2">
      <c r="A1816" s="16">
        <v>1814</v>
      </c>
      <c r="B1816" s="16">
        <v>9</v>
      </c>
      <c r="C1816" s="10">
        <v>43090.812360497686</v>
      </c>
      <c r="D1816" s="16" t="s">
        <v>49</v>
      </c>
      <c r="E1816" s="16" t="s">
        <v>50</v>
      </c>
      <c r="F1816" s="16" t="s">
        <v>3098</v>
      </c>
      <c r="G1816" s="16" t="s">
        <v>3120</v>
      </c>
      <c r="H1816" s="34" t="str">
        <f t="shared" si="115"/>
        <v>B20</v>
      </c>
      <c r="I1816" s="34" t="str">
        <f>IFERROR(INDEX(数据分类!B:B,MATCH(数据!H1816,数据分类!A:A,0)),"Error")</f>
        <v>设定音色_LSB</v>
      </c>
      <c r="J1816" s="34" t="str">
        <f>IFERROR(_xlfn.IFS(INDEX(数据分类!E:E,MATCH(数据!H1816,数据分类!A:A,0))=3456,N1816&amp;M1816,INDEX(数据分类!E:E,MATCH(数据!H1816,数据分类!A:A,0))=34,M1816,INDEX(数据分类!E:E,MATCH(数据!H1816,数据分类!A:A,0))=56,N1816,INDEX(数据分类!E:E,MATCH(数据!H1816,数据分类!A:A,0))="-","-"),"Error")</f>
        <v>LSB:000</v>
      </c>
      <c r="K1816" s="34">
        <f t="shared" si="114"/>
        <v>1</v>
      </c>
      <c r="L1816" s="4" t="str">
        <f>IFERROR(INDEX(字典msg!B:B,MATCH(D1816,字典msg!A:A,0)),"Error")</f>
        <v>正常</v>
      </c>
      <c r="M1816" s="4" t="str">
        <f>IFERROR(_xlfn.IFS(H1816="9",INDEX(字典1_34!C:C,MATCH(MID(F1816,5,2),字典1_34!B:B,0)),H1816="B00",INDEX(字典1_34!D:D,MATCH(MID(F1816,5,2),字典1_34!B:B,0)),H1816="B20",INDEX(字典1_34!E:E,MATCH(MID(F1816,5,2),字典1_34!B:B,0)),H1816="B48",INDEX(字典1_34!G:G,MATCH(MID(F1816,5,2),字典1_34!B:B,0)),LEFT(H1816,1)="B",INDEX(字典1_34!F:F,MATCH(MID(F1816,5,2),字典1_34!B:B,0))),"-")</f>
        <v>LSB:000</v>
      </c>
      <c r="N1816" s="4" t="str">
        <f>IFERROR(_xlfn.IFS(H1816="9",INDEX(字典1_56!C:C,MATCH(MID(F1816,7,2),字典1_56!B:B,0)),LEFT(H1816,1)="B",INDEX(字典1_56!D:D,MATCH(MID(F1816,7,2),字典1_56!B:B,0)),H1816="C_B",INDEX(字典1_56!F:F,MATCH(MID(F1816,7,2),字典1_56!B:B,0)),H1816="C",INDEX(字典1_56!E:E,MATCH(MID(F1816,7,2),字典1_56!B:B,0))),"-")</f>
        <v>设定音色_LSB</v>
      </c>
      <c r="O1816" s="4" t="str">
        <f>IFERROR(INDEX(字典1_78!C:C,MATCH(RIGHT(F1816,2),字典1_78!B:B,0)),"Error")</f>
        <v>控制变更(#01)</v>
      </c>
      <c r="P1816" s="5">
        <f t="shared" si="112"/>
        <v>27.655999999999999</v>
      </c>
      <c r="Q1816" s="5">
        <f t="shared" si="113"/>
        <v>0</v>
      </c>
      <c r="R1816" s="5" t="str">
        <f>IF(H1818="C_B",INDEX(音色一览表!A:A,MATCH(MID(F1816,5,2)&amp;MID(F1817,5,2)&amp;MID(F1818,7,2),音色一览表!H:H,0))&amp;" "&amp;INDEX(音色一览表!G:G,MATCH(MID(F1816,5,2)&amp;MID(F1817,5,2)&amp;MID(F1818,7,2),音色一览表!H:H,0)),"")</f>
        <v/>
      </c>
      <c r="S1816" s="17"/>
      <c r="T1816" s="17"/>
    </row>
    <row r="1817" spans="1:20" ht="18" hidden="1" customHeight="1" x14ac:dyDescent="0.2">
      <c r="A1817" s="16">
        <v>1815</v>
      </c>
      <c r="B1817" s="16">
        <v>9</v>
      </c>
      <c r="C1817" s="10">
        <v>43090.812360729164</v>
      </c>
      <c r="D1817" s="16" t="s">
        <v>49</v>
      </c>
      <c r="E1817" s="16" t="s">
        <v>50</v>
      </c>
      <c r="F1817" s="16" t="s">
        <v>3113</v>
      </c>
      <c r="G1817" s="16" t="s">
        <v>3121</v>
      </c>
      <c r="H1817" s="34" t="str">
        <f t="shared" si="115"/>
        <v>C_B</v>
      </c>
      <c r="I1817" s="34" t="str">
        <f>IFERROR(INDEX(数据分类!B:B,MATCH(数据!H1817,数据分类!A:A,0)),"Error")</f>
        <v>设定音色_NO</v>
      </c>
      <c r="J1817" s="34" t="str">
        <f>IFERROR(_xlfn.IFS(INDEX(数据分类!E:E,MATCH(数据!H1817,数据分类!A:A,0))=3456,N1817&amp;M1817,INDEX(数据分类!E:E,MATCH(数据!H1817,数据分类!A:A,0))=34,M1817,INDEX(数据分类!E:E,MATCH(数据!H1817,数据分类!A:A,0))=56,N1817,INDEX(数据分类!E:E,MATCH(数据!H1817,数据分类!A:A,0))="-","-"),"Error")</f>
        <v>NO:127</v>
      </c>
      <c r="K1817" s="34">
        <f t="shared" si="114"/>
        <v>1</v>
      </c>
      <c r="L1817" s="4" t="str">
        <f>IFERROR(INDEX(字典msg!B:B,MATCH(D1817,字典msg!A:A,0)),"Error")</f>
        <v>正常</v>
      </c>
      <c r="M1817" s="4" t="str">
        <f>IFERROR(_xlfn.IFS(H1817="9",INDEX(字典1_34!C:C,MATCH(MID(F1817,5,2),字典1_34!B:B,0)),H1817="B00",INDEX(字典1_34!D:D,MATCH(MID(F1817,5,2),字典1_34!B:B,0)),H1817="B20",INDEX(字典1_34!E:E,MATCH(MID(F1817,5,2),字典1_34!B:B,0)),H1817="B48",INDEX(字典1_34!G:G,MATCH(MID(F1817,5,2),字典1_34!B:B,0)),LEFT(H1817,1)="B",INDEX(字典1_34!F:F,MATCH(MID(F1817,5,2),字典1_34!B:B,0))),"-")</f>
        <v>-</v>
      </c>
      <c r="N1817" s="4" t="str">
        <f>IFERROR(_xlfn.IFS(H1817="9",INDEX(字典1_56!C:C,MATCH(MID(F1817,7,2),字典1_56!B:B,0)),LEFT(H1817,1)="B",INDEX(字典1_56!D:D,MATCH(MID(F1817,7,2),字典1_56!B:B,0)),H1817="C_B",INDEX(字典1_56!F:F,MATCH(MID(F1817,7,2),字典1_56!B:B,0)),H1817="C",INDEX(字典1_56!E:E,MATCH(MID(F1817,7,2),字典1_56!B:B,0))),"-")</f>
        <v>NO:127</v>
      </c>
      <c r="O1817" s="4" t="str">
        <f>IFERROR(INDEX(字典1_78!C:C,MATCH(RIGHT(F1817,2),字典1_78!B:B,0)),"Error")</f>
        <v>程序更改(#01)</v>
      </c>
      <c r="P1817" s="5">
        <f t="shared" si="112"/>
        <v>27.675999999999998</v>
      </c>
      <c r="Q1817" s="5">
        <f t="shared" si="113"/>
        <v>1.9999999999999574E-2</v>
      </c>
      <c r="R1817" s="5" t="str">
        <f>IF(H1819="C_B",INDEX(音色一览表!A:A,MATCH(MID(F1817,5,2)&amp;MID(F1818,5,2)&amp;MID(F1819,7,2),音色一览表!H:H,0))&amp;" "&amp;INDEX(音色一览表!G:G,MATCH(MID(F1817,5,2)&amp;MID(F1818,5,2)&amp;MID(F1819,7,2),音色一览表!H:H,0)),"")</f>
        <v/>
      </c>
      <c r="S1817" s="17"/>
      <c r="T1817" s="17"/>
    </row>
    <row r="1818" spans="1:20" ht="18" hidden="1" customHeight="1" x14ac:dyDescent="0.2">
      <c r="A1818" s="16">
        <v>1816</v>
      </c>
      <c r="B1818" s="16">
        <v>9</v>
      </c>
      <c r="C1818" s="10">
        <v>43090.812361539349</v>
      </c>
      <c r="D1818" s="16" t="s">
        <v>49</v>
      </c>
      <c r="E1818" s="16" t="s">
        <v>50</v>
      </c>
      <c r="F1818" s="16" t="s">
        <v>3115</v>
      </c>
      <c r="G1818" s="16" t="s">
        <v>3122</v>
      </c>
      <c r="H1818" s="34" t="str">
        <f t="shared" si="115"/>
        <v>B07</v>
      </c>
      <c r="I1818" s="34" t="str">
        <f>IFERROR(INDEX(数据分类!B:B,MATCH(数据!H1818,数据分类!A:A,0)),"Error")</f>
        <v>主音量_a</v>
      </c>
      <c r="J1818" s="34" t="str">
        <f>IFERROR(_xlfn.IFS(INDEX(数据分类!E:E,MATCH(数据!H1818,数据分类!A:A,0))=3456,N1818&amp;M1818,INDEX(数据分类!E:E,MATCH(数据!H1818,数据分类!A:A,0))=34,M1818,INDEX(数据分类!E:E,MATCH(数据!H1818,数据分类!A:A,0))=56,N1818,INDEX(数据分类!E:E,MATCH(数据!H1818,数据分类!A:A,0))="-","-"),"Error")</f>
        <v>Vol:090</v>
      </c>
      <c r="K1818" s="34">
        <f t="shared" si="114"/>
        <v>1</v>
      </c>
      <c r="L1818" s="4" t="str">
        <f>IFERROR(INDEX(字典msg!B:B,MATCH(D1818,字典msg!A:A,0)),"Error")</f>
        <v>正常</v>
      </c>
      <c r="M1818" s="4" t="str">
        <f>IFERROR(_xlfn.IFS(H1818="9",INDEX(字典1_34!C:C,MATCH(MID(F1818,5,2),字典1_34!B:B,0)),H1818="B00",INDEX(字典1_34!D:D,MATCH(MID(F1818,5,2),字典1_34!B:B,0)),H1818="B20",INDEX(字典1_34!E:E,MATCH(MID(F1818,5,2),字典1_34!B:B,0)),H1818="B48",INDEX(字典1_34!G:G,MATCH(MID(F1818,5,2),字典1_34!B:B,0)),LEFT(H1818,1)="B",INDEX(字典1_34!F:F,MATCH(MID(F1818,5,2),字典1_34!B:B,0))),"-")</f>
        <v>Vol:090</v>
      </c>
      <c r="N1818" s="4" t="str">
        <f>IFERROR(_xlfn.IFS(H1818="9",INDEX(字典1_56!C:C,MATCH(MID(F1818,7,2),字典1_56!B:B,0)),LEFT(H1818,1)="B",INDEX(字典1_56!D:D,MATCH(MID(F1818,7,2),字典1_56!B:B,0)),H1818="C_B",INDEX(字典1_56!F:F,MATCH(MID(F1818,7,2),字典1_56!B:B,0)),H1818="C",INDEX(字典1_56!E:E,MATCH(MID(F1818,7,2),字典1_56!B:B,0))),"-")</f>
        <v>主音量_a</v>
      </c>
      <c r="O1818" s="4" t="str">
        <f>IFERROR(INDEX(字典1_78!C:C,MATCH(RIGHT(F1818,2),字典1_78!B:B,0)),"Error")</f>
        <v>控制变更(#01)</v>
      </c>
      <c r="P1818" s="5">
        <f t="shared" si="112"/>
        <v>27.745999999999999</v>
      </c>
      <c r="Q1818" s="5">
        <f t="shared" si="113"/>
        <v>7.0000000000000284E-2</v>
      </c>
      <c r="R1818" s="5" t="str">
        <f>IF(H1820="C_B",INDEX(音色一览表!A:A,MATCH(MID(F1818,5,2)&amp;MID(F1819,5,2)&amp;MID(F1820,7,2),音色一览表!H:H,0))&amp;" "&amp;INDEX(音色一览表!G:G,MATCH(MID(F1818,5,2)&amp;MID(F1819,5,2)&amp;MID(F1820,7,2),音色一览表!H:H,0)),"")</f>
        <v/>
      </c>
      <c r="S1818" s="17"/>
      <c r="T1818" s="17"/>
    </row>
    <row r="1819" spans="1:20" ht="18" hidden="1" customHeight="1" x14ac:dyDescent="0.2">
      <c r="A1819" s="16">
        <v>1817</v>
      </c>
      <c r="B1819" s="16">
        <v>9</v>
      </c>
      <c r="C1819" s="10">
        <v>43090.812368946761</v>
      </c>
      <c r="D1819" s="16" t="s">
        <v>49</v>
      </c>
      <c r="E1819" s="16" t="s">
        <v>50</v>
      </c>
      <c r="F1819" s="16" t="s">
        <v>3097</v>
      </c>
      <c r="G1819" s="16" t="s">
        <v>3123</v>
      </c>
      <c r="H1819" s="34" t="str">
        <f t="shared" si="115"/>
        <v>B00</v>
      </c>
      <c r="I1819" s="34" t="str">
        <f>IFERROR(INDEX(数据分类!B:B,MATCH(数据!H1819,数据分类!A:A,0)),"Error")</f>
        <v>设定音色_MSB</v>
      </c>
      <c r="J1819" s="34" t="str">
        <f>IFERROR(_xlfn.IFS(INDEX(数据分类!E:E,MATCH(数据!H1819,数据分类!A:A,0))=3456,N1819&amp;M1819,INDEX(数据分类!E:E,MATCH(数据!H1819,数据分类!A:A,0))=34,M1819,INDEX(数据分类!E:E,MATCH(数据!H1819,数据分类!A:A,0))=56,N1819,INDEX(数据分类!E:E,MATCH(数据!H1819,数据分类!A:A,0))="-","-"),"Error")</f>
        <v>MSB:126</v>
      </c>
      <c r="K1819" s="34">
        <f t="shared" si="114"/>
        <v>1</v>
      </c>
      <c r="L1819" s="4" t="str">
        <f>IFERROR(INDEX(字典msg!B:B,MATCH(D1819,字典msg!A:A,0)),"Error")</f>
        <v>正常</v>
      </c>
      <c r="M1819" s="4" t="str">
        <f>IFERROR(_xlfn.IFS(H1819="9",INDEX(字典1_34!C:C,MATCH(MID(F1819,5,2),字典1_34!B:B,0)),H1819="B00",INDEX(字典1_34!D:D,MATCH(MID(F1819,5,2),字典1_34!B:B,0)),H1819="B20",INDEX(字典1_34!E:E,MATCH(MID(F1819,5,2),字典1_34!B:B,0)),H1819="B48",INDEX(字典1_34!G:G,MATCH(MID(F1819,5,2),字典1_34!B:B,0)),LEFT(H1819,1)="B",INDEX(字典1_34!F:F,MATCH(MID(F1819,5,2),字典1_34!B:B,0))),"-")</f>
        <v>MSB:126</v>
      </c>
      <c r="N1819" s="4" t="str">
        <f>IFERROR(_xlfn.IFS(H1819="9",INDEX(字典1_56!C:C,MATCH(MID(F1819,7,2),字典1_56!B:B,0)),LEFT(H1819,1)="B",INDEX(字典1_56!D:D,MATCH(MID(F1819,7,2),字典1_56!B:B,0)),H1819="C_B",INDEX(字典1_56!F:F,MATCH(MID(F1819,7,2),字典1_56!B:B,0)),H1819="C",INDEX(字典1_56!E:E,MATCH(MID(F1819,7,2),字典1_56!B:B,0))),"-")</f>
        <v>设定音色_MSB</v>
      </c>
      <c r="O1819" s="4" t="str">
        <f>IFERROR(INDEX(字典1_78!C:C,MATCH(RIGHT(F1819,2),字典1_78!B:B,0)),"Error")</f>
        <v>控制变更(#01)</v>
      </c>
      <c r="P1819" s="5">
        <f t="shared" si="112"/>
        <v>28.385999999999999</v>
      </c>
      <c r="Q1819" s="5">
        <f t="shared" si="113"/>
        <v>0.64000000000000057</v>
      </c>
      <c r="R1819" s="5" t="str">
        <f>IF(H1821="C_B",INDEX(音色一览表!A:A,MATCH(MID(F1819,5,2)&amp;MID(F1820,5,2)&amp;MID(F1821,7,2),音色一览表!H:H,0))&amp;" "&amp;INDEX(音色一览表!G:G,MATCH(MID(F1819,5,2)&amp;MID(F1820,5,2)&amp;MID(F1821,7,2),音色一览表!H:H,0)),"")</f>
        <v>30 中国民族打击乐器组1</v>
      </c>
      <c r="S1819" s="17"/>
      <c r="T1819" s="17"/>
    </row>
    <row r="1820" spans="1:20" ht="18" hidden="1" customHeight="1" x14ac:dyDescent="0.2">
      <c r="A1820" s="16">
        <v>1818</v>
      </c>
      <c r="B1820" s="16">
        <v>9</v>
      </c>
      <c r="C1820" s="10">
        <v>43090.812368946761</v>
      </c>
      <c r="D1820" s="16" t="s">
        <v>49</v>
      </c>
      <c r="E1820" s="16" t="s">
        <v>50</v>
      </c>
      <c r="F1820" s="16" t="s">
        <v>3098</v>
      </c>
      <c r="G1820" s="16" t="s">
        <v>3123</v>
      </c>
      <c r="H1820" s="34" t="str">
        <f t="shared" si="115"/>
        <v>B20</v>
      </c>
      <c r="I1820" s="34" t="str">
        <f>IFERROR(INDEX(数据分类!B:B,MATCH(数据!H1820,数据分类!A:A,0)),"Error")</f>
        <v>设定音色_LSB</v>
      </c>
      <c r="J1820" s="34" t="str">
        <f>IFERROR(_xlfn.IFS(INDEX(数据分类!E:E,MATCH(数据!H1820,数据分类!A:A,0))=3456,N1820&amp;M1820,INDEX(数据分类!E:E,MATCH(数据!H1820,数据分类!A:A,0))=34,M1820,INDEX(数据分类!E:E,MATCH(数据!H1820,数据分类!A:A,0))=56,N1820,INDEX(数据分类!E:E,MATCH(数据!H1820,数据分类!A:A,0))="-","-"),"Error")</f>
        <v>LSB:000</v>
      </c>
      <c r="K1820" s="34">
        <f t="shared" si="114"/>
        <v>1</v>
      </c>
      <c r="L1820" s="4" t="str">
        <f>IFERROR(INDEX(字典msg!B:B,MATCH(D1820,字典msg!A:A,0)),"Error")</f>
        <v>正常</v>
      </c>
      <c r="M1820" s="4" t="str">
        <f>IFERROR(_xlfn.IFS(H1820="9",INDEX(字典1_34!C:C,MATCH(MID(F1820,5,2),字典1_34!B:B,0)),H1820="B00",INDEX(字典1_34!D:D,MATCH(MID(F1820,5,2),字典1_34!B:B,0)),H1820="B20",INDEX(字典1_34!E:E,MATCH(MID(F1820,5,2),字典1_34!B:B,0)),H1820="B48",INDEX(字典1_34!G:G,MATCH(MID(F1820,5,2),字典1_34!B:B,0)),LEFT(H1820,1)="B",INDEX(字典1_34!F:F,MATCH(MID(F1820,5,2),字典1_34!B:B,0))),"-")</f>
        <v>LSB:000</v>
      </c>
      <c r="N1820" s="4" t="str">
        <f>IFERROR(_xlfn.IFS(H1820="9",INDEX(字典1_56!C:C,MATCH(MID(F1820,7,2),字典1_56!B:B,0)),LEFT(H1820,1)="B",INDEX(字典1_56!D:D,MATCH(MID(F1820,7,2),字典1_56!B:B,0)),H1820="C_B",INDEX(字典1_56!F:F,MATCH(MID(F1820,7,2),字典1_56!B:B,0)),H1820="C",INDEX(字典1_56!E:E,MATCH(MID(F1820,7,2),字典1_56!B:B,0))),"-")</f>
        <v>设定音色_LSB</v>
      </c>
      <c r="O1820" s="4" t="str">
        <f>IFERROR(INDEX(字典1_78!C:C,MATCH(RIGHT(F1820,2),字典1_78!B:B,0)),"Error")</f>
        <v>控制变更(#01)</v>
      </c>
      <c r="P1820" s="5">
        <f t="shared" si="112"/>
        <v>28.385999999999999</v>
      </c>
      <c r="Q1820" s="5">
        <f t="shared" si="113"/>
        <v>0</v>
      </c>
      <c r="R1820" s="5" t="str">
        <f>IF(H1822="C_B",INDEX(音色一览表!A:A,MATCH(MID(F1820,5,2)&amp;MID(F1821,5,2)&amp;MID(F1822,7,2),音色一览表!H:H,0))&amp;" "&amp;INDEX(音色一览表!G:G,MATCH(MID(F1820,5,2)&amp;MID(F1821,5,2)&amp;MID(F1822,7,2),音色一览表!H:H,0)),"")</f>
        <v/>
      </c>
      <c r="S1820" s="17"/>
      <c r="T1820" s="17"/>
    </row>
    <row r="1821" spans="1:20" ht="18" hidden="1" customHeight="1" x14ac:dyDescent="0.2">
      <c r="A1821" s="16">
        <v>1819</v>
      </c>
      <c r="B1821" s="16">
        <v>9</v>
      </c>
      <c r="C1821" s="10">
        <v>43090.812369178238</v>
      </c>
      <c r="D1821" s="16" t="s">
        <v>49</v>
      </c>
      <c r="E1821" s="16" t="s">
        <v>50</v>
      </c>
      <c r="F1821" s="16" t="s">
        <v>3100</v>
      </c>
      <c r="G1821" s="16" t="s">
        <v>3124</v>
      </c>
      <c r="H1821" s="34" t="str">
        <f t="shared" si="115"/>
        <v>C_B</v>
      </c>
      <c r="I1821" s="34" t="str">
        <f>IFERROR(INDEX(数据分类!B:B,MATCH(数据!H1821,数据分类!A:A,0)),"Error")</f>
        <v>设定音色_NO</v>
      </c>
      <c r="J1821" s="34" t="str">
        <f>IFERROR(_xlfn.IFS(INDEX(数据分类!E:E,MATCH(数据!H1821,数据分类!A:A,0))=3456,N1821&amp;M1821,INDEX(数据分类!E:E,MATCH(数据!H1821,数据分类!A:A,0))=34,M1821,INDEX(数据分类!E:E,MATCH(数据!H1821,数据分类!A:A,0))=56,N1821,INDEX(数据分类!E:E,MATCH(数据!H1821,数据分类!A:A,0))="-","-"),"Error")</f>
        <v>NO:125</v>
      </c>
      <c r="K1821" s="34">
        <f t="shared" si="114"/>
        <v>1</v>
      </c>
      <c r="L1821" s="4" t="str">
        <f>IFERROR(INDEX(字典msg!B:B,MATCH(D1821,字典msg!A:A,0)),"Error")</f>
        <v>正常</v>
      </c>
      <c r="M1821" s="4" t="str">
        <f>IFERROR(_xlfn.IFS(H1821="9",INDEX(字典1_34!C:C,MATCH(MID(F1821,5,2),字典1_34!B:B,0)),H1821="B00",INDEX(字典1_34!D:D,MATCH(MID(F1821,5,2),字典1_34!B:B,0)),H1821="B20",INDEX(字典1_34!E:E,MATCH(MID(F1821,5,2),字典1_34!B:B,0)),H1821="B48",INDEX(字典1_34!G:G,MATCH(MID(F1821,5,2),字典1_34!B:B,0)),LEFT(H1821,1)="B",INDEX(字典1_34!F:F,MATCH(MID(F1821,5,2),字典1_34!B:B,0))),"-")</f>
        <v>-</v>
      </c>
      <c r="N1821" s="4" t="str">
        <f>IFERROR(_xlfn.IFS(H1821="9",INDEX(字典1_56!C:C,MATCH(MID(F1821,7,2),字典1_56!B:B,0)),LEFT(H1821,1)="B",INDEX(字典1_56!D:D,MATCH(MID(F1821,7,2),字典1_56!B:B,0)),H1821="C_B",INDEX(字典1_56!F:F,MATCH(MID(F1821,7,2),字典1_56!B:B,0)),H1821="C",INDEX(字典1_56!E:E,MATCH(MID(F1821,7,2),字典1_56!B:B,0))),"-")</f>
        <v>NO:125</v>
      </c>
      <c r="O1821" s="4" t="str">
        <f>IFERROR(INDEX(字典1_78!C:C,MATCH(RIGHT(F1821,2),字典1_78!B:B,0)),"Error")</f>
        <v>程序更改(#01)</v>
      </c>
      <c r="P1821" s="5">
        <f t="shared" si="112"/>
        <v>28.405999999999999</v>
      </c>
      <c r="Q1821" s="5">
        <f t="shared" si="113"/>
        <v>1.9999999999999574E-2</v>
      </c>
      <c r="R1821" s="5" t="str">
        <f>IF(H1823="C_B",INDEX(音色一览表!A:A,MATCH(MID(F1821,5,2)&amp;MID(F1822,5,2)&amp;MID(F1823,7,2),音色一览表!H:H,0))&amp;" "&amp;INDEX(音色一览表!G:G,MATCH(MID(F1821,5,2)&amp;MID(F1822,5,2)&amp;MID(F1823,7,2),音色一览表!H:H,0)),"")</f>
        <v/>
      </c>
      <c r="S1821" s="17"/>
      <c r="T1821" s="17"/>
    </row>
    <row r="1822" spans="1:20" ht="18" hidden="1" customHeight="1" x14ac:dyDescent="0.2">
      <c r="A1822" s="16">
        <v>1820</v>
      </c>
      <c r="B1822" s="16">
        <v>9</v>
      </c>
      <c r="C1822" s="10">
        <v>43090.812369872685</v>
      </c>
      <c r="D1822" s="16" t="s">
        <v>49</v>
      </c>
      <c r="E1822" s="16" t="s">
        <v>50</v>
      </c>
      <c r="F1822" s="16" t="s">
        <v>1261</v>
      </c>
      <c r="G1822" s="16" t="s">
        <v>3125</v>
      </c>
      <c r="H1822" s="34" t="str">
        <f t="shared" si="115"/>
        <v>B07</v>
      </c>
      <c r="I1822" s="34" t="str">
        <f>IFERROR(INDEX(数据分类!B:B,MATCH(数据!H1822,数据分类!A:A,0)),"Error")</f>
        <v>主音量_a</v>
      </c>
      <c r="J1822" s="34" t="str">
        <f>IFERROR(_xlfn.IFS(INDEX(数据分类!E:E,MATCH(数据!H1822,数据分类!A:A,0))=3456,N1822&amp;M1822,INDEX(数据分类!E:E,MATCH(数据!H1822,数据分类!A:A,0))=34,M1822,INDEX(数据分类!E:E,MATCH(数据!H1822,数据分类!A:A,0))=56,N1822,INDEX(数据分类!E:E,MATCH(数据!H1822,数据分类!A:A,0))="-","-"),"Error")</f>
        <v>Vol:110</v>
      </c>
      <c r="K1822" s="34">
        <f t="shared" si="114"/>
        <v>1</v>
      </c>
      <c r="L1822" s="4" t="str">
        <f>IFERROR(INDEX(字典msg!B:B,MATCH(D1822,字典msg!A:A,0)),"Error")</f>
        <v>正常</v>
      </c>
      <c r="M1822" s="4" t="str">
        <f>IFERROR(_xlfn.IFS(H1822="9",INDEX(字典1_34!C:C,MATCH(MID(F1822,5,2),字典1_34!B:B,0)),H1822="B00",INDEX(字典1_34!D:D,MATCH(MID(F1822,5,2),字典1_34!B:B,0)),H1822="B20",INDEX(字典1_34!E:E,MATCH(MID(F1822,5,2),字典1_34!B:B,0)),H1822="B48",INDEX(字典1_34!G:G,MATCH(MID(F1822,5,2),字典1_34!B:B,0)),LEFT(H1822,1)="B",INDEX(字典1_34!F:F,MATCH(MID(F1822,5,2),字典1_34!B:B,0))),"-")</f>
        <v>Vol:110</v>
      </c>
      <c r="N1822" s="4" t="str">
        <f>IFERROR(_xlfn.IFS(H1822="9",INDEX(字典1_56!C:C,MATCH(MID(F1822,7,2),字典1_56!B:B,0)),LEFT(H1822,1)="B",INDEX(字典1_56!D:D,MATCH(MID(F1822,7,2),字典1_56!B:B,0)),H1822="C_B",INDEX(字典1_56!F:F,MATCH(MID(F1822,7,2),字典1_56!B:B,0)),H1822="C",INDEX(字典1_56!E:E,MATCH(MID(F1822,7,2),字典1_56!B:B,0))),"-")</f>
        <v>主音量_a</v>
      </c>
      <c r="O1822" s="4" t="str">
        <f>IFERROR(INDEX(字典1_78!C:C,MATCH(RIGHT(F1822,2),字典1_78!B:B,0)),"Error")</f>
        <v>控制变更(#01)</v>
      </c>
      <c r="P1822" s="5">
        <f t="shared" si="112"/>
        <v>28.466000000000001</v>
      </c>
      <c r="Q1822" s="5">
        <f t="shared" si="113"/>
        <v>6.0000000000002274E-2</v>
      </c>
      <c r="R1822" s="5" t="str">
        <f>IF(H1824="C_B",INDEX(音色一览表!A:A,MATCH(MID(F1822,5,2)&amp;MID(F1823,5,2)&amp;MID(F1824,7,2),音色一览表!H:H,0))&amp;" "&amp;INDEX(音色一览表!G:G,MATCH(MID(F1822,5,2)&amp;MID(F1823,5,2)&amp;MID(F1824,7,2),音色一览表!H:H,0)),"")</f>
        <v/>
      </c>
      <c r="S1822" s="17"/>
      <c r="T1822" s="17"/>
    </row>
    <row r="1823" spans="1:20" ht="18" hidden="1" customHeight="1" x14ac:dyDescent="0.2">
      <c r="A1823" s="16">
        <v>1821</v>
      </c>
      <c r="B1823" s="16">
        <v>9</v>
      </c>
      <c r="C1823" s="10">
        <v>43090.812387233796</v>
      </c>
      <c r="D1823" s="16" t="s">
        <v>49</v>
      </c>
      <c r="E1823" s="16" t="s">
        <v>50</v>
      </c>
      <c r="F1823" s="16" t="s">
        <v>3110</v>
      </c>
      <c r="G1823" s="16" t="s">
        <v>3126</v>
      </c>
      <c r="H1823" s="34" t="str">
        <f t="shared" si="115"/>
        <v>B00</v>
      </c>
      <c r="I1823" s="34" t="str">
        <f>IFERROR(INDEX(数据分类!B:B,MATCH(数据!H1823,数据分类!A:A,0)),"Error")</f>
        <v>设定音色_MSB</v>
      </c>
      <c r="J1823" s="34" t="str">
        <f>IFERROR(_xlfn.IFS(INDEX(数据分类!E:E,MATCH(数据!H1823,数据分类!A:A,0))=3456,N1823&amp;M1823,INDEX(数据分类!E:E,MATCH(数据!H1823,数据分类!A:A,0))=34,M1823,INDEX(数据分类!E:E,MATCH(数据!H1823,数据分类!A:A,0))=56,N1823,INDEX(数据分类!E:E,MATCH(数据!H1823,数据分类!A:A,0))="-","-"),"Error")</f>
        <v>MSB:127</v>
      </c>
      <c r="K1823" s="34">
        <f t="shared" si="114"/>
        <v>1</v>
      </c>
      <c r="L1823" s="4" t="str">
        <f>IFERROR(INDEX(字典msg!B:B,MATCH(D1823,字典msg!A:A,0)),"Error")</f>
        <v>正常</v>
      </c>
      <c r="M1823" s="4" t="str">
        <f>IFERROR(_xlfn.IFS(H1823="9",INDEX(字典1_34!C:C,MATCH(MID(F1823,5,2),字典1_34!B:B,0)),H1823="B00",INDEX(字典1_34!D:D,MATCH(MID(F1823,5,2),字典1_34!B:B,0)),H1823="B20",INDEX(字典1_34!E:E,MATCH(MID(F1823,5,2),字典1_34!B:B,0)),H1823="B48",INDEX(字典1_34!G:G,MATCH(MID(F1823,5,2),字典1_34!B:B,0)),LEFT(H1823,1)="B",INDEX(字典1_34!F:F,MATCH(MID(F1823,5,2),字典1_34!B:B,0))),"-")</f>
        <v>MSB:127</v>
      </c>
      <c r="N1823" s="4" t="str">
        <f>IFERROR(_xlfn.IFS(H1823="9",INDEX(字典1_56!C:C,MATCH(MID(F1823,7,2),字典1_56!B:B,0)),LEFT(H1823,1)="B",INDEX(字典1_56!D:D,MATCH(MID(F1823,7,2),字典1_56!B:B,0)),H1823="C_B",INDEX(字典1_56!F:F,MATCH(MID(F1823,7,2),字典1_56!B:B,0)),H1823="C",INDEX(字典1_56!E:E,MATCH(MID(F1823,7,2),字典1_56!B:B,0))),"-")</f>
        <v>设定音色_MSB</v>
      </c>
      <c r="O1823" s="4" t="str">
        <f>IFERROR(INDEX(字典1_78!C:C,MATCH(RIGHT(F1823,2),字典1_78!B:B,0)),"Error")</f>
        <v>控制变更(#01)</v>
      </c>
      <c r="P1823" s="5">
        <f t="shared" si="112"/>
        <v>29.966000000000001</v>
      </c>
      <c r="Q1823" s="5">
        <f t="shared" si="113"/>
        <v>1.5</v>
      </c>
      <c r="R1823" s="5" t="str">
        <f>IF(H1825="C_B",INDEX(音色一览表!A:A,MATCH(MID(F1823,5,2)&amp;MID(F1824,5,2)&amp;MID(F1825,7,2),音色一览表!H:H,0))&amp;" "&amp;INDEX(音色一览表!G:G,MATCH(MID(F1823,5,2)&amp;MID(F1824,5,2)&amp;MID(F1825,7,2),音色一览表!H:H,0)),"")</f>
        <v>31 中国民族打击乐器组2</v>
      </c>
      <c r="S1823" s="17"/>
      <c r="T1823" s="17"/>
    </row>
    <row r="1824" spans="1:20" ht="18" hidden="1" customHeight="1" x14ac:dyDescent="0.2">
      <c r="A1824" s="16">
        <v>1822</v>
      </c>
      <c r="B1824" s="16">
        <v>9</v>
      </c>
      <c r="C1824" s="10">
        <v>43090.812387349535</v>
      </c>
      <c r="D1824" s="16" t="s">
        <v>49</v>
      </c>
      <c r="E1824" s="16" t="s">
        <v>50</v>
      </c>
      <c r="F1824" s="16" t="s">
        <v>3098</v>
      </c>
      <c r="G1824" s="16" t="s">
        <v>3127</v>
      </c>
      <c r="H1824" s="34" t="str">
        <f t="shared" si="115"/>
        <v>B20</v>
      </c>
      <c r="I1824" s="34" t="str">
        <f>IFERROR(INDEX(数据分类!B:B,MATCH(数据!H1824,数据分类!A:A,0)),"Error")</f>
        <v>设定音色_LSB</v>
      </c>
      <c r="J1824" s="34" t="str">
        <f>IFERROR(_xlfn.IFS(INDEX(数据分类!E:E,MATCH(数据!H1824,数据分类!A:A,0))=3456,N1824&amp;M1824,INDEX(数据分类!E:E,MATCH(数据!H1824,数据分类!A:A,0))=34,M1824,INDEX(数据分类!E:E,MATCH(数据!H1824,数据分类!A:A,0))=56,N1824,INDEX(数据分类!E:E,MATCH(数据!H1824,数据分类!A:A,0))="-","-"),"Error")</f>
        <v>LSB:000</v>
      </c>
      <c r="K1824" s="34">
        <f t="shared" si="114"/>
        <v>1</v>
      </c>
      <c r="L1824" s="4" t="str">
        <f>IFERROR(INDEX(字典msg!B:B,MATCH(D1824,字典msg!A:A,0)),"Error")</f>
        <v>正常</v>
      </c>
      <c r="M1824" s="4" t="str">
        <f>IFERROR(_xlfn.IFS(H1824="9",INDEX(字典1_34!C:C,MATCH(MID(F1824,5,2),字典1_34!B:B,0)),H1824="B00",INDEX(字典1_34!D:D,MATCH(MID(F1824,5,2),字典1_34!B:B,0)),H1824="B20",INDEX(字典1_34!E:E,MATCH(MID(F1824,5,2),字典1_34!B:B,0)),H1824="B48",INDEX(字典1_34!G:G,MATCH(MID(F1824,5,2),字典1_34!B:B,0)),LEFT(H1824,1)="B",INDEX(字典1_34!F:F,MATCH(MID(F1824,5,2),字典1_34!B:B,0))),"-")</f>
        <v>LSB:000</v>
      </c>
      <c r="N1824" s="4" t="str">
        <f>IFERROR(_xlfn.IFS(H1824="9",INDEX(字典1_56!C:C,MATCH(MID(F1824,7,2),字典1_56!B:B,0)),LEFT(H1824,1)="B",INDEX(字典1_56!D:D,MATCH(MID(F1824,7,2),字典1_56!B:B,0)),H1824="C_B",INDEX(字典1_56!F:F,MATCH(MID(F1824,7,2),字典1_56!B:B,0)),H1824="C",INDEX(字典1_56!E:E,MATCH(MID(F1824,7,2),字典1_56!B:B,0))),"-")</f>
        <v>设定音色_LSB</v>
      </c>
      <c r="O1824" s="4" t="str">
        <f>IFERROR(INDEX(字典1_78!C:C,MATCH(RIGHT(F1824,2),字典1_78!B:B,0)),"Error")</f>
        <v>控制变更(#01)</v>
      </c>
      <c r="P1824" s="5">
        <f t="shared" si="112"/>
        <v>29.975999999999999</v>
      </c>
      <c r="Q1824" s="5">
        <f t="shared" si="113"/>
        <v>9.9999999999980105E-3</v>
      </c>
      <c r="R1824" s="5" t="str">
        <f>IF(H1826="C_B",INDEX(音色一览表!A:A,MATCH(MID(F1824,5,2)&amp;MID(F1825,5,2)&amp;MID(F1826,7,2),音色一览表!H:H,0))&amp;" "&amp;INDEX(音色一览表!G:G,MATCH(MID(F1824,5,2)&amp;MID(F1825,5,2)&amp;MID(F1826,7,2),音色一览表!H:H,0)),"")</f>
        <v/>
      </c>
      <c r="S1824" s="17"/>
      <c r="T1824" s="17"/>
    </row>
    <row r="1825" spans="1:20" ht="18" hidden="1" customHeight="1" x14ac:dyDescent="0.2">
      <c r="A1825" s="16">
        <v>1823</v>
      </c>
      <c r="B1825" s="16">
        <v>9</v>
      </c>
      <c r="C1825" s="10">
        <v>43090.81238758102</v>
      </c>
      <c r="D1825" s="16" t="s">
        <v>49</v>
      </c>
      <c r="E1825" s="16" t="s">
        <v>50</v>
      </c>
      <c r="F1825" s="16" t="s">
        <v>3113</v>
      </c>
      <c r="G1825" s="16" t="s">
        <v>3128</v>
      </c>
      <c r="H1825" s="34" t="str">
        <f t="shared" si="115"/>
        <v>C_B</v>
      </c>
      <c r="I1825" s="34" t="str">
        <f>IFERROR(INDEX(数据分类!B:B,MATCH(数据!H1825,数据分类!A:A,0)),"Error")</f>
        <v>设定音色_NO</v>
      </c>
      <c r="J1825" s="34" t="str">
        <f>IFERROR(_xlfn.IFS(INDEX(数据分类!E:E,MATCH(数据!H1825,数据分类!A:A,0))=3456,N1825&amp;M1825,INDEX(数据分类!E:E,MATCH(数据!H1825,数据分类!A:A,0))=34,M1825,INDEX(数据分类!E:E,MATCH(数据!H1825,数据分类!A:A,0))=56,N1825,INDEX(数据分类!E:E,MATCH(数据!H1825,数据分类!A:A,0))="-","-"),"Error")</f>
        <v>NO:127</v>
      </c>
      <c r="K1825" s="34">
        <f t="shared" si="114"/>
        <v>1</v>
      </c>
      <c r="L1825" s="4" t="str">
        <f>IFERROR(INDEX(字典msg!B:B,MATCH(D1825,字典msg!A:A,0)),"Error")</f>
        <v>正常</v>
      </c>
      <c r="M1825" s="4" t="str">
        <f>IFERROR(_xlfn.IFS(H1825="9",INDEX(字典1_34!C:C,MATCH(MID(F1825,5,2),字典1_34!B:B,0)),H1825="B00",INDEX(字典1_34!D:D,MATCH(MID(F1825,5,2),字典1_34!B:B,0)),H1825="B20",INDEX(字典1_34!E:E,MATCH(MID(F1825,5,2),字典1_34!B:B,0)),H1825="B48",INDEX(字典1_34!G:G,MATCH(MID(F1825,5,2),字典1_34!B:B,0)),LEFT(H1825,1)="B",INDEX(字典1_34!F:F,MATCH(MID(F1825,5,2),字典1_34!B:B,0))),"-")</f>
        <v>-</v>
      </c>
      <c r="N1825" s="4" t="str">
        <f>IFERROR(_xlfn.IFS(H1825="9",INDEX(字典1_56!C:C,MATCH(MID(F1825,7,2),字典1_56!B:B,0)),LEFT(H1825,1)="B",INDEX(字典1_56!D:D,MATCH(MID(F1825,7,2),字典1_56!B:B,0)),H1825="C_B",INDEX(字典1_56!F:F,MATCH(MID(F1825,7,2),字典1_56!B:B,0)),H1825="C",INDEX(字典1_56!E:E,MATCH(MID(F1825,7,2),字典1_56!B:B,0))),"-")</f>
        <v>NO:127</v>
      </c>
      <c r="O1825" s="4" t="str">
        <f>IFERROR(INDEX(字典1_78!C:C,MATCH(RIGHT(F1825,2),字典1_78!B:B,0)),"Error")</f>
        <v>程序更改(#01)</v>
      </c>
      <c r="P1825" s="5">
        <f t="shared" si="112"/>
        <v>29.995999999999999</v>
      </c>
      <c r="Q1825" s="5">
        <f t="shared" si="113"/>
        <v>1.9999999999999574E-2</v>
      </c>
      <c r="R1825" s="5" t="str">
        <f>IF(H1827="C_B",INDEX(音色一览表!A:A,MATCH(MID(F1825,5,2)&amp;MID(F1826,5,2)&amp;MID(F1827,7,2),音色一览表!H:H,0))&amp;" "&amp;INDEX(音色一览表!G:G,MATCH(MID(F1825,5,2)&amp;MID(F1826,5,2)&amp;MID(F1827,7,2),音色一览表!H:H,0)),"")</f>
        <v/>
      </c>
      <c r="S1825" s="17"/>
      <c r="T1825" s="17"/>
    </row>
    <row r="1826" spans="1:20" ht="18" hidden="1" customHeight="1" x14ac:dyDescent="0.2">
      <c r="A1826" s="16">
        <v>1824</v>
      </c>
      <c r="B1826" s="16">
        <v>9</v>
      </c>
      <c r="C1826" s="10">
        <v>43090.812388391205</v>
      </c>
      <c r="D1826" s="16" t="s">
        <v>49</v>
      </c>
      <c r="E1826" s="16" t="s">
        <v>50</v>
      </c>
      <c r="F1826" s="16" t="s">
        <v>3115</v>
      </c>
      <c r="G1826" s="16" t="s">
        <v>3129</v>
      </c>
      <c r="H1826" s="34" t="str">
        <f t="shared" si="115"/>
        <v>B07</v>
      </c>
      <c r="I1826" s="34" t="str">
        <f>IFERROR(INDEX(数据分类!B:B,MATCH(数据!H1826,数据分类!A:A,0)),"Error")</f>
        <v>主音量_a</v>
      </c>
      <c r="J1826" s="34" t="str">
        <f>IFERROR(_xlfn.IFS(INDEX(数据分类!E:E,MATCH(数据!H1826,数据分类!A:A,0))=3456,N1826&amp;M1826,INDEX(数据分类!E:E,MATCH(数据!H1826,数据分类!A:A,0))=34,M1826,INDEX(数据分类!E:E,MATCH(数据!H1826,数据分类!A:A,0))=56,N1826,INDEX(数据分类!E:E,MATCH(数据!H1826,数据分类!A:A,0))="-","-"),"Error")</f>
        <v>Vol:090</v>
      </c>
      <c r="K1826" s="34">
        <f t="shared" si="114"/>
        <v>1</v>
      </c>
      <c r="L1826" s="4" t="str">
        <f>IFERROR(INDEX(字典msg!B:B,MATCH(D1826,字典msg!A:A,0)),"Error")</f>
        <v>正常</v>
      </c>
      <c r="M1826" s="4" t="str">
        <f>IFERROR(_xlfn.IFS(H1826="9",INDEX(字典1_34!C:C,MATCH(MID(F1826,5,2),字典1_34!B:B,0)),H1826="B00",INDEX(字典1_34!D:D,MATCH(MID(F1826,5,2),字典1_34!B:B,0)),H1826="B20",INDEX(字典1_34!E:E,MATCH(MID(F1826,5,2),字典1_34!B:B,0)),H1826="B48",INDEX(字典1_34!G:G,MATCH(MID(F1826,5,2),字典1_34!B:B,0)),LEFT(H1826,1)="B",INDEX(字典1_34!F:F,MATCH(MID(F1826,5,2),字典1_34!B:B,0))),"-")</f>
        <v>Vol:090</v>
      </c>
      <c r="N1826" s="4" t="str">
        <f>IFERROR(_xlfn.IFS(H1826="9",INDEX(字典1_56!C:C,MATCH(MID(F1826,7,2),字典1_56!B:B,0)),LEFT(H1826,1)="B",INDEX(字典1_56!D:D,MATCH(MID(F1826,7,2),字典1_56!B:B,0)),H1826="C_B",INDEX(字典1_56!F:F,MATCH(MID(F1826,7,2),字典1_56!B:B,0)),H1826="C",INDEX(字典1_56!E:E,MATCH(MID(F1826,7,2),字典1_56!B:B,0))),"-")</f>
        <v>主音量_a</v>
      </c>
      <c r="O1826" s="4" t="str">
        <f>IFERROR(INDEX(字典1_78!C:C,MATCH(RIGHT(F1826,2),字典1_78!B:B,0)),"Error")</f>
        <v>控制变更(#01)</v>
      </c>
      <c r="P1826" s="5">
        <f t="shared" si="112"/>
        <v>30.065999999999999</v>
      </c>
      <c r="Q1826" s="5">
        <f t="shared" si="113"/>
        <v>7.0000000000000284E-2</v>
      </c>
      <c r="R1826" s="5" t="str">
        <f>IF(H1828="C_B",INDEX(音色一览表!A:A,MATCH(MID(F1826,5,2)&amp;MID(F1827,5,2)&amp;MID(F1828,7,2),音色一览表!H:H,0))&amp;" "&amp;INDEX(音色一览表!G:G,MATCH(MID(F1826,5,2)&amp;MID(F1827,5,2)&amp;MID(F1828,7,2),音色一览表!H:H,0)),"")</f>
        <v/>
      </c>
      <c r="S1826" s="17"/>
      <c r="T1826" s="17"/>
    </row>
    <row r="1827" spans="1:20" ht="18" hidden="1" customHeight="1" x14ac:dyDescent="0.2">
      <c r="A1827" s="16">
        <v>1825</v>
      </c>
      <c r="B1827" s="16">
        <v>9</v>
      </c>
      <c r="C1827" s="10">
        <v>43090.812395682871</v>
      </c>
      <c r="D1827" s="16" t="s">
        <v>49</v>
      </c>
      <c r="E1827" s="16" t="s">
        <v>50</v>
      </c>
      <c r="F1827" s="16" t="s">
        <v>3097</v>
      </c>
      <c r="G1827" s="16" t="s">
        <v>3130</v>
      </c>
      <c r="H1827" s="34" t="str">
        <f t="shared" si="115"/>
        <v>B00</v>
      </c>
      <c r="I1827" s="34" t="str">
        <f>IFERROR(INDEX(数据分类!B:B,MATCH(数据!H1827,数据分类!A:A,0)),"Error")</f>
        <v>设定音色_MSB</v>
      </c>
      <c r="J1827" s="34" t="str">
        <f>IFERROR(_xlfn.IFS(INDEX(数据分类!E:E,MATCH(数据!H1827,数据分类!A:A,0))=3456,N1827&amp;M1827,INDEX(数据分类!E:E,MATCH(数据!H1827,数据分类!A:A,0))=34,M1827,INDEX(数据分类!E:E,MATCH(数据!H1827,数据分类!A:A,0))=56,N1827,INDEX(数据分类!E:E,MATCH(数据!H1827,数据分类!A:A,0))="-","-"),"Error")</f>
        <v>MSB:126</v>
      </c>
      <c r="K1827" s="34">
        <f t="shared" si="114"/>
        <v>1</v>
      </c>
      <c r="L1827" s="4" t="str">
        <f>IFERROR(INDEX(字典msg!B:B,MATCH(D1827,字典msg!A:A,0)),"Error")</f>
        <v>正常</v>
      </c>
      <c r="M1827" s="4" t="str">
        <f>IFERROR(_xlfn.IFS(H1827="9",INDEX(字典1_34!C:C,MATCH(MID(F1827,5,2),字典1_34!B:B,0)),H1827="B00",INDEX(字典1_34!D:D,MATCH(MID(F1827,5,2),字典1_34!B:B,0)),H1827="B20",INDEX(字典1_34!E:E,MATCH(MID(F1827,5,2),字典1_34!B:B,0)),H1827="B48",INDEX(字典1_34!G:G,MATCH(MID(F1827,5,2),字典1_34!B:B,0)),LEFT(H1827,1)="B",INDEX(字典1_34!F:F,MATCH(MID(F1827,5,2),字典1_34!B:B,0))),"-")</f>
        <v>MSB:126</v>
      </c>
      <c r="N1827" s="4" t="str">
        <f>IFERROR(_xlfn.IFS(H1827="9",INDEX(字典1_56!C:C,MATCH(MID(F1827,7,2),字典1_56!B:B,0)),LEFT(H1827,1)="B",INDEX(字典1_56!D:D,MATCH(MID(F1827,7,2),字典1_56!B:B,0)),H1827="C_B",INDEX(字典1_56!F:F,MATCH(MID(F1827,7,2),字典1_56!B:B,0)),H1827="C",INDEX(字典1_56!E:E,MATCH(MID(F1827,7,2),字典1_56!B:B,0))),"-")</f>
        <v>设定音色_MSB</v>
      </c>
      <c r="O1827" s="4" t="str">
        <f>IFERROR(INDEX(字典1_78!C:C,MATCH(RIGHT(F1827,2),字典1_78!B:B,0)),"Error")</f>
        <v>控制变更(#01)</v>
      </c>
      <c r="P1827" s="5">
        <f t="shared" si="112"/>
        <v>30.696000000000002</v>
      </c>
      <c r="Q1827" s="5">
        <f t="shared" si="113"/>
        <v>0.63000000000000256</v>
      </c>
      <c r="R1827" s="5" t="str">
        <f>IF(H1829="C_B",INDEX(音色一览表!A:A,MATCH(MID(F1827,5,2)&amp;MID(F1828,5,2)&amp;MID(F1829,7,2),音色一览表!H:H,0))&amp;" "&amp;INDEX(音色一览表!G:G,MATCH(MID(F1827,5,2)&amp;MID(F1828,5,2)&amp;MID(F1829,7,2),音色一览表!H:H,0)),"")</f>
        <v>30 中国民族打击乐器组1</v>
      </c>
      <c r="S1827" s="17"/>
      <c r="T1827" s="17"/>
    </row>
    <row r="1828" spans="1:20" ht="18" hidden="1" customHeight="1" x14ac:dyDescent="0.2">
      <c r="A1828" s="16">
        <v>1826</v>
      </c>
      <c r="B1828" s="16">
        <v>9</v>
      </c>
      <c r="C1828" s="10">
        <v>43090.81239579861</v>
      </c>
      <c r="D1828" s="16" t="s">
        <v>49</v>
      </c>
      <c r="E1828" s="16" t="s">
        <v>50</v>
      </c>
      <c r="F1828" s="16" t="s">
        <v>3098</v>
      </c>
      <c r="G1828" s="16" t="s">
        <v>3131</v>
      </c>
      <c r="H1828" s="34" t="str">
        <f t="shared" si="115"/>
        <v>B20</v>
      </c>
      <c r="I1828" s="34" t="str">
        <f>IFERROR(INDEX(数据分类!B:B,MATCH(数据!H1828,数据分类!A:A,0)),"Error")</f>
        <v>设定音色_LSB</v>
      </c>
      <c r="J1828" s="34" t="str">
        <f>IFERROR(_xlfn.IFS(INDEX(数据分类!E:E,MATCH(数据!H1828,数据分类!A:A,0))=3456,N1828&amp;M1828,INDEX(数据分类!E:E,MATCH(数据!H1828,数据分类!A:A,0))=34,M1828,INDEX(数据分类!E:E,MATCH(数据!H1828,数据分类!A:A,0))=56,N1828,INDEX(数据分类!E:E,MATCH(数据!H1828,数据分类!A:A,0))="-","-"),"Error")</f>
        <v>LSB:000</v>
      </c>
      <c r="K1828" s="34">
        <f t="shared" si="114"/>
        <v>1</v>
      </c>
      <c r="L1828" s="4" t="str">
        <f>IFERROR(INDEX(字典msg!B:B,MATCH(D1828,字典msg!A:A,0)),"Error")</f>
        <v>正常</v>
      </c>
      <c r="M1828" s="4" t="str">
        <f>IFERROR(_xlfn.IFS(H1828="9",INDEX(字典1_34!C:C,MATCH(MID(F1828,5,2),字典1_34!B:B,0)),H1828="B00",INDEX(字典1_34!D:D,MATCH(MID(F1828,5,2),字典1_34!B:B,0)),H1828="B20",INDEX(字典1_34!E:E,MATCH(MID(F1828,5,2),字典1_34!B:B,0)),H1828="B48",INDEX(字典1_34!G:G,MATCH(MID(F1828,5,2),字典1_34!B:B,0)),LEFT(H1828,1)="B",INDEX(字典1_34!F:F,MATCH(MID(F1828,5,2),字典1_34!B:B,0))),"-")</f>
        <v>LSB:000</v>
      </c>
      <c r="N1828" s="4" t="str">
        <f>IFERROR(_xlfn.IFS(H1828="9",INDEX(字典1_56!C:C,MATCH(MID(F1828,7,2),字典1_56!B:B,0)),LEFT(H1828,1)="B",INDEX(字典1_56!D:D,MATCH(MID(F1828,7,2),字典1_56!B:B,0)),H1828="C_B",INDEX(字典1_56!F:F,MATCH(MID(F1828,7,2),字典1_56!B:B,0)),H1828="C",INDEX(字典1_56!E:E,MATCH(MID(F1828,7,2),字典1_56!B:B,0))),"-")</f>
        <v>设定音色_LSB</v>
      </c>
      <c r="O1828" s="4" t="str">
        <f>IFERROR(INDEX(字典1_78!C:C,MATCH(RIGHT(F1828,2),字典1_78!B:B,0)),"Error")</f>
        <v>控制变更(#01)</v>
      </c>
      <c r="P1828" s="5">
        <f t="shared" si="112"/>
        <v>30.706</v>
      </c>
      <c r="Q1828" s="5">
        <f t="shared" si="113"/>
        <v>9.9999999999980105E-3</v>
      </c>
      <c r="R1828" s="5" t="str">
        <f>IF(H1830="C_B",INDEX(音色一览表!A:A,MATCH(MID(F1828,5,2)&amp;MID(F1829,5,2)&amp;MID(F1830,7,2),音色一览表!H:H,0))&amp;" "&amp;INDEX(音色一览表!G:G,MATCH(MID(F1828,5,2)&amp;MID(F1829,5,2)&amp;MID(F1830,7,2),音色一览表!H:H,0)),"")</f>
        <v/>
      </c>
      <c r="S1828" s="17"/>
      <c r="T1828" s="17"/>
    </row>
    <row r="1829" spans="1:20" ht="18" hidden="1" customHeight="1" x14ac:dyDescent="0.2">
      <c r="A1829" s="16">
        <v>1827</v>
      </c>
      <c r="B1829" s="16">
        <v>9</v>
      </c>
      <c r="C1829" s="10">
        <v>43090.812396030095</v>
      </c>
      <c r="D1829" s="16" t="s">
        <v>49</v>
      </c>
      <c r="E1829" s="16" t="s">
        <v>50</v>
      </c>
      <c r="F1829" s="16" t="s">
        <v>3100</v>
      </c>
      <c r="G1829" s="16" t="s">
        <v>3132</v>
      </c>
      <c r="H1829" s="34" t="str">
        <f t="shared" si="115"/>
        <v>C_B</v>
      </c>
      <c r="I1829" s="34" t="str">
        <f>IFERROR(INDEX(数据分类!B:B,MATCH(数据!H1829,数据分类!A:A,0)),"Error")</f>
        <v>设定音色_NO</v>
      </c>
      <c r="J1829" s="34" t="str">
        <f>IFERROR(_xlfn.IFS(INDEX(数据分类!E:E,MATCH(数据!H1829,数据分类!A:A,0))=3456,N1829&amp;M1829,INDEX(数据分类!E:E,MATCH(数据!H1829,数据分类!A:A,0))=34,M1829,INDEX(数据分类!E:E,MATCH(数据!H1829,数据分类!A:A,0))=56,N1829,INDEX(数据分类!E:E,MATCH(数据!H1829,数据分类!A:A,0))="-","-"),"Error")</f>
        <v>NO:125</v>
      </c>
      <c r="K1829" s="34">
        <f t="shared" si="114"/>
        <v>1</v>
      </c>
      <c r="L1829" s="4" t="str">
        <f>IFERROR(INDEX(字典msg!B:B,MATCH(D1829,字典msg!A:A,0)),"Error")</f>
        <v>正常</v>
      </c>
      <c r="M1829" s="4" t="str">
        <f>IFERROR(_xlfn.IFS(H1829="9",INDEX(字典1_34!C:C,MATCH(MID(F1829,5,2),字典1_34!B:B,0)),H1829="B00",INDEX(字典1_34!D:D,MATCH(MID(F1829,5,2),字典1_34!B:B,0)),H1829="B20",INDEX(字典1_34!E:E,MATCH(MID(F1829,5,2),字典1_34!B:B,0)),H1829="B48",INDEX(字典1_34!G:G,MATCH(MID(F1829,5,2),字典1_34!B:B,0)),LEFT(H1829,1)="B",INDEX(字典1_34!F:F,MATCH(MID(F1829,5,2),字典1_34!B:B,0))),"-")</f>
        <v>-</v>
      </c>
      <c r="N1829" s="4" t="str">
        <f>IFERROR(_xlfn.IFS(H1829="9",INDEX(字典1_56!C:C,MATCH(MID(F1829,7,2),字典1_56!B:B,0)),LEFT(H1829,1)="B",INDEX(字典1_56!D:D,MATCH(MID(F1829,7,2),字典1_56!B:B,0)),H1829="C_B",INDEX(字典1_56!F:F,MATCH(MID(F1829,7,2),字典1_56!B:B,0)),H1829="C",INDEX(字典1_56!E:E,MATCH(MID(F1829,7,2),字典1_56!B:B,0))),"-")</f>
        <v>NO:125</v>
      </c>
      <c r="O1829" s="4" t="str">
        <f>IFERROR(INDEX(字典1_78!C:C,MATCH(RIGHT(F1829,2),字典1_78!B:B,0)),"Error")</f>
        <v>程序更改(#01)</v>
      </c>
      <c r="P1829" s="5">
        <f t="shared" si="112"/>
        <v>30.725999999999999</v>
      </c>
      <c r="Q1829" s="5">
        <f t="shared" si="113"/>
        <v>1.9999999999999574E-2</v>
      </c>
      <c r="R1829" s="5" t="str">
        <f>IF(H1831="C_B",INDEX(音色一览表!A:A,MATCH(MID(F1829,5,2)&amp;MID(F1830,5,2)&amp;MID(F1831,7,2),音色一览表!H:H,0))&amp;" "&amp;INDEX(音色一览表!G:G,MATCH(MID(F1829,5,2)&amp;MID(F1830,5,2)&amp;MID(F1831,7,2),音色一览表!H:H,0)),"")</f>
        <v/>
      </c>
      <c r="S1829" s="17"/>
      <c r="T1829" s="17"/>
    </row>
    <row r="1830" spans="1:20" ht="18" hidden="1" customHeight="1" x14ac:dyDescent="0.2">
      <c r="A1830" s="16">
        <v>1828</v>
      </c>
      <c r="B1830" s="16">
        <v>9</v>
      </c>
      <c r="C1830" s="10">
        <v>43090.812396608795</v>
      </c>
      <c r="D1830" s="16" t="s">
        <v>49</v>
      </c>
      <c r="E1830" s="16" t="s">
        <v>50</v>
      </c>
      <c r="F1830" s="16" t="s">
        <v>1261</v>
      </c>
      <c r="G1830" s="16" t="s">
        <v>3133</v>
      </c>
      <c r="H1830" s="34" t="str">
        <f t="shared" si="115"/>
        <v>B07</v>
      </c>
      <c r="I1830" s="34" t="str">
        <f>IFERROR(INDEX(数据分类!B:B,MATCH(数据!H1830,数据分类!A:A,0)),"Error")</f>
        <v>主音量_a</v>
      </c>
      <c r="J1830" s="34" t="str">
        <f>IFERROR(_xlfn.IFS(INDEX(数据分类!E:E,MATCH(数据!H1830,数据分类!A:A,0))=3456,N1830&amp;M1830,INDEX(数据分类!E:E,MATCH(数据!H1830,数据分类!A:A,0))=34,M1830,INDEX(数据分类!E:E,MATCH(数据!H1830,数据分类!A:A,0))=56,N1830,INDEX(数据分类!E:E,MATCH(数据!H1830,数据分类!A:A,0))="-","-"),"Error")</f>
        <v>Vol:110</v>
      </c>
      <c r="K1830" s="34">
        <f t="shared" si="114"/>
        <v>1</v>
      </c>
      <c r="L1830" s="4" t="str">
        <f>IFERROR(INDEX(字典msg!B:B,MATCH(D1830,字典msg!A:A,0)),"Error")</f>
        <v>正常</v>
      </c>
      <c r="M1830" s="4" t="str">
        <f>IFERROR(_xlfn.IFS(H1830="9",INDEX(字典1_34!C:C,MATCH(MID(F1830,5,2),字典1_34!B:B,0)),H1830="B00",INDEX(字典1_34!D:D,MATCH(MID(F1830,5,2),字典1_34!B:B,0)),H1830="B20",INDEX(字典1_34!E:E,MATCH(MID(F1830,5,2),字典1_34!B:B,0)),H1830="B48",INDEX(字典1_34!G:G,MATCH(MID(F1830,5,2),字典1_34!B:B,0)),LEFT(H1830,1)="B",INDEX(字典1_34!F:F,MATCH(MID(F1830,5,2),字典1_34!B:B,0))),"-")</f>
        <v>Vol:110</v>
      </c>
      <c r="N1830" s="4" t="str">
        <f>IFERROR(_xlfn.IFS(H1830="9",INDEX(字典1_56!C:C,MATCH(MID(F1830,7,2),字典1_56!B:B,0)),LEFT(H1830,1)="B",INDEX(字典1_56!D:D,MATCH(MID(F1830,7,2),字典1_56!B:B,0)),H1830="C_B",INDEX(字典1_56!F:F,MATCH(MID(F1830,7,2),字典1_56!B:B,0)),H1830="C",INDEX(字典1_56!E:E,MATCH(MID(F1830,7,2),字典1_56!B:B,0))),"-")</f>
        <v>主音量_a</v>
      </c>
      <c r="O1830" s="4" t="str">
        <f>IFERROR(INDEX(字典1_78!C:C,MATCH(RIGHT(F1830,2),字典1_78!B:B,0)),"Error")</f>
        <v>控制变更(#01)</v>
      </c>
      <c r="P1830" s="5">
        <f t="shared" si="112"/>
        <v>30.776</v>
      </c>
      <c r="Q1830" s="5">
        <f t="shared" si="113"/>
        <v>5.0000000000000711E-2</v>
      </c>
      <c r="R1830" s="5" t="str">
        <f>IF(H1832="C_B",INDEX(音色一览表!A:A,MATCH(MID(F1830,5,2)&amp;MID(F1831,5,2)&amp;MID(F1832,7,2),音色一览表!H:H,0))&amp;" "&amp;INDEX(音色一览表!G:G,MATCH(MID(F1830,5,2)&amp;MID(F1831,5,2)&amp;MID(F1832,7,2),音色一览表!H:H,0)),"")</f>
        <v/>
      </c>
      <c r="S1830" s="17"/>
      <c r="T1830" s="17"/>
    </row>
    <row r="1831" spans="1:20" ht="18" hidden="1" customHeight="1" x14ac:dyDescent="0.2">
      <c r="A1831" s="16">
        <v>1829</v>
      </c>
      <c r="B1831" s="16">
        <v>9</v>
      </c>
      <c r="C1831" s="10">
        <v>43090.812440833331</v>
      </c>
      <c r="D1831" s="16" t="s">
        <v>49</v>
      </c>
      <c r="E1831" s="16" t="s">
        <v>50</v>
      </c>
      <c r="F1831" s="16" t="s">
        <v>1021</v>
      </c>
      <c r="G1831" s="16" t="s">
        <v>3134</v>
      </c>
      <c r="H1831" s="34" t="str">
        <f t="shared" si="115"/>
        <v>B00</v>
      </c>
      <c r="I1831" s="34" t="str">
        <f>IFERROR(INDEX(数据分类!B:B,MATCH(数据!H1831,数据分类!A:A,0)),"Error")</f>
        <v>设定音色_MSB</v>
      </c>
      <c r="J1831" s="34" t="str">
        <f>IFERROR(_xlfn.IFS(INDEX(数据分类!E:E,MATCH(数据!H1831,数据分类!A:A,0))=3456,N1831&amp;M1831,INDEX(数据分类!E:E,MATCH(数据!H1831,数据分类!A:A,0))=34,M1831,INDEX(数据分类!E:E,MATCH(数据!H1831,数据分类!A:A,0))=56,N1831,INDEX(数据分类!E:E,MATCH(数据!H1831,数据分类!A:A,0))="-","-"),"Error")</f>
        <v>MSB:000</v>
      </c>
      <c r="K1831" s="34">
        <f t="shared" si="114"/>
        <v>1</v>
      </c>
      <c r="L1831" s="4" t="str">
        <f>IFERROR(INDEX(字典msg!B:B,MATCH(D1831,字典msg!A:A,0)),"Error")</f>
        <v>正常</v>
      </c>
      <c r="M1831" s="4" t="str">
        <f>IFERROR(_xlfn.IFS(H1831="9",INDEX(字典1_34!C:C,MATCH(MID(F1831,5,2),字典1_34!B:B,0)),H1831="B00",INDEX(字典1_34!D:D,MATCH(MID(F1831,5,2),字典1_34!B:B,0)),H1831="B20",INDEX(字典1_34!E:E,MATCH(MID(F1831,5,2),字典1_34!B:B,0)),H1831="B48",INDEX(字典1_34!G:G,MATCH(MID(F1831,5,2),字典1_34!B:B,0)),LEFT(H1831,1)="B",INDEX(字典1_34!F:F,MATCH(MID(F1831,5,2),字典1_34!B:B,0))),"-")</f>
        <v>MSB:000</v>
      </c>
      <c r="N1831" s="4" t="str">
        <f>IFERROR(_xlfn.IFS(H1831="9",INDEX(字典1_56!C:C,MATCH(MID(F1831,7,2),字典1_56!B:B,0)),LEFT(H1831,1)="B",INDEX(字典1_56!D:D,MATCH(MID(F1831,7,2),字典1_56!B:B,0)),H1831="C_B",INDEX(字典1_56!F:F,MATCH(MID(F1831,7,2),字典1_56!B:B,0)),H1831="C",INDEX(字典1_56!E:E,MATCH(MID(F1831,7,2),字典1_56!B:B,0))),"-")</f>
        <v>设定音色_MSB</v>
      </c>
      <c r="O1831" s="4" t="str">
        <f>IFERROR(INDEX(字典1_78!C:C,MATCH(RIGHT(F1831,2),字典1_78!B:B,0)),"Error")</f>
        <v>控制变更(#01)</v>
      </c>
      <c r="P1831" s="5">
        <f t="shared" si="112"/>
        <v>34.597000000000001</v>
      </c>
      <c r="Q1831" s="5">
        <f t="shared" si="113"/>
        <v>3.8210000000000015</v>
      </c>
      <c r="R1831" s="5" t="str">
        <f>IF(H1833="C_B",INDEX(音色一览表!A:A,MATCH(MID(F1831,5,2)&amp;MID(F1832,5,2)&amp;MID(F1833,7,2),音色一览表!H:H,0))&amp;" "&amp;INDEX(音色一览表!G:G,MATCH(MID(F1831,5,2)&amp;MID(F1832,5,2)&amp;MID(F1833,7,2),音色一览表!H:H,0)),"")</f>
        <v>38 酒吧钢琴</v>
      </c>
      <c r="S1831" s="17"/>
      <c r="T1831" s="17"/>
    </row>
    <row r="1832" spans="1:20" ht="18" hidden="1" customHeight="1" x14ac:dyDescent="0.2">
      <c r="A1832" s="16">
        <v>1830</v>
      </c>
      <c r="B1832" s="16">
        <v>9</v>
      </c>
      <c r="C1832" s="10">
        <v>43090.812440949077</v>
      </c>
      <c r="D1832" s="16" t="s">
        <v>49</v>
      </c>
      <c r="E1832" s="16" t="s">
        <v>50</v>
      </c>
      <c r="F1832" s="16" t="s">
        <v>1023</v>
      </c>
      <c r="G1832" s="16" t="s">
        <v>3135</v>
      </c>
      <c r="H1832" s="34" t="str">
        <f t="shared" si="115"/>
        <v>B20</v>
      </c>
      <c r="I1832" s="34" t="str">
        <f>IFERROR(INDEX(数据分类!B:B,MATCH(数据!H1832,数据分类!A:A,0)),"Error")</f>
        <v>设定音色_LSB</v>
      </c>
      <c r="J1832" s="34" t="str">
        <f>IFERROR(_xlfn.IFS(INDEX(数据分类!E:E,MATCH(数据!H1832,数据分类!A:A,0))=3456,N1832&amp;M1832,INDEX(数据分类!E:E,MATCH(数据!H1832,数据分类!A:A,0))=34,M1832,INDEX(数据分类!E:E,MATCH(数据!H1832,数据分类!A:A,0))=56,N1832,INDEX(数据分类!E:E,MATCH(数据!H1832,数据分类!A:A,0))="-","-"),"Error")</f>
        <v>LSB:112</v>
      </c>
      <c r="K1832" s="34">
        <f t="shared" si="114"/>
        <v>1</v>
      </c>
      <c r="L1832" s="4" t="str">
        <f>IFERROR(INDEX(字典msg!B:B,MATCH(D1832,字典msg!A:A,0)),"Error")</f>
        <v>正常</v>
      </c>
      <c r="M1832" s="4" t="str">
        <f>IFERROR(_xlfn.IFS(H1832="9",INDEX(字典1_34!C:C,MATCH(MID(F1832,5,2),字典1_34!B:B,0)),H1832="B00",INDEX(字典1_34!D:D,MATCH(MID(F1832,5,2),字典1_34!B:B,0)),H1832="B20",INDEX(字典1_34!E:E,MATCH(MID(F1832,5,2),字典1_34!B:B,0)),H1832="B48",INDEX(字典1_34!G:G,MATCH(MID(F1832,5,2),字典1_34!B:B,0)),LEFT(H1832,1)="B",INDEX(字典1_34!F:F,MATCH(MID(F1832,5,2),字典1_34!B:B,0))),"-")</f>
        <v>LSB:112</v>
      </c>
      <c r="N1832" s="4" t="str">
        <f>IFERROR(_xlfn.IFS(H1832="9",INDEX(字典1_56!C:C,MATCH(MID(F1832,7,2),字典1_56!B:B,0)),LEFT(H1832,1)="B",INDEX(字典1_56!D:D,MATCH(MID(F1832,7,2),字典1_56!B:B,0)),H1832="C_B",INDEX(字典1_56!F:F,MATCH(MID(F1832,7,2),字典1_56!B:B,0)),H1832="C",INDEX(字典1_56!E:E,MATCH(MID(F1832,7,2),字典1_56!B:B,0))),"-")</f>
        <v>设定音色_LSB</v>
      </c>
      <c r="O1832" s="4" t="str">
        <f>IFERROR(INDEX(字典1_78!C:C,MATCH(RIGHT(F1832,2),字典1_78!B:B,0)),"Error")</f>
        <v>控制变更(#01)</v>
      </c>
      <c r="P1832" s="5">
        <f t="shared" si="112"/>
        <v>34.606999999999999</v>
      </c>
      <c r="Q1832" s="5">
        <f t="shared" si="113"/>
        <v>9.9999999999980105E-3</v>
      </c>
      <c r="R1832" s="5" t="str">
        <f>IF(H1834="C_B",INDEX(音色一览表!A:A,MATCH(MID(F1832,5,2)&amp;MID(F1833,5,2)&amp;MID(F1834,7,2),音色一览表!H:H,0))&amp;" "&amp;INDEX(音色一览表!G:G,MATCH(MID(F1832,5,2)&amp;MID(F1833,5,2)&amp;MID(F1834,7,2),音色一览表!H:H,0)),"")</f>
        <v/>
      </c>
      <c r="S1832" s="17"/>
      <c r="T1832" s="17"/>
    </row>
    <row r="1833" spans="1:20" ht="18" hidden="1" customHeight="1" x14ac:dyDescent="0.2">
      <c r="A1833" s="16">
        <v>1831</v>
      </c>
      <c r="B1833" s="16">
        <v>9</v>
      </c>
      <c r="C1833" s="10">
        <v>43090.812441180555</v>
      </c>
      <c r="D1833" s="16" t="s">
        <v>49</v>
      </c>
      <c r="E1833" s="16" t="s">
        <v>50</v>
      </c>
      <c r="F1833" s="16" t="s">
        <v>3088</v>
      </c>
      <c r="G1833" s="16" t="s">
        <v>3136</v>
      </c>
      <c r="H1833" s="34" t="str">
        <f t="shared" si="115"/>
        <v>C_B</v>
      </c>
      <c r="I1833" s="34" t="str">
        <f>IFERROR(INDEX(数据分类!B:B,MATCH(数据!H1833,数据分类!A:A,0)),"Error")</f>
        <v>设定音色_NO</v>
      </c>
      <c r="J1833" s="34" t="str">
        <f>IFERROR(_xlfn.IFS(INDEX(数据分类!E:E,MATCH(数据!H1833,数据分类!A:A,0))=3456,N1833&amp;M1833,INDEX(数据分类!E:E,MATCH(数据!H1833,数据分类!A:A,0))=34,M1833,INDEX(数据分类!E:E,MATCH(数据!H1833,数据分类!A:A,0))=56,N1833,INDEX(数据分类!E:E,MATCH(数据!H1833,数据分类!A:A,0))="-","-"),"Error")</f>
        <v>NO:004</v>
      </c>
      <c r="K1833" s="34">
        <f t="shared" si="114"/>
        <v>1</v>
      </c>
      <c r="L1833" s="4" t="str">
        <f>IFERROR(INDEX(字典msg!B:B,MATCH(D1833,字典msg!A:A,0)),"Error")</f>
        <v>正常</v>
      </c>
      <c r="M1833" s="4" t="str">
        <f>IFERROR(_xlfn.IFS(H1833="9",INDEX(字典1_34!C:C,MATCH(MID(F1833,5,2),字典1_34!B:B,0)),H1833="B00",INDEX(字典1_34!D:D,MATCH(MID(F1833,5,2),字典1_34!B:B,0)),H1833="B20",INDEX(字典1_34!E:E,MATCH(MID(F1833,5,2),字典1_34!B:B,0)),H1833="B48",INDEX(字典1_34!G:G,MATCH(MID(F1833,5,2),字典1_34!B:B,0)),LEFT(H1833,1)="B",INDEX(字典1_34!F:F,MATCH(MID(F1833,5,2),字典1_34!B:B,0))),"-")</f>
        <v>-</v>
      </c>
      <c r="N1833" s="4" t="str">
        <f>IFERROR(_xlfn.IFS(H1833="9",INDEX(字典1_56!C:C,MATCH(MID(F1833,7,2),字典1_56!B:B,0)),LEFT(H1833,1)="B",INDEX(字典1_56!D:D,MATCH(MID(F1833,7,2),字典1_56!B:B,0)),H1833="C_B",INDEX(字典1_56!F:F,MATCH(MID(F1833,7,2),字典1_56!B:B,0)),H1833="C",INDEX(字典1_56!E:E,MATCH(MID(F1833,7,2),字典1_56!B:B,0))),"-")</f>
        <v>NO:004</v>
      </c>
      <c r="O1833" s="4" t="str">
        <f>IFERROR(INDEX(字典1_78!C:C,MATCH(RIGHT(F1833,2),字典1_78!B:B,0)),"Error")</f>
        <v>程序更改(#01)</v>
      </c>
      <c r="P1833" s="5">
        <f t="shared" si="112"/>
        <v>34.627000000000002</v>
      </c>
      <c r="Q1833" s="5">
        <f t="shared" si="113"/>
        <v>2.0000000000003126E-2</v>
      </c>
      <c r="R1833" s="5" t="str">
        <f>IF(H1835="C_B",INDEX(音色一览表!A:A,MATCH(MID(F1833,5,2)&amp;MID(F1834,5,2)&amp;MID(F1835,7,2),音色一览表!H:H,0))&amp;" "&amp;INDEX(音色一览表!G:G,MATCH(MID(F1833,5,2)&amp;MID(F1834,5,2)&amp;MID(F1835,7,2),音色一览表!H:H,0)),"")</f>
        <v/>
      </c>
      <c r="S1833" s="17"/>
      <c r="T1833" s="17"/>
    </row>
    <row r="1834" spans="1:20" ht="18" hidden="1" customHeight="1" x14ac:dyDescent="0.2">
      <c r="A1834" s="16">
        <v>1832</v>
      </c>
      <c r="B1834" s="16">
        <v>9</v>
      </c>
      <c r="C1834" s="10">
        <v>43090.812441412039</v>
      </c>
      <c r="D1834" s="16" t="s">
        <v>49</v>
      </c>
      <c r="E1834" s="16" t="s">
        <v>50</v>
      </c>
      <c r="F1834" s="16" t="s">
        <v>1026</v>
      </c>
      <c r="G1834" s="16" t="s">
        <v>3137</v>
      </c>
      <c r="H1834" s="34" t="str">
        <f t="shared" si="115"/>
        <v>B00</v>
      </c>
      <c r="I1834" s="34" t="str">
        <f>IFERROR(INDEX(数据分类!B:B,MATCH(数据!H1834,数据分类!A:A,0)),"Error")</f>
        <v>设定音色_MSB</v>
      </c>
      <c r="J1834" s="34" t="str">
        <f>IFERROR(_xlfn.IFS(INDEX(数据分类!E:E,MATCH(数据!H1834,数据分类!A:A,0))=3456,N1834&amp;M1834,INDEX(数据分类!E:E,MATCH(数据!H1834,数据分类!A:A,0))=34,M1834,INDEX(数据分类!E:E,MATCH(数据!H1834,数据分类!A:A,0))=56,N1834,INDEX(数据分类!E:E,MATCH(数据!H1834,数据分类!A:A,0))="-","-"),"Error")</f>
        <v>MSB:000</v>
      </c>
      <c r="K1834" s="34">
        <f t="shared" si="114"/>
        <v>2</v>
      </c>
      <c r="L1834" s="4" t="str">
        <f>IFERROR(INDEX(字典msg!B:B,MATCH(D1834,字典msg!A:A,0)),"Error")</f>
        <v>正常</v>
      </c>
      <c r="M1834" s="4" t="str">
        <f>IFERROR(_xlfn.IFS(H1834="9",INDEX(字典1_34!C:C,MATCH(MID(F1834,5,2),字典1_34!B:B,0)),H1834="B00",INDEX(字典1_34!D:D,MATCH(MID(F1834,5,2),字典1_34!B:B,0)),H1834="B20",INDEX(字典1_34!E:E,MATCH(MID(F1834,5,2),字典1_34!B:B,0)),H1834="B48",INDEX(字典1_34!G:G,MATCH(MID(F1834,5,2),字典1_34!B:B,0)),LEFT(H1834,1)="B",INDEX(字典1_34!F:F,MATCH(MID(F1834,5,2),字典1_34!B:B,0))),"-")</f>
        <v>MSB:000</v>
      </c>
      <c r="N1834" s="4" t="str">
        <f>IFERROR(_xlfn.IFS(H1834="9",INDEX(字典1_56!C:C,MATCH(MID(F1834,7,2),字典1_56!B:B,0)),LEFT(H1834,1)="B",INDEX(字典1_56!D:D,MATCH(MID(F1834,7,2),字典1_56!B:B,0)),H1834="C_B",INDEX(字典1_56!F:F,MATCH(MID(F1834,7,2),字典1_56!B:B,0)),H1834="C",INDEX(字典1_56!E:E,MATCH(MID(F1834,7,2),字典1_56!B:B,0))),"-")</f>
        <v>设定音色_MSB</v>
      </c>
      <c r="O1834" s="4" t="str">
        <f>IFERROR(INDEX(字典1_78!C:C,MATCH(RIGHT(F1834,2),字典1_78!B:B,0)),"Error")</f>
        <v>控制变更(#02)</v>
      </c>
      <c r="P1834" s="5">
        <f t="shared" si="112"/>
        <v>34.646999999999998</v>
      </c>
      <c r="Q1834" s="5">
        <f t="shared" si="113"/>
        <v>1.9999999999996021E-2</v>
      </c>
      <c r="R1834" s="5" t="str">
        <f>IF(H1836="C_B",INDEX(音色一览表!A:A,MATCH(MID(F1834,5,2)&amp;MID(F1835,5,2)&amp;MID(F1836,7,2),音色一览表!H:H,0))&amp;" "&amp;INDEX(音色一览表!G:G,MATCH(MID(F1834,5,2)&amp;MID(F1835,5,2)&amp;MID(F1836,7,2),音色一览表!H:H,0)),"")</f>
        <v>33 亮音钢琴</v>
      </c>
      <c r="S1834" s="17"/>
      <c r="T1834" s="17"/>
    </row>
    <row r="1835" spans="1:20" ht="18" hidden="1" customHeight="1" x14ac:dyDescent="0.2">
      <c r="A1835" s="16">
        <v>1833</v>
      </c>
      <c r="B1835" s="16">
        <v>9</v>
      </c>
      <c r="C1835" s="10">
        <v>43090.812441643517</v>
      </c>
      <c r="D1835" s="16" t="s">
        <v>49</v>
      </c>
      <c r="E1835" s="16" t="s">
        <v>50</v>
      </c>
      <c r="F1835" s="16" t="s">
        <v>1027</v>
      </c>
      <c r="G1835" s="16" t="s">
        <v>3138</v>
      </c>
      <c r="H1835" s="34" t="str">
        <f t="shared" si="115"/>
        <v>B20</v>
      </c>
      <c r="I1835" s="34" t="str">
        <f>IFERROR(INDEX(数据分类!B:B,MATCH(数据!H1835,数据分类!A:A,0)),"Error")</f>
        <v>设定音色_LSB</v>
      </c>
      <c r="J1835" s="34" t="str">
        <f>IFERROR(_xlfn.IFS(INDEX(数据分类!E:E,MATCH(数据!H1835,数据分类!A:A,0))=3456,N1835&amp;M1835,INDEX(数据分类!E:E,MATCH(数据!H1835,数据分类!A:A,0))=34,M1835,INDEX(数据分类!E:E,MATCH(数据!H1835,数据分类!A:A,0))=56,N1835,INDEX(数据分类!E:E,MATCH(数据!H1835,数据分类!A:A,0))="-","-"),"Error")</f>
        <v>LSB:112</v>
      </c>
      <c r="K1835" s="34">
        <f t="shared" si="114"/>
        <v>2</v>
      </c>
      <c r="L1835" s="4" t="str">
        <f>IFERROR(INDEX(字典msg!B:B,MATCH(D1835,字典msg!A:A,0)),"Error")</f>
        <v>正常</v>
      </c>
      <c r="M1835" s="4" t="str">
        <f>IFERROR(_xlfn.IFS(H1835="9",INDEX(字典1_34!C:C,MATCH(MID(F1835,5,2),字典1_34!B:B,0)),H1835="B00",INDEX(字典1_34!D:D,MATCH(MID(F1835,5,2),字典1_34!B:B,0)),H1835="B20",INDEX(字典1_34!E:E,MATCH(MID(F1835,5,2),字典1_34!B:B,0)),H1835="B48",INDEX(字典1_34!G:G,MATCH(MID(F1835,5,2),字典1_34!B:B,0)),LEFT(H1835,1)="B",INDEX(字典1_34!F:F,MATCH(MID(F1835,5,2),字典1_34!B:B,0))),"-")</f>
        <v>LSB:112</v>
      </c>
      <c r="N1835" s="4" t="str">
        <f>IFERROR(_xlfn.IFS(H1835="9",INDEX(字典1_56!C:C,MATCH(MID(F1835,7,2),字典1_56!B:B,0)),LEFT(H1835,1)="B",INDEX(字典1_56!D:D,MATCH(MID(F1835,7,2),字典1_56!B:B,0)),H1835="C_B",INDEX(字典1_56!F:F,MATCH(MID(F1835,7,2),字典1_56!B:B,0)),H1835="C",INDEX(字典1_56!E:E,MATCH(MID(F1835,7,2),字典1_56!B:B,0))),"-")</f>
        <v>设定音色_LSB</v>
      </c>
      <c r="O1835" s="4" t="str">
        <f>IFERROR(INDEX(字典1_78!C:C,MATCH(RIGHT(F1835,2),字典1_78!B:B,0)),"Error")</f>
        <v>控制变更(#02)</v>
      </c>
      <c r="P1835" s="5">
        <f t="shared" si="112"/>
        <v>34.667000000000002</v>
      </c>
      <c r="Q1835" s="5">
        <f t="shared" si="113"/>
        <v>2.0000000000003126E-2</v>
      </c>
      <c r="R1835" s="5" t="str">
        <f>IF(H1837="C_B",INDEX(音色一览表!A:A,MATCH(MID(F1835,5,2)&amp;MID(F1836,5,2)&amp;MID(F1837,7,2),音色一览表!H:H,0))&amp;" "&amp;INDEX(音色一览表!G:G,MATCH(MID(F1835,5,2)&amp;MID(F1836,5,2)&amp;MID(F1837,7,2),音色一览表!H:H,0)),"")</f>
        <v/>
      </c>
      <c r="S1835" s="17"/>
      <c r="T1835" s="17"/>
    </row>
    <row r="1836" spans="1:20" ht="18" hidden="1" customHeight="1" x14ac:dyDescent="0.2">
      <c r="A1836" s="16">
        <v>1834</v>
      </c>
      <c r="B1836" s="16">
        <v>9</v>
      </c>
      <c r="C1836" s="10">
        <v>43090.812441875001</v>
      </c>
      <c r="D1836" s="16" t="s">
        <v>49</v>
      </c>
      <c r="E1836" s="16" t="s">
        <v>50</v>
      </c>
      <c r="F1836" s="16" t="s">
        <v>3090</v>
      </c>
      <c r="G1836" s="16" t="s">
        <v>3139</v>
      </c>
      <c r="H1836" s="34" t="str">
        <f t="shared" si="115"/>
        <v>C_B</v>
      </c>
      <c r="I1836" s="34" t="str">
        <f>IFERROR(INDEX(数据分类!B:B,MATCH(数据!H1836,数据分类!A:A,0)),"Error")</f>
        <v>设定音色_NO</v>
      </c>
      <c r="J1836" s="34" t="str">
        <f>IFERROR(_xlfn.IFS(INDEX(数据分类!E:E,MATCH(数据!H1836,数据分类!A:A,0))=3456,N1836&amp;M1836,INDEX(数据分类!E:E,MATCH(数据!H1836,数据分类!A:A,0))=34,M1836,INDEX(数据分类!E:E,MATCH(数据!H1836,数据分类!A:A,0))=56,N1836,INDEX(数据分类!E:E,MATCH(数据!H1836,数据分类!A:A,0))="-","-"),"Error")</f>
        <v>NO:002</v>
      </c>
      <c r="K1836" s="34">
        <f t="shared" si="114"/>
        <v>2</v>
      </c>
      <c r="L1836" s="4" t="str">
        <f>IFERROR(INDEX(字典msg!B:B,MATCH(D1836,字典msg!A:A,0)),"Error")</f>
        <v>正常</v>
      </c>
      <c r="M1836" s="4" t="str">
        <f>IFERROR(_xlfn.IFS(H1836="9",INDEX(字典1_34!C:C,MATCH(MID(F1836,5,2),字典1_34!B:B,0)),H1836="B00",INDEX(字典1_34!D:D,MATCH(MID(F1836,5,2),字典1_34!B:B,0)),H1836="B20",INDEX(字典1_34!E:E,MATCH(MID(F1836,5,2),字典1_34!B:B,0)),H1836="B48",INDEX(字典1_34!G:G,MATCH(MID(F1836,5,2),字典1_34!B:B,0)),LEFT(H1836,1)="B",INDEX(字典1_34!F:F,MATCH(MID(F1836,5,2),字典1_34!B:B,0))),"-")</f>
        <v>-</v>
      </c>
      <c r="N1836" s="4" t="str">
        <f>IFERROR(_xlfn.IFS(H1836="9",INDEX(字典1_56!C:C,MATCH(MID(F1836,7,2),字典1_56!B:B,0)),LEFT(H1836,1)="B",INDEX(字典1_56!D:D,MATCH(MID(F1836,7,2),字典1_56!B:B,0)),H1836="C_B",INDEX(字典1_56!F:F,MATCH(MID(F1836,7,2),字典1_56!B:B,0)),H1836="C",INDEX(字典1_56!E:E,MATCH(MID(F1836,7,2),字典1_56!B:B,0))),"-")</f>
        <v>NO:002</v>
      </c>
      <c r="O1836" s="4" t="str">
        <f>IFERROR(INDEX(字典1_78!C:C,MATCH(RIGHT(F1836,2),字典1_78!B:B,0)),"Error")</f>
        <v>程序更改(#02)</v>
      </c>
      <c r="P1836" s="5">
        <f t="shared" si="112"/>
        <v>34.686999999999998</v>
      </c>
      <c r="Q1836" s="5">
        <f t="shared" si="113"/>
        <v>1.9999999999996021E-2</v>
      </c>
      <c r="R1836" s="5" t="str">
        <f>IF(H1838="C_B",INDEX(音色一览表!A:A,MATCH(MID(F1836,5,2)&amp;MID(F1837,5,2)&amp;MID(F1838,7,2),音色一览表!H:H,0))&amp;" "&amp;INDEX(音色一览表!G:G,MATCH(MID(F1836,5,2)&amp;MID(F1837,5,2)&amp;MID(F1838,7,2),音色一览表!H:H,0)),"")</f>
        <v/>
      </c>
      <c r="S1836" s="17"/>
      <c r="T1836" s="17"/>
    </row>
    <row r="1837" spans="1:20" ht="18" hidden="1" customHeight="1" x14ac:dyDescent="0.2">
      <c r="A1837" s="16">
        <v>1835</v>
      </c>
      <c r="B1837" s="16">
        <v>9</v>
      </c>
      <c r="C1837" s="10">
        <v>43090.812442106479</v>
      </c>
      <c r="D1837" s="16" t="s">
        <v>49</v>
      </c>
      <c r="E1837" s="16" t="s">
        <v>50</v>
      </c>
      <c r="F1837" s="16" t="s">
        <v>3091</v>
      </c>
      <c r="G1837" s="16" t="s">
        <v>3140</v>
      </c>
      <c r="H1837" s="34" t="str">
        <f t="shared" si="115"/>
        <v>B07</v>
      </c>
      <c r="I1837" s="34" t="str">
        <f>IFERROR(INDEX(数据分类!B:B,MATCH(数据!H1837,数据分类!A:A,0)),"Error")</f>
        <v>主音量_a</v>
      </c>
      <c r="J1837" s="34" t="str">
        <f>IFERROR(_xlfn.IFS(INDEX(数据分类!E:E,MATCH(数据!H1837,数据分类!A:A,0))=3456,N1837&amp;M1837,INDEX(数据分类!E:E,MATCH(数据!H1837,数据分类!A:A,0))=34,M1837,INDEX(数据分类!E:E,MATCH(数据!H1837,数据分类!A:A,0))=56,N1837,INDEX(数据分类!E:E,MATCH(数据!H1837,数据分类!A:A,0))="-","-"),"Error")</f>
        <v>Vol:104</v>
      </c>
      <c r="K1837" s="34">
        <f t="shared" si="114"/>
        <v>1</v>
      </c>
      <c r="L1837" s="4" t="str">
        <f>IFERROR(INDEX(字典msg!B:B,MATCH(D1837,字典msg!A:A,0)),"Error")</f>
        <v>正常</v>
      </c>
      <c r="M1837" s="4" t="str">
        <f>IFERROR(_xlfn.IFS(H1837="9",INDEX(字典1_34!C:C,MATCH(MID(F1837,5,2),字典1_34!B:B,0)),H1837="B00",INDEX(字典1_34!D:D,MATCH(MID(F1837,5,2),字典1_34!B:B,0)),H1837="B20",INDEX(字典1_34!E:E,MATCH(MID(F1837,5,2),字典1_34!B:B,0)),H1837="B48",INDEX(字典1_34!G:G,MATCH(MID(F1837,5,2),字典1_34!B:B,0)),LEFT(H1837,1)="B",INDEX(字典1_34!F:F,MATCH(MID(F1837,5,2),字典1_34!B:B,0))),"-")</f>
        <v>Vol:104</v>
      </c>
      <c r="N1837" s="4" t="str">
        <f>IFERROR(_xlfn.IFS(H1837="9",INDEX(字典1_56!C:C,MATCH(MID(F1837,7,2),字典1_56!B:B,0)),LEFT(H1837,1)="B",INDEX(字典1_56!D:D,MATCH(MID(F1837,7,2),字典1_56!B:B,0)),H1837="C_B",INDEX(字典1_56!F:F,MATCH(MID(F1837,7,2),字典1_56!B:B,0)),H1837="C",INDEX(字典1_56!E:E,MATCH(MID(F1837,7,2),字典1_56!B:B,0))),"-")</f>
        <v>主音量_a</v>
      </c>
      <c r="O1837" s="4" t="str">
        <f>IFERROR(INDEX(字典1_78!C:C,MATCH(RIGHT(F1837,2),字典1_78!B:B,0)),"Error")</f>
        <v>控制变更(#01)</v>
      </c>
      <c r="P1837" s="5">
        <f t="shared" si="112"/>
        <v>34.707000000000001</v>
      </c>
      <c r="Q1837" s="5">
        <f t="shared" si="113"/>
        <v>2.0000000000003126E-2</v>
      </c>
      <c r="R1837" s="5" t="str">
        <f>IF(H1839="C_B",INDEX(音色一览表!A:A,MATCH(MID(F1837,5,2)&amp;MID(F1838,5,2)&amp;MID(F1839,7,2),音色一览表!H:H,0))&amp;" "&amp;INDEX(音色一览表!G:G,MATCH(MID(F1837,5,2)&amp;MID(F1838,5,2)&amp;MID(F1839,7,2),音色一览表!H:H,0)),"")</f>
        <v/>
      </c>
      <c r="S1837" s="17"/>
      <c r="T1837" s="17"/>
    </row>
    <row r="1838" spans="1:20" ht="18" hidden="1" customHeight="1" x14ac:dyDescent="0.2">
      <c r="A1838" s="16">
        <v>1836</v>
      </c>
      <c r="B1838" s="16">
        <v>9</v>
      </c>
      <c r="C1838" s="10">
        <v>43090.812442453702</v>
      </c>
      <c r="D1838" s="16" t="s">
        <v>49</v>
      </c>
      <c r="E1838" s="16" t="s">
        <v>50</v>
      </c>
      <c r="F1838" s="16" t="s">
        <v>1263</v>
      </c>
      <c r="G1838" s="16" t="s">
        <v>3141</v>
      </c>
      <c r="H1838" s="34" t="str">
        <f t="shared" si="115"/>
        <v>B5B</v>
      </c>
      <c r="I1838" s="34" t="str">
        <f>IFERROR(INDEX(数据分类!B:B,MATCH(数据!H1838,数据分类!A:A,0)),"Error")</f>
        <v>混响深度_a</v>
      </c>
      <c r="J1838" s="34" t="str">
        <f>IFERROR(_xlfn.IFS(INDEX(数据分类!E:E,MATCH(数据!H1838,数据分类!A:A,0))=3456,N1838&amp;M1838,INDEX(数据分类!E:E,MATCH(数据!H1838,数据分类!A:A,0))=34,M1838,INDEX(数据分类!E:E,MATCH(数据!H1838,数据分类!A:A,0))=56,N1838,INDEX(数据分类!E:E,MATCH(数据!H1838,数据分类!A:A,0))="-","-"),"Error")</f>
        <v>Vol:018</v>
      </c>
      <c r="K1838" s="34">
        <f t="shared" si="114"/>
        <v>1</v>
      </c>
      <c r="L1838" s="4" t="str">
        <f>IFERROR(INDEX(字典msg!B:B,MATCH(D1838,字典msg!A:A,0)),"Error")</f>
        <v>正常</v>
      </c>
      <c r="M1838" s="4" t="str">
        <f>IFERROR(_xlfn.IFS(H1838="9",INDEX(字典1_34!C:C,MATCH(MID(F1838,5,2),字典1_34!B:B,0)),H1838="B00",INDEX(字典1_34!D:D,MATCH(MID(F1838,5,2),字典1_34!B:B,0)),H1838="B20",INDEX(字典1_34!E:E,MATCH(MID(F1838,5,2),字典1_34!B:B,0)),H1838="B48",INDEX(字典1_34!G:G,MATCH(MID(F1838,5,2),字典1_34!B:B,0)),LEFT(H1838,1)="B",INDEX(字典1_34!F:F,MATCH(MID(F1838,5,2),字典1_34!B:B,0))),"-")</f>
        <v>Vol:018</v>
      </c>
      <c r="N1838" s="4" t="str">
        <f>IFERROR(_xlfn.IFS(H1838="9",INDEX(字典1_56!C:C,MATCH(MID(F1838,7,2),字典1_56!B:B,0)),LEFT(H1838,1)="B",INDEX(字典1_56!D:D,MATCH(MID(F1838,7,2),字典1_56!B:B,0)),H1838="C_B",INDEX(字典1_56!F:F,MATCH(MID(F1838,7,2),字典1_56!B:B,0)),H1838="C",INDEX(字典1_56!E:E,MATCH(MID(F1838,7,2),字典1_56!B:B,0))),"-")</f>
        <v>混响深度_a</v>
      </c>
      <c r="O1838" s="4" t="str">
        <f>IFERROR(INDEX(字典1_78!C:C,MATCH(RIGHT(F1838,2),字典1_78!B:B,0)),"Error")</f>
        <v>控制变更(#01)</v>
      </c>
      <c r="P1838" s="5">
        <f t="shared" si="112"/>
        <v>34.737000000000002</v>
      </c>
      <c r="Q1838" s="5">
        <f t="shared" si="113"/>
        <v>3.0000000000001137E-2</v>
      </c>
      <c r="R1838" s="5" t="str">
        <f>IF(H1840="C_B",INDEX(音色一览表!A:A,MATCH(MID(F1838,5,2)&amp;MID(F1839,5,2)&amp;MID(F1840,7,2),音色一览表!H:H,0))&amp;" "&amp;INDEX(音色一览表!G:G,MATCH(MID(F1838,5,2)&amp;MID(F1839,5,2)&amp;MID(F1840,7,2),音色一览表!H:H,0)),"")</f>
        <v/>
      </c>
      <c r="S1838" s="17"/>
      <c r="T1838" s="17"/>
    </row>
    <row r="1839" spans="1:20" ht="18" hidden="1" customHeight="1" x14ac:dyDescent="0.2">
      <c r="A1839" s="16">
        <v>1837</v>
      </c>
      <c r="B1839" s="16">
        <v>9</v>
      </c>
      <c r="C1839" s="10">
        <v>43090.812442685186</v>
      </c>
      <c r="D1839" s="16" t="s">
        <v>49</v>
      </c>
      <c r="E1839" s="16" t="s">
        <v>50</v>
      </c>
      <c r="F1839" s="16" t="s">
        <v>3093</v>
      </c>
      <c r="G1839" s="16" t="s">
        <v>3142</v>
      </c>
      <c r="H1839" s="34" t="str">
        <f t="shared" si="115"/>
        <v>B07</v>
      </c>
      <c r="I1839" s="34" t="str">
        <f>IFERROR(INDEX(数据分类!B:B,MATCH(数据!H1839,数据分类!A:A,0)),"Error")</f>
        <v>主音量_a</v>
      </c>
      <c r="J1839" s="34" t="str">
        <f>IFERROR(_xlfn.IFS(INDEX(数据分类!E:E,MATCH(数据!H1839,数据分类!A:A,0))=3456,N1839&amp;M1839,INDEX(数据分类!E:E,MATCH(数据!H1839,数据分类!A:A,0))=34,M1839,INDEX(数据分类!E:E,MATCH(数据!H1839,数据分类!A:A,0))=56,N1839,INDEX(数据分类!E:E,MATCH(数据!H1839,数据分类!A:A,0))="-","-"),"Error")</f>
        <v>Vol:082</v>
      </c>
      <c r="K1839" s="34">
        <f t="shared" si="114"/>
        <v>2</v>
      </c>
      <c r="L1839" s="4" t="str">
        <f>IFERROR(INDEX(字典msg!B:B,MATCH(D1839,字典msg!A:A,0)),"Error")</f>
        <v>正常</v>
      </c>
      <c r="M1839" s="4" t="str">
        <f>IFERROR(_xlfn.IFS(H1839="9",INDEX(字典1_34!C:C,MATCH(MID(F1839,5,2),字典1_34!B:B,0)),H1839="B00",INDEX(字典1_34!D:D,MATCH(MID(F1839,5,2),字典1_34!B:B,0)),H1839="B20",INDEX(字典1_34!E:E,MATCH(MID(F1839,5,2),字典1_34!B:B,0)),H1839="B48",INDEX(字典1_34!G:G,MATCH(MID(F1839,5,2),字典1_34!B:B,0)),LEFT(H1839,1)="B",INDEX(字典1_34!F:F,MATCH(MID(F1839,5,2),字典1_34!B:B,0))),"-")</f>
        <v>Vol:082</v>
      </c>
      <c r="N1839" s="4" t="str">
        <f>IFERROR(_xlfn.IFS(H1839="9",INDEX(字典1_56!C:C,MATCH(MID(F1839,7,2),字典1_56!B:B,0)),LEFT(H1839,1)="B",INDEX(字典1_56!D:D,MATCH(MID(F1839,7,2),字典1_56!B:B,0)),H1839="C_B",INDEX(字典1_56!F:F,MATCH(MID(F1839,7,2),字典1_56!B:B,0)),H1839="C",INDEX(字典1_56!E:E,MATCH(MID(F1839,7,2),字典1_56!B:B,0))),"-")</f>
        <v>主音量_a</v>
      </c>
      <c r="O1839" s="4" t="str">
        <f>IFERROR(INDEX(字典1_78!C:C,MATCH(RIGHT(F1839,2),字典1_78!B:B,0)),"Error")</f>
        <v>控制变更(#02)</v>
      </c>
      <c r="P1839" s="5">
        <f t="shared" si="112"/>
        <v>34.756999999999998</v>
      </c>
      <c r="Q1839" s="5">
        <f t="shared" si="113"/>
        <v>1.9999999999996021E-2</v>
      </c>
      <c r="R1839" s="5" t="str">
        <f>IF(H1841="C_B",INDEX(音色一览表!A:A,MATCH(MID(F1839,5,2)&amp;MID(F1840,5,2)&amp;MID(F1841,7,2),音色一览表!H:H,0))&amp;" "&amp;INDEX(音色一览表!G:G,MATCH(MID(F1839,5,2)&amp;MID(F1840,5,2)&amp;MID(F1841,7,2),音色一览表!H:H,0)),"")</f>
        <v/>
      </c>
      <c r="S1839" s="17"/>
      <c r="T1839" s="17"/>
    </row>
    <row r="1840" spans="1:20" ht="18" hidden="1" customHeight="1" x14ac:dyDescent="0.2">
      <c r="A1840" s="16">
        <v>1838</v>
      </c>
      <c r="B1840" s="16">
        <v>9</v>
      </c>
      <c r="C1840" s="10">
        <v>43090.81244303241</v>
      </c>
      <c r="D1840" s="16" t="s">
        <v>49</v>
      </c>
      <c r="E1840" s="16" t="s">
        <v>50</v>
      </c>
      <c r="F1840" s="16" t="s">
        <v>3095</v>
      </c>
      <c r="G1840" s="16" t="s">
        <v>3143</v>
      </c>
      <c r="H1840" s="34" t="str">
        <f t="shared" si="115"/>
        <v>B5B</v>
      </c>
      <c r="I1840" s="34" t="str">
        <f>IFERROR(INDEX(数据分类!B:B,MATCH(数据!H1840,数据分类!A:A,0)),"Error")</f>
        <v>混响深度_a</v>
      </c>
      <c r="J1840" s="34" t="str">
        <f>IFERROR(_xlfn.IFS(INDEX(数据分类!E:E,MATCH(数据!H1840,数据分类!A:A,0))=3456,N1840&amp;M1840,INDEX(数据分类!E:E,MATCH(数据!H1840,数据分类!A:A,0))=34,M1840,INDEX(数据分类!E:E,MATCH(数据!H1840,数据分类!A:A,0))=56,N1840,INDEX(数据分类!E:E,MATCH(数据!H1840,数据分类!A:A,0))="-","-"),"Error")</f>
        <v>Vol:018</v>
      </c>
      <c r="K1840" s="34">
        <f t="shared" si="114"/>
        <v>2</v>
      </c>
      <c r="L1840" s="4" t="str">
        <f>IFERROR(INDEX(字典msg!B:B,MATCH(D1840,字典msg!A:A,0)),"Error")</f>
        <v>正常</v>
      </c>
      <c r="M1840" s="4" t="str">
        <f>IFERROR(_xlfn.IFS(H1840="9",INDEX(字典1_34!C:C,MATCH(MID(F1840,5,2),字典1_34!B:B,0)),H1840="B00",INDEX(字典1_34!D:D,MATCH(MID(F1840,5,2),字典1_34!B:B,0)),H1840="B20",INDEX(字典1_34!E:E,MATCH(MID(F1840,5,2),字典1_34!B:B,0)),H1840="B48",INDEX(字典1_34!G:G,MATCH(MID(F1840,5,2),字典1_34!B:B,0)),LEFT(H1840,1)="B",INDEX(字典1_34!F:F,MATCH(MID(F1840,5,2),字典1_34!B:B,0))),"-")</f>
        <v>Vol:018</v>
      </c>
      <c r="N1840" s="4" t="str">
        <f>IFERROR(_xlfn.IFS(H1840="9",INDEX(字典1_56!C:C,MATCH(MID(F1840,7,2),字典1_56!B:B,0)),LEFT(H1840,1)="B",INDEX(字典1_56!D:D,MATCH(MID(F1840,7,2),字典1_56!B:B,0)),H1840="C_B",INDEX(字典1_56!F:F,MATCH(MID(F1840,7,2),字典1_56!B:B,0)),H1840="C",INDEX(字典1_56!E:E,MATCH(MID(F1840,7,2),字典1_56!B:B,0))),"-")</f>
        <v>混响深度_a</v>
      </c>
      <c r="O1840" s="4" t="str">
        <f>IFERROR(INDEX(字典1_78!C:C,MATCH(RIGHT(F1840,2),字典1_78!B:B,0)),"Error")</f>
        <v>控制变更(#02)</v>
      </c>
      <c r="P1840" s="5">
        <f t="shared" si="112"/>
        <v>34.786999999999999</v>
      </c>
      <c r="Q1840" s="5">
        <f t="shared" si="113"/>
        <v>3.0000000000001137E-2</v>
      </c>
      <c r="R1840" s="5" t="str">
        <f>IF(H1842="C_B",INDEX(音色一览表!A:A,MATCH(MID(F1840,5,2)&amp;MID(F1841,5,2)&amp;MID(F1842,7,2),音色一览表!H:H,0))&amp;" "&amp;INDEX(音色一览表!G:G,MATCH(MID(F1840,5,2)&amp;MID(F1841,5,2)&amp;MID(F1842,7,2),音色一览表!H:H,0)),"")</f>
        <v/>
      </c>
      <c r="S1840" s="17"/>
      <c r="T1840" s="17"/>
    </row>
    <row r="1841" spans="1:20" ht="18" hidden="1" customHeight="1" x14ac:dyDescent="0.2">
      <c r="A1841" s="16">
        <v>1839</v>
      </c>
      <c r="B1841" s="16">
        <v>9</v>
      </c>
      <c r="C1841" s="10">
        <v>43090.812448124998</v>
      </c>
      <c r="D1841" s="16" t="s">
        <v>49</v>
      </c>
      <c r="E1841" s="16" t="s">
        <v>50</v>
      </c>
      <c r="F1841" s="16" t="s">
        <v>1021</v>
      </c>
      <c r="G1841" s="16" t="s">
        <v>3144</v>
      </c>
      <c r="H1841" s="34" t="str">
        <f t="shared" si="115"/>
        <v>B00</v>
      </c>
      <c r="I1841" s="34" t="str">
        <f>IFERROR(INDEX(数据分类!B:B,MATCH(数据!H1841,数据分类!A:A,0)),"Error")</f>
        <v>设定音色_MSB</v>
      </c>
      <c r="J1841" s="34" t="str">
        <f>IFERROR(_xlfn.IFS(INDEX(数据分类!E:E,MATCH(数据!H1841,数据分类!A:A,0))=3456,N1841&amp;M1841,INDEX(数据分类!E:E,MATCH(数据!H1841,数据分类!A:A,0))=34,M1841,INDEX(数据分类!E:E,MATCH(数据!H1841,数据分类!A:A,0))=56,N1841,INDEX(数据分类!E:E,MATCH(数据!H1841,数据分类!A:A,0))="-","-"),"Error")</f>
        <v>MSB:000</v>
      </c>
      <c r="K1841" s="34">
        <f t="shared" si="114"/>
        <v>1</v>
      </c>
      <c r="L1841" s="4" t="str">
        <f>IFERROR(INDEX(字典msg!B:B,MATCH(D1841,字典msg!A:A,0)),"Error")</f>
        <v>正常</v>
      </c>
      <c r="M1841" s="4" t="str">
        <f>IFERROR(_xlfn.IFS(H1841="9",INDEX(字典1_34!C:C,MATCH(MID(F1841,5,2),字典1_34!B:B,0)),H1841="B00",INDEX(字典1_34!D:D,MATCH(MID(F1841,5,2),字典1_34!B:B,0)),H1841="B20",INDEX(字典1_34!E:E,MATCH(MID(F1841,5,2),字典1_34!B:B,0)),H1841="B48",INDEX(字典1_34!G:G,MATCH(MID(F1841,5,2),字典1_34!B:B,0)),LEFT(H1841,1)="B",INDEX(字典1_34!F:F,MATCH(MID(F1841,5,2),字典1_34!B:B,0))),"-")</f>
        <v>MSB:000</v>
      </c>
      <c r="N1841" s="4" t="str">
        <f>IFERROR(_xlfn.IFS(H1841="9",INDEX(字典1_56!C:C,MATCH(MID(F1841,7,2),字典1_56!B:B,0)),LEFT(H1841,1)="B",INDEX(字典1_56!D:D,MATCH(MID(F1841,7,2),字典1_56!B:B,0)),H1841="C_B",INDEX(字典1_56!F:F,MATCH(MID(F1841,7,2),字典1_56!B:B,0)),H1841="C",INDEX(字典1_56!E:E,MATCH(MID(F1841,7,2),字典1_56!B:B,0))),"-")</f>
        <v>设定音色_MSB</v>
      </c>
      <c r="O1841" s="4" t="str">
        <f>IFERROR(INDEX(字典1_78!C:C,MATCH(RIGHT(F1841,2),字典1_78!B:B,0)),"Error")</f>
        <v>控制变更(#01)</v>
      </c>
      <c r="P1841" s="5">
        <f t="shared" si="112"/>
        <v>35.226999999999997</v>
      </c>
      <c r="Q1841" s="5">
        <f t="shared" si="113"/>
        <v>0.43999999999999773</v>
      </c>
      <c r="R1841" s="5" t="str">
        <f>IF(H1843="C_B",INDEX(音色一览表!A:A,MATCH(MID(F1841,5,2)&amp;MID(F1842,5,2)&amp;MID(F1843,7,2),音色一览表!H:H,0))&amp;" "&amp;INDEX(音色一览表!G:G,MATCH(MID(F1841,5,2)&amp;MID(F1842,5,2)&amp;MID(F1843,7,2),音色一览表!H:H,0)),"")</f>
        <v>32 三角钢琴</v>
      </c>
      <c r="S1841" s="17"/>
      <c r="T1841" s="17"/>
    </row>
    <row r="1842" spans="1:20" ht="18" hidden="1" customHeight="1" x14ac:dyDescent="0.2">
      <c r="A1842" s="16">
        <v>1840</v>
      </c>
      <c r="B1842" s="16">
        <v>9</v>
      </c>
      <c r="C1842" s="10">
        <v>43090.812448356482</v>
      </c>
      <c r="D1842" s="16" t="s">
        <v>49</v>
      </c>
      <c r="E1842" s="16" t="s">
        <v>50</v>
      </c>
      <c r="F1842" s="16" t="s">
        <v>1023</v>
      </c>
      <c r="G1842" s="16" t="s">
        <v>3145</v>
      </c>
      <c r="H1842" s="34" t="str">
        <f t="shared" si="115"/>
        <v>B20</v>
      </c>
      <c r="I1842" s="34" t="str">
        <f>IFERROR(INDEX(数据分类!B:B,MATCH(数据!H1842,数据分类!A:A,0)),"Error")</f>
        <v>设定音色_LSB</v>
      </c>
      <c r="J1842" s="34" t="str">
        <f>IFERROR(_xlfn.IFS(INDEX(数据分类!E:E,MATCH(数据!H1842,数据分类!A:A,0))=3456,N1842&amp;M1842,INDEX(数据分类!E:E,MATCH(数据!H1842,数据分类!A:A,0))=34,M1842,INDEX(数据分类!E:E,MATCH(数据!H1842,数据分类!A:A,0))=56,N1842,INDEX(数据分类!E:E,MATCH(数据!H1842,数据分类!A:A,0))="-","-"),"Error")</f>
        <v>LSB:112</v>
      </c>
      <c r="K1842" s="34">
        <f t="shared" si="114"/>
        <v>1</v>
      </c>
      <c r="L1842" s="4" t="str">
        <f>IFERROR(INDEX(字典msg!B:B,MATCH(D1842,字典msg!A:A,0)),"Error")</f>
        <v>正常</v>
      </c>
      <c r="M1842" s="4" t="str">
        <f>IFERROR(_xlfn.IFS(H1842="9",INDEX(字典1_34!C:C,MATCH(MID(F1842,5,2),字典1_34!B:B,0)),H1842="B00",INDEX(字典1_34!D:D,MATCH(MID(F1842,5,2),字典1_34!B:B,0)),H1842="B20",INDEX(字典1_34!E:E,MATCH(MID(F1842,5,2),字典1_34!B:B,0)),H1842="B48",INDEX(字典1_34!G:G,MATCH(MID(F1842,5,2),字典1_34!B:B,0)),LEFT(H1842,1)="B",INDEX(字典1_34!F:F,MATCH(MID(F1842,5,2),字典1_34!B:B,0))),"-")</f>
        <v>LSB:112</v>
      </c>
      <c r="N1842" s="4" t="str">
        <f>IFERROR(_xlfn.IFS(H1842="9",INDEX(字典1_56!C:C,MATCH(MID(F1842,7,2),字典1_56!B:B,0)),LEFT(H1842,1)="B",INDEX(字典1_56!D:D,MATCH(MID(F1842,7,2),字典1_56!B:B,0)),H1842="C_B",INDEX(字典1_56!F:F,MATCH(MID(F1842,7,2),字典1_56!B:B,0)),H1842="C",INDEX(字典1_56!E:E,MATCH(MID(F1842,7,2),字典1_56!B:B,0))),"-")</f>
        <v>设定音色_LSB</v>
      </c>
      <c r="O1842" s="4" t="str">
        <f>IFERROR(INDEX(字典1_78!C:C,MATCH(RIGHT(F1842,2),字典1_78!B:B,0)),"Error")</f>
        <v>控制变更(#01)</v>
      </c>
      <c r="P1842" s="5">
        <f t="shared" si="112"/>
        <v>35.247</v>
      </c>
      <c r="Q1842" s="5">
        <f t="shared" si="113"/>
        <v>2.0000000000003126E-2</v>
      </c>
      <c r="R1842" s="5" t="str">
        <f>IF(H1844="C_B",INDEX(音色一览表!A:A,MATCH(MID(F1842,5,2)&amp;MID(F1843,5,2)&amp;MID(F1844,7,2),音色一览表!H:H,0))&amp;" "&amp;INDEX(音色一览表!G:G,MATCH(MID(F1842,5,2)&amp;MID(F1843,5,2)&amp;MID(F1844,7,2),音色一览表!H:H,0)),"")</f>
        <v/>
      </c>
      <c r="S1842" s="17"/>
      <c r="T1842" s="17"/>
    </row>
    <row r="1843" spans="1:20" ht="18" hidden="1" customHeight="1" x14ac:dyDescent="0.2">
      <c r="A1843" s="16">
        <v>1841</v>
      </c>
      <c r="B1843" s="16">
        <v>9</v>
      </c>
      <c r="C1843" s="10">
        <v>43090.81244858796</v>
      </c>
      <c r="D1843" s="16" t="s">
        <v>49</v>
      </c>
      <c r="E1843" s="16" t="s">
        <v>50</v>
      </c>
      <c r="F1843" s="16" t="s">
        <v>1024</v>
      </c>
      <c r="G1843" s="16" t="s">
        <v>3146</v>
      </c>
      <c r="H1843" s="34" t="str">
        <f t="shared" si="115"/>
        <v>C_B</v>
      </c>
      <c r="I1843" s="34" t="str">
        <f>IFERROR(INDEX(数据分类!B:B,MATCH(数据!H1843,数据分类!A:A,0)),"Error")</f>
        <v>设定音色_NO</v>
      </c>
      <c r="J1843" s="34" t="str">
        <f>IFERROR(_xlfn.IFS(INDEX(数据分类!E:E,MATCH(数据!H1843,数据分类!A:A,0))=3456,N1843&amp;M1843,INDEX(数据分类!E:E,MATCH(数据!H1843,数据分类!A:A,0))=34,M1843,INDEX(数据分类!E:E,MATCH(数据!H1843,数据分类!A:A,0))=56,N1843,INDEX(数据分类!E:E,MATCH(数据!H1843,数据分类!A:A,0))="-","-"),"Error")</f>
        <v>NO:001</v>
      </c>
      <c r="K1843" s="34">
        <f t="shared" si="114"/>
        <v>1</v>
      </c>
      <c r="L1843" s="4" t="str">
        <f>IFERROR(INDEX(字典msg!B:B,MATCH(D1843,字典msg!A:A,0)),"Error")</f>
        <v>正常</v>
      </c>
      <c r="M1843" s="4" t="str">
        <f>IFERROR(_xlfn.IFS(H1843="9",INDEX(字典1_34!C:C,MATCH(MID(F1843,5,2),字典1_34!B:B,0)),H1843="B00",INDEX(字典1_34!D:D,MATCH(MID(F1843,5,2),字典1_34!B:B,0)),H1843="B20",INDEX(字典1_34!E:E,MATCH(MID(F1843,5,2),字典1_34!B:B,0)),H1843="B48",INDEX(字典1_34!G:G,MATCH(MID(F1843,5,2),字典1_34!B:B,0)),LEFT(H1843,1)="B",INDEX(字典1_34!F:F,MATCH(MID(F1843,5,2),字典1_34!B:B,0))),"-")</f>
        <v>-</v>
      </c>
      <c r="N1843" s="4" t="str">
        <f>IFERROR(_xlfn.IFS(H1843="9",INDEX(字典1_56!C:C,MATCH(MID(F1843,7,2),字典1_56!B:B,0)),LEFT(H1843,1)="B",INDEX(字典1_56!D:D,MATCH(MID(F1843,7,2),字典1_56!B:B,0)),H1843="C_B",INDEX(字典1_56!F:F,MATCH(MID(F1843,7,2),字典1_56!B:B,0)),H1843="C",INDEX(字典1_56!E:E,MATCH(MID(F1843,7,2),字典1_56!B:B,0))),"-")</f>
        <v>NO:001</v>
      </c>
      <c r="O1843" s="4" t="str">
        <f>IFERROR(INDEX(字典1_78!C:C,MATCH(RIGHT(F1843,2),字典1_78!B:B,0)),"Error")</f>
        <v>程序更改(#01)</v>
      </c>
      <c r="P1843" s="5">
        <f t="shared" si="112"/>
        <v>35.267000000000003</v>
      </c>
      <c r="Q1843" s="5">
        <f t="shared" si="113"/>
        <v>2.0000000000003126E-2</v>
      </c>
      <c r="R1843" s="5" t="str">
        <f>IF(H1845="C_B",INDEX(音色一览表!A:A,MATCH(MID(F1843,5,2)&amp;MID(F1844,5,2)&amp;MID(F1845,7,2),音色一览表!H:H,0))&amp;" "&amp;INDEX(音色一览表!G:G,MATCH(MID(F1843,5,2)&amp;MID(F1844,5,2)&amp;MID(F1845,7,2),音色一览表!H:H,0)),"")</f>
        <v/>
      </c>
      <c r="S1843" s="17"/>
      <c r="T1843" s="17"/>
    </row>
    <row r="1844" spans="1:20" ht="18" hidden="1" customHeight="1" x14ac:dyDescent="0.2">
      <c r="A1844" s="16">
        <v>1842</v>
      </c>
      <c r="B1844" s="16">
        <v>9</v>
      </c>
      <c r="C1844" s="10">
        <v>43090.812448819444</v>
      </c>
      <c r="D1844" s="16" t="s">
        <v>49</v>
      </c>
      <c r="E1844" s="16" t="s">
        <v>50</v>
      </c>
      <c r="F1844" s="16" t="s">
        <v>1026</v>
      </c>
      <c r="G1844" s="16" t="s">
        <v>3147</v>
      </c>
      <c r="H1844" s="34" t="str">
        <f t="shared" si="115"/>
        <v>B00</v>
      </c>
      <c r="I1844" s="34" t="str">
        <f>IFERROR(INDEX(数据分类!B:B,MATCH(数据!H1844,数据分类!A:A,0)),"Error")</f>
        <v>设定音色_MSB</v>
      </c>
      <c r="J1844" s="34" t="str">
        <f>IFERROR(_xlfn.IFS(INDEX(数据分类!E:E,MATCH(数据!H1844,数据分类!A:A,0))=3456,N1844&amp;M1844,INDEX(数据分类!E:E,MATCH(数据!H1844,数据分类!A:A,0))=34,M1844,INDEX(数据分类!E:E,MATCH(数据!H1844,数据分类!A:A,0))=56,N1844,INDEX(数据分类!E:E,MATCH(数据!H1844,数据分类!A:A,0))="-","-"),"Error")</f>
        <v>MSB:000</v>
      </c>
      <c r="K1844" s="34">
        <f t="shared" si="114"/>
        <v>2</v>
      </c>
      <c r="L1844" s="4" t="str">
        <f>IFERROR(INDEX(字典msg!B:B,MATCH(D1844,字典msg!A:A,0)),"Error")</f>
        <v>正常</v>
      </c>
      <c r="M1844" s="4" t="str">
        <f>IFERROR(_xlfn.IFS(H1844="9",INDEX(字典1_34!C:C,MATCH(MID(F1844,5,2),字典1_34!B:B,0)),H1844="B00",INDEX(字典1_34!D:D,MATCH(MID(F1844,5,2),字典1_34!B:B,0)),H1844="B20",INDEX(字典1_34!E:E,MATCH(MID(F1844,5,2),字典1_34!B:B,0)),H1844="B48",INDEX(字典1_34!G:G,MATCH(MID(F1844,5,2),字典1_34!B:B,0)),LEFT(H1844,1)="B",INDEX(字典1_34!F:F,MATCH(MID(F1844,5,2),字典1_34!B:B,0))),"-")</f>
        <v>MSB:000</v>
      </c>
      <c r="N1844" s="4" t="str">
        <f>IFERROR(_xlfn.IFS(H1844="9",INDEX(字典1_56!C:C,MATCH(MID(F1844,7,2),字典1_56!B:B,0)),LEFT(H1844,1)="B",INDEX(字典1_56!D:D,MATCH(MID(F1844,7,2),字典1_56!B:B,0)),H1844="C_B",INDEX(字典1_56!F:F,MATCH(MID(F1844,7,2),字典1_56!B:B,0)),H1844="C",INDEX(字典1_56!E:E,MATCH(MID(F1844,7,2),字典1_56!B:B,0))),"-")</f>
        <v>设定音色_MSB</v>
      </c>
      <c r="O1844" s="4" t="str">
        <f>IFERROR(INDEX(字典1_78!C:C,MATCH(RIGHT(F1844,2),字典1_78!B:B,0)),"Error")</f>
        <v>控制变更(#02)</v>
      </c>
      <c r="P1844" s="5">
        <f t="shared" si="112"/>
        <v>35.286999999999999</v>
      </c>
      <c r="Q1844" s="5">
        <f t="shared" si="113"/>
        <v>1.9999999999996021E-2</v>
      </c>
      <c r="R1844" s="5" t="str">
        <f>IF(H1846="C_B",INDEX(音色一览表!A:A,MATCH(MID(F1844,5,2)&amp;MID(F1845,5,2)&amp;MID(F1846,7,2),音色一览表!H:H,0))&amp;" "&amp;INDEX(音色一览表!G:G,MATCH(MID(F1844,5,2)&amp;MID(F1845,5,2)&amp;MID(F1846,7,2),音色一览表!H:H,0)),"")</f>
        <v>75 室内弦乐</v>
      </c>
      <c r="S1844" s="17"/>
      <c r="T1844" s="17"/>
    </row>
    <row r="1845" spans="1:20" ht="18" hidden="1" customHeight="1" x14ac:dyDescent="0.2">
      <c r="A1845" s="16">
        <v>1843</v>
      </c>
      <c r="B1845" s="16">
        <v>9</v>
      </c>
      <c r="C1845" s="10">
        <v>43090.812449166668</v>
      </c>
      <c r="D1845" s="16" t="s">
        <v>49</v>
      </c>
      <c r="E1845" s="16" t="s">
        <v>50</v>
      </c>
      <c r="F1845" s="16" t="s">
        <v>1027</v>
      </c>
      <c r="G1845" s="16" t="s">
        <v>3148</v>
      </c>
      <c r="H1845" s="34" t="str">
        <f t="shared" si="115"/>
        <v>B20</v>
      </c>
      <c r="I1845" s="34" t="str">
        <f>IFERROR(INDEX(数据分类!B:B,MATCH(数据!H1845,数据分类!A:A,0)),"Error")</f>
        <v>设定音色_LSB</v>
      </c>
      <c r="J1845" s="34" t="str">
        <f>IFERROR(_xlfn.IFS(INDEX(数据分类!E:E,MATCH(数据!H1845,数据分类!A:A,0))=3456,N1845&amp;M1845,INDEX(数据分类!E:E,MATCH(数据!H1845,数据分类!A:A,0))=34,M1845,INDEX(数据分类!E:E,MATCH(数据!H1845,数据分类!A:A,0))=56,N1845,INDEX(数据分类!E:E,MATCH(数据!H1845,数据分类!A:A,0))="-","-"),"Error")</f>
        <v>LSB:112</v>
      </c>
      <c r="K1845" s="34">
        <f t="shared" si="114"/>
        <v>2</v>
      </c>
      <c r="L1845" s="4" t="str">
        <f>IFERROR(INDEX(字典msg!B:B,MATCH(D1845,字典msg!A:A,0)),"Error")</f>
        <v>正常</v>
      </c>
      <c r="M1845" s="4" t="str">
        <f>IFERROR(_xlfn.IFS(H1845="9",INDEX(字典1_34!C:C,MATCH(MID(F1845,5,2),字典1_34!B:B,0)),H1845="B00",INDEX(字典1_34!D:D,MATCH(MID(F1845,5,2),字典1_34!B:B,0)),H1845="B20",INDEX(字典1_34!E:E,MATCH(MID(F1845,5,2),字典1_34!B:B,0)),H1845="B48",INDEX(字典1_34!G:G,MATCH(MID(F1845,5,2),字典1_34!B:B,0)),LEFT(H1845,1)="B",INDEX(字典1_34!F:F,MATCH(MID(F1845,5,2),字典1_34!B:B,0))),"-")</f>
        <v>LSB:112</v>
      </c>
      <c r="N1845" s="4" t="str">
        <f>IFERROR(_xlfn.IFS(H1845="9",INDEX(字典1_56!C:C,MATCH(MID(F1845,7,2),字典1_56!B:B,0)),LEFT(H1845,1)="B",INDEX(字典1_56!D:D,MATCH(MID(F1845,7,2),字典1_56!B:B,0)),H1845="C_B",INDEX(字典1_56!F:F,MATCH(MID(F1845,7,2),字典1_56!B:B,0)),H1845="C",INDEX(字典1_56!E:E,MATCH(MID(F1845,7,2),字典1_56!B:B,0))),"-")</f>
        <v>设定音色_LSB</v>
      </c>
      <c r="O1845" s="4" t="str">
        <f>IFERROR(INDEX(字典1_78!C:C,MATCH(RIGHT(F1845,2),字典1_78!B:B,0)),"Error")</f>
        <v>控制变更(#02)</v>
      </c>
      <c r="P1845" s="5">
        <f t="shared" si="112"/>
        <v>35.317</v>
      </c>
      <c r="Q1845" s="5">
        <f t="shared" si="113"/>
        <v>3.0000000000001137E-2</v>
      </c>
      <c r="R1845" s="5" t="str">
        <f>IF(H1847="C_B",INDEX(音色一览表!A:A,MATCH(MID(F1845,5,2)&amp;MID(F1846,5,2)&amp;MID(F1847,7,2),音色一览表!H:H,0))&amp;" "&amp;INDEX(音色一览表!G:G,MATCH(MID(F1845,5,2)&amp;MID(F1846,5,2)&amp;MID(F1847,7,2),音色一览表!H:H,0)),"")</f>
        <v/>
      </c>
      <c r="S1845" s="17"/>
      <c r="T1845" s="17"/>
    </row>
    <row r="1846" spans="1:20" ht="18" hidden="1" customHeight="1" x14ac:dyDescent="0.2">
      <c r="A1846" s="16">
        <v>1844</v>
      </c>
      <c r="B1846" s="16">
        <v>9</v>
      </c>
      <c r="C1846" s="10">
        <v>43090.812449282406</v>
      </c>
      <c r="D1846" s="16" t="s">
        <v>49</v>
      </c>
      <c r="E1846" s="16" t="s">
        <v>50</v>
      </c>
      <c r="F1846" s="16" t="s">
        <v>1028</v>
      </c>
      <c r="G1846" s="16" t="s">
        <v>3149</v>
      </c>
      <c r="H1846" s="34" t="str">
        <f t="shared" si="115"/>
        <v>C_B</v>
      </c>
      <c r="I1846" s="34" t="str">
        <f>IFERROR(INDEX(数据分类!B:B,MATCH(数据!H1846,数据分类!A:A,0)),"Error")</f>
        <v>设定音色_NO</v>
      </c>
      <c r="J1846" s="34" t="str">
        <f>IFERROR(_xlfn.IFS(INDEX(数据分类!E:E,MATCH(数据!H1846,数据分类!A:A,0))=3456,N1846&amp;M1846,INDEX(数据分类!E:E,MATCH(数据!H1846,数据分类!A:A,0))=34,M1846,INDEX(数据分类!E:E,MATCH(数据!H1846,数据分类!A:A,0))=56,N1846,INDEX(数据分类!E:E,MATCH(数据!H1846,数据分类!A:A,0))="-","-"),"Error")</f>
        <v>NO:050</v>
      </c>
      <c r="K1846" s="34">
        <f t="shared" si="114"/>
        <v>2</v>
      </c>
      <c r="L1846" s="4" t="str">
        <f>IFERROR(INDEX(字典msg!B:B,MATCH(D1846,字典msg!A:A,0)),"Error")</f>
        <v>正常</v>
      </c>
      <c r="M1846" s="4" t="str">
        <f>IFERROR(_xlfn.IFS(H1846="9",INDEX(字典1_34!C:C,MATCH(MID(F1846,5,2),字典1_34!B:B,0)),H1846="B00",INDEX(字典1_34!D:D,MATCH(MID(F1846,5,2),字典1_34!B:B,0)),H1846="B20",INDEX(字典1_34!E:E,MATCH(MID(F1846,5,2),字典1_34!B:B,0)),H1846="B48",INDEX(字典1_34!G:G,MATCH(MID(F1846,5,2),字典1_34!B:B,0)),LEFT(H1846,1)="B",INDEX(字典1_34!F:F,MATCH(MID(F1846,5,2),字典1_34!B:B,0))),"-")</f>
        <v>-</v>
      </c>
      <c r="N1846" s="4" t="str">
        <f>IFERROR(_xlfn.IFS(H1846="9",INDEX(字典1_56!C:C,MATCH(MID(F1846,7,2),字典1_56!B:B,0)),LEFT(H1846,1)="B",INDEX(字典1_56!D:D,MATCH(MID(F1846,7,2),字典1_56!B:B,0)),H1846="C_B",INDEX(字典1_56!F:F,MATCH(MID(F1846,7,2),字典1_56!B:B,0)),H1846="C",INDEX(字典1_56!E:E,MATCH(MID(F1846,7,2),字典1_56!B:B,0))),"-")</f>
        <v>NO:050</v>
      </c>
      <c r="O1846" s="4" t="str">
        <f>IFERROR(INDEX(字典1_78!C:C,MATCH(RIGHT(F1846,2),字典1_78!B:B,0)),"Error")</f>
        <v>程序更改(#02)</v>
      </c>
      <c r="P1846" s="5">
        <f t="shared" si="112"/>
        <v>35.326999999999998</v>
      </c>
      <c r="Q1846" s="5">
        <f t="shared" si="113"/>
        <v>9.9999999999980105E-3</v>
      </c>
      <c r="R1846" s="5" t="str">
        <f>IF(H1848="C_B",INDEX(音色一览表!A:A,MATCH(MID(F1846,5,2)&amp;MID(F1847,5,2)&amp;MID(F1848,7,2),音色一览表!H:H,0))&amp;" "&amp;INDEX(音色一览表!G:G,MATCH(MID(F1846,5,2)&amp;MID(F1847,5,2)&amp;MID(F1848,7,2),音色一览表!H:H,0)),"")</f>
        <v/>
      </c>
      <c r="S1846" s="17"/>
      <c r="T1846" s="17"/>
    </row>
    <row r="1847" spans="1:20" ht="18" hidden="1" customHeight="1" x14ac:dyDescent="0.2">
      <c r="A1847" s="16">
        <v>1845</v>
      </c>
      <c r="B1847" s="16">
        <v>9</v>
      </c>
      <c r="C1847" s="10">
        <v>43090.812449513891</v>
      </c>
      <c r="D1847" s="16" t="s">
        <v>49</v>
      </c>
      <c r="E1847" s="16" t="s">
        <v>50</v>
      </c>
      <c r="F1847" s="16" t="s">
        <v>1030</v>
      </c>
      <c r="G1847" s="16" t="s">
        <v>3150</v>
      </c>
      <c r="H1847" s="34" t="str">
        <f t="shared" si="115"/>
        <v>B07</v>
      </c>
      <c r="I1847" s="34" t="str">
        <f>IFERROR(INDEX(数据分类!B:B,MATCH(数据!H1847,数据分类!A:A,0)),"Error")</f>
        <v>主音量_a</v>
      </c>
      <c r="J1847" s="34" t="str">
        <f>IFERROR(_xlfn.IFS(INDEX(数据分类!E:E,MATCH(数据!H1847,数据分类!A:A,0))=3456,N1847&amp;M1847,INDEX(数据分类!E:E,MATCH(数据!H1847,数据分类!A:A,0))=34,M1847,INDEX(数据分类!E:E,MATCH(数据!H1847,数据分类!A:A,0))=56,N1847,INDEX(数据分类!E:E,MATCH(数据!H1847,数据分类!A:A,0))="-","-"),"Error")</f>
        <v>Vol:114</v>
      </c>
      <c r="K1847" s="34">
        <f t="shared" si="114"/>
        <v>1</v>
      </c>
      <c r="L1847" s="4" t="str">
        <f>IFERROR(INDEX(字典msg!B:B,MATCH(D1847,字典msg!A:A,0)),"Error")</f>
        <v>正常</v>
      </c>
      <c r="M1847" s="4" t="str">
        <f>IFERROR(_xlfn.IFS(H1847="9",INDEX(字典1_34!C:C,MATCH(MID(F1847,5,2),字典1_34!B:B,0)),H1847="B00",INDEX(字典1_34!D:D,MATCH(MID(F1847,5,2),字典1_34!B:B,0)),H1847="B20",INDEX(字典1_34!E:E,MATCH(MID(F1847,5,2),字典1_34!B:B,0)),H1847="B48",INDEX(字典1_34!G:G,MATCH(MID(F1847,5,2),字典1_34!B:B,0)),LEFT(H1847,1)="B",INDEX(字典1_34!F:F,MATCH(MID(F1847,5,2),字典1_34!B:B,0))),"-")</f>
        <v>Vol:114</v>
      </c>
      <c r="N1847" s="4" t="str">
        <f>IFERROR(_xlfn.IFS(H1847="9",INDEX(字典1_56!C:C,MATCH(MID(F1847,7,2),字典1_56!B:B,0)),LEFT(H1847,1)="B",INDEX(字典1_56!D:D,MATCH(MID(F1847,7,2),字典1_56!B:B,0)),H1847="C_B",INDEX(字典1_56!F:F,MATCH(MID(F1847,7,2),字典1_56!B:B,0)),H1847="C",INDEX(字典1_56!E:E,MATCH(MID(F1847,7,2),字典1_56!B:B,0))),"-")</f>
        <v>主音量_a</v>
      </c>
      <c r="O1847" s="4" t="str">
        <f>IFERROR(INDEX(字典1_78!C:C,MATCH(RIGHT(F1847,2),字典1_78!B:B,0)),"Error")</f>
        <v>控制变更(#01)</v>
      </c>
      <c r="P1847" s="5">
        <f t="shared" si="112"/>
        <v>35.347000000000001</v>
      </c>
      <c r="Q1847" s="5">
        <f t="shared" si="113"/>
        <v>2.0000000000003126E-2</v>
      </c>
      <c r="R1847" s="5" t="str">
        <f>IF(H1849="C_B",INDEX(音色一览表!A:A,MATCH(MID(F1847,5,2)&amp;MID(F1848,5,2)&amp;MID(F1849,7,2),音色一览表!H:H,0))&amp;" "&amp;INDEX(音色一览表!G:G,MATCH(MID(F1847,5,2)&amp;MID(F1848,5,2)&amp;MID(F1849,7,2),音色一览表!H:H,0)),"")</f>
        <v/>
      </c>
      <c r="S1847" s="17"/>
      <c r="T1847" s="17"/>
    </row>
    <row r="1848" spans="1:20" ht="18" hidden="1" customHeight="1" x14ac:dyDescent="0.2">
      <c r="A1848" s="16">
        <v>1846</v>
      </c>
      <c r="B1848" s="16">
        <v>9</v>
      </c>
      <c r="C1848" s="10">
        <v>43090.812449861114</v>
      </c>
      <c r="D1848" s="16" t="s">
        <v>49</v>
      </c>
      <c r="E1848" s="16" t="s">
        <v>50</v>
      </c>
      <c r="F1848" s="16" t="s">
        <v>1032</v>
      </c>
      <c r="G1848" s="16" t="s">
        <v>3151</v>
      </c>
      <c r="H1848" s="34" t="str">
        <f t="shared" si="115"/>
        <v>B5B</v>
      </c>
      <c r="I1848" s="34" t="str">
        <f>IFERROR(INDEX(数据分类!B:B,MATCH(数据!H1848,数据分类!A:A,0)),"Error")</f>
        <v>混响深度_a</v>
      </c>
      <c r="J1848" s="34" t="str">
        <f>IFERROR(_xlfn.IFS(INDEX(数据分类!E:E,MATCH(数据!H1848,数据分类!A:A,0))=3456,N1848&amp;M1848,INDEX(数据分类!E:E,MATCH(数据!H1848,数据分类!A:A,0))=34,M1848,INDEX(数据分类!E:E,MATCH(数据!H1848,数据分类!A:A,0))=56,N1848,INDEX(数据分类!E:E,MATCH(数据!H1848,数据分类!A:A,0))="-","-"),"Error")</f>
        <v>Vol:020</v>
      </c>
      <c r="K1848" s="34">
        <f t="shared" si="114"/>
        <v>1</v>
      </c>
      <c r="L1848" s="4" t="str">
        <f>IFERROR(INDEX(字典msg!B:B,MATCH(D1848,字典msg!A:A,0)),"Error")</f>
        <v>正常</v>
      </c>
      <c r="M1848" s="4" t="str">
        <f>IFERROR(_xlfn.IFS(H1848="9",INDEX(字典1_34!C:C,MATCH(MID(F1848,5,2),字典1_34!B:B,0)),H1848="B00",INDEX(字典1_34!D:D,MATCH(MID(F1848,5,2),字典1_34!B:B,0)),H1848="B20",INDEX(字典1_34!E:E,MATCH(MID(F1848,5,2),字典1_34!B:B,0)),H1848="B48",INDEX(字典1_34!G:G,MATCH(MID(F1848,5,2),字典1_34!B:B,0)),LEFT(H1848,1)="B",INDEX(字典1_34!F:F,MATCH(MID(F1848,5,2),字典1_34!B:B,0))),"-")</f>
        <v>Vol:020</v>
      </c>
      <c r="N1848" s="4" t="str">
        <f>IFERROR(_xlfn.IFS(H1848="9",INDEX(字典1_56!C:C,MATCH(MID(F1848,7,2),字典1_56!B:B,0)),LEFT(H1848,1)="B",INDEX(字典1_56!D:D,MATCH(MID(F1848,7,2),字典1_56!B:B,0)),H1848="C_B",INDEX(字典1_56!F:F,MATCH(MID(F1848,7,2),字典1_56!B:B,0)),H1848="C",INDEX(字典1_56!E:E,MATCH(MID(F1848,7,2),字典1_56!B:B,0))),"-")</f>
        <v>混响深度_a</v>
      </c>
      <c r="O1848" s="4" t="str">
        <f>IFERROR(INDEX(字典1_78!C:C,MATCH(RIGHT(F1848,2),字典1_78!B:B,0)),"Error")</f>
        <v>控制变更(#01)</v>
      </c>
      <c r="P1848" s="5">
        <f t="shared" si="112"/>
        <v>35.377000000000002</v>
      </c>
      <c r="Q1848" s="5">
        <f t="shared" si="113"/>
        <v>3.0000000000001137E-2</v>
      </c>
      <c r="R1848" s="5" t="str">
        <f>IF(H1850="C_B",INDEX(音色一览表!A:A,MATCH(MID(F1848,5,2)&amp;MID(F1849,5,2)&amp;MID(F1850,7,2),音色一览表!H:H,0))&amp;" "&amp;INDEX(音色一览表!G:G,MATCH(MID(F1848,5,2)&amp;MID(F1849,5,2)&amp;MID(F1850,7,2),音色一览表!H:H,0)),"")</f>
        <v/>
      </c>
      <c r="S1848" s="17"/>
      <c r="T1848" s="17"/>
    </row>
    <row r="1849" spans="1:20" ht="18" hidden="1" customHeight="1" x14ac:dyDescent="0.2">
      <c r="A1849" s="16">
        <v>1847</v>
      </c>
      <c r="B1849" s="16">
        <v>9</v>
      </c>
      <c r="C1849" s="10">
        <v>43090.812450092591</v>
      </c>
      <c r="D1849" s="16" t="s">
        <v>49</v>
      </c>
      <c r="E1849" s="16" t="s">
        <v>50</v>
      </c>
      <c r="F1849" s="16" t="s">
        <v>1035</v>
      </c>
      <c r="G1849" s="16" t="s">
        <v>3152</v>
      </c>
      <c r="H1849" s="34" t="str">
        <f t="shared" si="115"/>
        <v>B07</v>
      </c>
      <c r="I1849" s="34" t="str">
        <f>IFERROR(INDEX(数据分类!B:B,MATCH(数据!H1849,数据分类!A:A,0)),"Error")</f>
        <v>主音量_a</v>
      </c>
      <c r="J1849" s="34" t="str">
        <f>IFERROR(_xlfn.IFS(INDEX(数据分类!E:E,MATCH(数据!H1849,数据分类!A:A,0))=3456,N1849&amp;M1849,INDEX(数据分类!E:E,MATCH(数据!H1849,数据分类!A:A,0))=34,M1849,INDEX(数据分类!E:E,MATCH(数据!H1849,数据分类!A:A,0))=56,N1849,INDEX(数据分类!E:E,MATCH(数据!H1849,数据分类!A:A,0))="-","-"),"Error")</f>
        <v>Vol:050</v>
      </c>
      <c r="K1849" s="34">
        <f t="shared" si="114"/>
        <v>2</v>
      </c>
      <c r="L1849" s="4" t="str">
        <f>IFERROR(INDEX(字典msg!B:B,MATCH(D1849,字典msg!A:A,0)),"Error")</f>
        <v>正常</v>
      </c>
      <c r="M1849" s="4" t="str">
        <f>IFERROR(_xlfn.IFS(H1849="9",INDEX(字典1_34!C:C,MATCH(MID(F1849,5,2),字典1_34!B:B,0)),H1849="B00",INDEX(字典1_34!D:D,MATCH(MID(F1849,5,2),字典1_34!B:B,0)),H1849="B20",INDEX(字典1_34!E:E,MATCH(MID(F1849,5,2),字典1_34!B:B,0)),H1849="B48",INDEX(字典1_34!G:G,MATCH(MID(F1849,5,2),字典1_34!B:B,0)),LEFT(H1849,1)="B",INDEX(字典1_34!F:F,MATCH(MID(F1849,5,2),字典1_34!B:B,0))),"-")</f>
        <v>Vol:050</v>
      </c>
      <c r="N1849" s="4" t="str">
        <f>IFERROR(_xlfn.IFS(H1849="9",INDEX(字典1_56!C:C,MATCH(MID(F1849,7,2),字典1_56!B:B,0)),LEFT(H1849,1)="B",INDEX(字典1_56!D:D,MATCH(MID(F1849,7,2),字典1_56!B:B,0)),H1849="C_B",INDEX(字典1_56!F:F,MATCH(MID(F1849,7,2),字典1_56!B:B,0)),H1849="C",INDEX(字典1_56!E:E,MATCH(MID(F1849,7,2),字典1_56!B:B,0))),"-")</f>
        <v>主音量_a</v>
      </c>
      <c r="O1849" s="4" t="str">
        <f>IFERROR(INDEX(字典1_78!C:C,MATCH(RIGHT(F1849,2),字典1_78!B:B,0)),"Error")</f>
        <v>控制变更(#02)</v>
      </c>
      <c r="P1849" s="5">
        <f t="shared" si="112"/>
        <v>35.396999999999998</v>
      </c>
      <c r="Q1849" s="5">
        <f t="shared" si="113"/>
        <v>1.9999999999996021E-2</v>
      </c>
      <c r="R1849" s="5" t="str">
        <f>IF(H1851="C_B",INDEX(音色一览表!A:A,MATCH(MID(F1849,5,2)&amp;MID(F1850,5,2)&amp;MID(F1851,7,2),音色一览表!H:H,0))&amp;" "&amp;INDEX(音色一览表!G:G,MATCH(MID(F1849,5,2)&amp;MID(F1850,5,2)&amp;MID(F1851,7,2),音色一览表!H:H,0)),"")</f>
        <v/>
      </c>
      <c r="S1849" s="17"/>
      <c r="T1849" s="17"/>
    </row>
    <row r="1850" spans="1:20" ht="18" hidden="1" customHeight="1" x14ac:dyDescent="0.2">
      <c r="A1850" s="16">
        <v>1848</v>
      </c>
      <c r="B1850" s="16">
        <v>9</v>
      </c>
      <c r="C1850" s="10">
        <v>43090.812450439815</v>
      </c>
      <c r="D1850" s="16" t="s">
        <v>49</v>
      </c>
      <c r="E1850" s="16" t="s">
        <v>50</v>
      </c>
      <c r="F1850" s="16" t="s">
        <v>1357</v>
      </c>
      <c r="G1850" s="16" t="s">
        <v>3153</v>
      </c>
      <c r="H1850" s="34" t="str">
        <f t="shared" si="115"/>
        <v>B5B</v>
      </c>
      <c r="I1850" s="34" t="str">
        <f>IFERROR(INDEX(数据分类!B:B,MATCH(数据!H1850,数据分类!A:A,0)),"Error")</f>
        <v>混响深度_a</v>
      </c>
      <c r="J1850" s="34" t="str">
        <f>IFERROR(_xlfn.IFS(INDEX(数据分类!E:E,MATCH(数据!H1850,数据分类!A:A,0))=3456,N1850&amp;M1850,INDEX(数据分类!E:E,MATCH(数据!H1850,数据分类!A:A,0))=34,M1850,INDEX(数据分类!E:E,MATCH(数据!H1850,数据分类!A:A,0))=56,N1850,INDEX(数据分类!E:E,MATCH(数据!H1850,数据分类!A:A,0))="-","-"),"Error")</f>
        <v>Vol:050</v>
      </c>
      <c r="K1850" s="34">
        <f t="shared" si="114"/>
        <v>2</v>
      </c>
      <c r="L1850" s="4" t="str">
        <f>IFERROR(INDEX(字典msg!B:B,MATCH(D1850,字典msg!A:A,0)),"Error")</f>
        <v>正常</v>
      </c>
      <c r="M1850" s="4" t="str">
        <f>IFERROR(_xlfn.IFS(H1850="9",INDEX(字典1_34!C:C,MATCH(MID(F1850,5,2),字典1_34!B:B,0)),H1850="B00",INDEX(字典1_34!D:D,MATCH(MID(F1850,5,2),字典1_34!B:B,0)),H1850="B20",INDEX(字典1_34!E:E,MATCH(MID(F1850,5,2),字典1_34!B:B,0)),H1850="B48",INDEX(字典1_34!G:G,MATCH(MID(F1850,5,2),字典1_34!B:B,0)),LEFT(H1850,1)="B",INDEX(字典1_34!F:F,MATCH(MID(F1850,5,2),字典1_34!B:B,0))),"-")</f>
        <v>Vol:050</v>
      </c>
      <c r="N1850" s="4" t="str">
        <f>IFERROR(_xlfn.IFS(H1850="9",INDEX(字典1_56!C:C,MATCH(MID(F1850,7,2),字典1_56!B:B,0)),LEFT(H1850,1)="B",INDEX(字典1_56!D:D,MATCH(MID(F1850,7,2),字典1_56!B:B,0)),H1850="C_B",INDEX(字典1_56!F:F,MATCH(MID(F1850,7,2),字典1_56!B:B,0)),H1850="C",INDEX(字典1_56!E:E,MATCH(MID(F1850,7,2),字典1_56!B:B,0))),"-")</f>
        <v>混响深度_a</v>
      </c>
      <c r="O1850" s="4" t="str">
        <f>IFERROR(INDEX(字典1_78!C:C,MATCH(RIGHT(F1850,2),字典1_78!B:B,0)),"Error")</f>
        <v>控制变更(#02)</v>
      </c>
      <c r="P1850" s="5">
        <f t="shared" si="112"/>
        <v>35.427</v>
      </c>
      <c r="Q1850" s="5">
        <f t="shared" si="113"/>
        <v>3.0000000000001137E-2</v>
      </c>
      <c r="R1850" s="5" t="str">
        <f>IF(H1852="C_B",INDEX(音色一览表!A:A,MATCH(MID(F1850,5,2)&amp;MID(F1851,5,2)&amp;MID(F1852,7,2),音色一览表!H:H,0))&amp;" "&amp;INDEX(音色一览表!G:G,MATCH(MID(F1850,5,2)&amp;MID(F1851,5,2)&amp;MID(F1852,7,2),音色一览表!H:H,0)),"")</f>
        <v/>
      </c>
      <c r="S1850" s="17"/>
      <c r="T1850" s="17"/>
    </row>
    <row r="1851" spans="1:20" ht="18" customHeight="1" x14ac:dyDescent="0.2">
      <c r="A1851" s="16">
        <v>1849</v>
      </c>
      <c r="B1851" s="16">
        <v>10</v>
      </c>
      <c r="C1851" s="10">
        <v>43391.905742708332</v>
      </c>
      <c r="D1851" s="16" t="s">
        <v>683</v>
      </c>
      <c r="E1851" s="16" t="s">
        <v>50</v>
      </c>
      <c r="F1851" s="16" t="s">
        <v>50</v>
      </c>
      <c r="G1851" s="16" t="s">
        <v>50</v>
      </c>
      <c r="H1851" s="34" t="str">
        <f t="shared" si="115"/>
        <v>0</v>
      </c>
      <c r="I1851" s="34" t="str">
        <f>IFERROR(INDEX(数据分类!B:B,MATCH(数据!H1851,数据分类!A:A,0)),"Error")</f>
        <v>系统启动、关闭</v>
      </c>
      <c r="J1851" s="34" t="str">
        <f>IFERROR(_xlfn.IFS(INDEX(数据分类!E:E,MATCH(数据!H1851,数据分类!A:A,0))=3456,N1851&amp;M1851,INDEX(数据分类!E:E,MATCH(数据!H1851,数据分类!A:A,0))=34,M1851,INDEX(数据分类!E:E,MATCH(数据!H1851,数据分类!A:A,0))=56,N1851,INDEX(数据分类!E:E,MATCH(数据!H1851,数据分类!A:A,0))="-","-"),"Error")</f>
        <v>-</v>
      </c>
      <c r="K1851" s="34" t="str">
        <f t="shared" si="114"/>
        <v>-</v>
      </c>
      <c r="L1851" s="4" t="str">
        <f>IFERROR(INDEX(字典msg!B:B,MATCH(D1851,字典msg!A:A,0)),"Error")</f>
        <v>初始化成功</v>
      </c>
      <c r="M1851" s="4" t="str">
        <f>IFERROR(_xlfn.IFS(H1851="9",INDEX(字典1_34!C:C,MATCH(MID(F1851,5,2),字典1_34!B:B,0)),H1851="B00",INDEX(字典1_34!D:D,MATCH(MID(F1851,5,2),字典1_34!B:B,0)),H1851="B20",INDEX(字典1_34!E:E,MATCH(MID(F1851,5,2),字典1_34!B:B,0)),H1851="B48",INDEX(字典1_34!G:G,MATCH(MID(F1851,5,2),字典1_34!B:B,0)),LEFT(H1851,1)="B",INDEX(字典1_34!F:F,MATCH(MID(F1851,5,2),字典1_34!B:B,0))),"-")</f>
        <v>-</v>
      </c>
      <c r="N1851" s="4" t="str">
        <f>IFERROR(_xlfn.IFS(H1851="9",INDEX(字典1_56!C:C,MATCH(MID(F1851,7,2),字典1_56!B:B,0)),LEFT(H1851,1)="B",INDEX(字典1_56!D:D,MATCH(MID(F1851,7,2),字典1_56!B:B,0)),H1851="C_B",INDEX(字典1_56!F:F,MATCH(MID(F1851,7,2),字典1_56!B:B,0)),H1851="C",INDEX(字典1_56!E:E,MATCH(MID(F1851,7,2),字典1_56!B:B,0))),"-")</f>
        <v>-</v>
      </c>
      <c r="O1851" s="4" t="str">
        <f>IFERROR(INDEX(字典1_78!C:C,MATCH(RIGHT(F1851,2),字典1_78!B:B,0)),"Error")</f>
        <v>系统启动、关闭</v>
      </c>
      <c r="P1851" s="5">
        <f t="shared" si="112"/>
        <v>0</v>
      </c>
      <c r="Q1851" s="5">
        <f t="shared" si="113"/>
        <v>0</v>
      </c>
      <c r="R1851" s="5" t="str">
        <f>IF(H1853="C_B",INDEX(音色一览表!A:A,MATCH(MID(F1851,5,2)&amp;MID(F1852,5,2)&amp;MID(F1853,7,2),音色一览表!H:H,0))&amp;" "&amp;INDEX(音色一览表!G:G,MATCH(MID(F1851,5,2)&amp;MID(F1852,5,2)&amp;MID(F1853,7,2),音色一览表!H:H,0)),"")</f>
        <v/>
      </c>
      <c r="S1851" s="17" t="s">
        <v>3452</v>
      </c>
      <c r="T1851" s="17"/>
    </row>
    <row r="1852" spans="1:20" ht="18" customHeight="1" x14ac:dyDescent="0.2">
      <c r="A1852" s="16">
        <v>1850</v>
      </c>
      <c r="B1852" s="16">
        <v>10</v>
      </c>
      <c r="C1852" s="10">
        <v>43391.905794513892</v>
      </c>
      <c r="D1852" s="16" t="s">
        <v>1110</v>
      </c>
      <c r="E1852" s="16" t="s">
        <v>50</v>
      </c>
      <c r="F1852" s="16" t="s">
        <v>50</v>
      </c>
      <c r="G1852" s="16" t="s">
        <v>50</v>
      </c>
      <c r="H1852" s="34" t="str">
        <f t="shared" si="115"/>
        <v>0</v>
      </c>
      <c r="I1852" s="34" t="str">
        <f>IFERROR(INDEX(数据分类!B:B,MATCH(数据!H1852,数据分类!A:A,0)),"Error")</f>
        <v>系统启动、关闭</v>
      </c>
      <c r="J1852" s="34" t="str">
        <f>IFERROR(_xlfn.IFS(INDEX(数据分类!E:E,MATCH(数据!H1852,数据分类!A:A,0))=3456,N1852&amp;M1852,INDEX(数据分类!E:E,MATCH(数据!H1852,数据分类!A:A,0))=34,M1852,INDEX(数据分类!E:E,MATCH(数据!H1852,数据分类!A:A,0))=56,N1852,INDEX(数据分类!E:E,MATCH(数据!H1852,数据分类!A:A,0))="-","-"),"Error")</f>
        <v>-</v>
      </c>
      <c r="K1852" s="34" t="str">
        <f t="shared" si="114"/>
        <v>-</v>
      </c>
      <c r="L1852" s="4" t="str">
        <f>IFERROR(INDEX(字典msg!B:B,MATCH(D1852,字典msg!A:A,0)),"Error")</f>
        <v>关机</v>
      </c>
      <c r="M1852" s="4" t="str">
        <f>IFERROR(_xlfn.IFS(H1852="9",INDEX(字典1_34!C:C,MATCH(MID(F1852,5,2),字典1_34!B:B,0)),H1852="B00",INDEX(字典1_34!D:D,MATCH(MID(F1852,5,2),字典1_34!B:B,0)),H1852="B20",INDEX(字典1_34!E:E,MATCH(MID(F1852,5,2),字典1_34!B:B,0)),H1852="B48",INDEX(字典1_34!G:G,MATCH(MID(F1852,5,2),字典1_34!B:B,0)),LEFT(H1852,1)="B",INDEX(字典1_34!F:F,MATCH(MID(F1852,5,2),字典1_34!B:B,0))),"-")</f>
        <v>-</v>
      </c>
      <c r="N1852" s="4" t="str">
        <f>IFERROR(_xlfn.IFS(H1852="9",INDEX(字典1_56!C:C,MATCH(MID(F1852,7,2),字典1_56!B:B,0)),LEFT(H1852,1)="B",INDEX(字典1_56!D:D,MATCH(MID(F1852,7,2),字典1_56!B:B,0)),H1852="C_B",INDEX(字典1_56!F:F,MATCH(MID(F1852,7,2),字典1_56!B:B,0)),H1852="C",INDEX(字典1_56!E:E,MATCH(MID(F1852,7,2),字典1_56!B:B,0))),"-")</f>
        <v>-</v>
      </c>
      <c r="O1852" s="4" t="str">
        <f>IFERROR(INDEX(字典1_78!C:C,MATCH(RIGHT(F1852,2),字典1_78!B:B,0)),"Error")</f>
        <v>系统启动、关闭</v>
      </c>
      <c r="P1852" s="5">
        <f t="shared" si="112"/>
        <v>0</v>
      </c>
      <c r="Q1852" s="5">
        <f t="shared" si="113"/>
        <v>0</v>
      </c>
      <c r="R1852" s="5" t="str">
        <f>IF(H1854="C_B",INDEX(音色一览表!A:A,MATCH(MID(F1852,5,2)&amp;MID(F1853,5,2)&amp;MID(F1854,7,2),音色一览表!H:H,0))&amp;" "&amp;INDEX(音色一览表!G:G,MATCH(MID(F1852,5,2)&amp;MID(F1853,5,2)&amp;MID(F1854,7,2),音色一览表!H:H,0)),"")</f>
        <v/>
      </c>
      <c r="S1852" s="17" t="s">
        <v>1216</v>
      </c>
      <c r="T1852" s="17"/>
    </row>
    <row r="1853" spans="1:20" ht="18" customHeight="1" x14ac:dyDescent="0.2">
      <c r="A1853" s="16">
        <v>1851</v>
      </c>
      <c r="B1853" s="16">
        <v>10</v>
      </c>
      <c r="C1853" s="10">
        <v>43391.905927627318</v>
      </c>
      <c r="D1853" s="16" t="s">
        <v>683</v>
      </c>
      <c r="E1853" s="16" t="s">
        <v>50</v>
      </c>
      <c r="F1853" s="16" t="s">
        <v>50</v>
      </c>
      <c r="G1853" s="16" t="s">
        <v>50</v>
      </c>
      <c r="H1853" s="34" t="str">
        <f t="shared" si="115"/>
        <v>0</v>
      </c>
      <c r="I1853" s="34" t="str">
        <f>IFERROR(INDEX(数据分类!B:B,MATCH(数据!H1853,数据分类!A:A,0)),"Error")</f>
        <v>系统启动、关闭</v>
      </c>
      <c r="J1853" s="34" t="str">
        <f>IFERROR(_xlfn.IFS(INDEX(数据分类!E:E,MATCH(数据!H1853,数据分类!A:A,0))=3456,N1853&amp;M1853,INDEX(数据分类!E:E,MATCH(数据!H1853,数据分类!A:A,0))=34,M1853,INDEX(数据分类!E:E,MATCH(数据!H1853,数据分类!A:A,0))=56,N1853,INDEX(数据分类!E:E,MATCH(数据!H1853,数据分类!A:A,0))="-","-"),"Error")</f>
        <v>-</v>
      </c>
      <c r="K1853" s="34" t="str">
        <f t="shared" si="114"/>
        <v>-</v>
      </c>
      <c r="L1853" s="4" t="str">
        <f>IFERROR(INDEX(字典msg!B:B,MATCH(D1853,字典msg!A:A,0)),"Error")</f>
        <v>初始化成功</v>
      </c>
      <c r="M1853" s="4" t="str">
        <f>IFERROR(_xlfn.IFS(H1853="9",INDEX(字典1_34!C:C,MATCH(MID(F1853,5,2),字典1_34!B:B,0)),H1853="B00",INDEX(字典1_34!D:D,MATCH(MID(F1853,5,2),字典1_34!B:B,0)),H1853="B20",INDEX(字典1_34!E:E,MATCH(MID(F1853,5,2),字典1_34!B:B,0)),H1853="B48",INDEX(字典1_34!G:G,MATCH(MID(F1853,5,2),字典1_34!B:B,0)),LEFT(H1853,1)="B",INDEX(字典1_34!F:F,MATCH(MID(F1853,5,2),字典1_34!B:B,0))),"-")</f>
        <v>-</v>
      </c>
      <c r="N1853" s="4" t="str">
        <f>IFERROR(_xlfn.IFS(H1853="9",INDEX(字典1_56!C:C,MATCH(MID(F1853,7,2),字典1_56!B:B,0)),LEFT(H1853,1)="B",INDEX(字典1_56!D:D,MATCH(MID(F1853,7,2),字典1_56!B:B,0)),H1853="C_B",INDEX(字典1_56!F:F,MATCH(MID(F1853,7,2),字典1_56!B:B,0)),H1853="C",INDEX(字典1_56!E:E,MATCH(MID(F1853,7,2),字典1_56!B:B,0))),"-")</f>
        <v>-</v>
      </c>
      <c r="O1853" s="4" t="str">
        <f>IFERROR(INDEX(字典1_78!C:C,MATCH(RIGHT(F1853,2),字典1_78!B:B,0)),"Error")</f>
        <v>系统启动、关闭</v>
      </c>
      <c r="P1853" s="5">
        <f t="shared" si="112"/>
        <v>0</v>
      </c>
      <c r="Q1853" s="5">
        <f t="shared" si="113"/>
        <v>0</v>
      </c>
      <c r="R1853" s="5" t="str">
        <f>IF(H1855="C_B",INDEX(音色一览表!A:A,MATCH(MID(F1853,5,2)&amp;MID(F1854,5,2)&amp;MID(F1855,7,2),音色一览表!H:H,0))&amp;" "&amp;INDEX(音色一览表!G:G,MATCH(MID(F1853,5,2)&amp;MID(F1854,5,2)&amp;MID(F1855,7,2),音色一览表!H:H,0)),"")</f>
        <v/>
      </c>
      <c r="S1853" s="17" t="s">
        <v>3452</v>
      </c>
      <c r="T1853" s="17"/>
    </row>
    <row r="1854" spans="1:20" ht="18" customHeight="1" x14ac:dyDescent="0.2">
      <c r="A1854" s="16">
        <v>1852</v>
      </c>
      <c r="B1854" s="16">
        <v>10</v>
      </c>
      <c r="C1854" s="10" t="s">
        <v>1201</v>
      </c>
      <c r="D1854" s="16"/>
      <c r="E1854" s="16"/>
      <c r="F1854" s="16"/>
      <c r="G1854" s="16"/>
      <c r="H1854" s="34" t="str">
        <f t="shared" si="115"/>
        <v/>
      </c>
      <c r="I1854" s="34" t="str">
        <f>IFERROR(INDEX(数据分类!B:B,MATCH(数据!H1854,数据分类!A:A,0)),"Error")</f>
        <v>Error</v>
      </c>
      <c r="J1854" s="34" t="str">
        <f>IFERROR(_xlfn.IFS(INDEX(数据分类!E:E,MATCH(数据!H1854,数据分类!A:A,0))=3456,N1854&amp;M1854,INDEX(数据分类!E:E,MATCH(数据!H1854,数据分类!A:A,0))=34,M1854,INDEX(数据分类!E:E,MATCH(数据!H1854,数据分类!A:A,0))=56,N1854,INDEX(数据分类!E:E,MATCH(数据!H1854,数据分类!A:A,0))="-","-"),"Error")</f>
        <v>Error</v>
      </c>
      <c r="K1854" s="34" t="str">
        <f t="shared" si="114"/>
        <v>-</v>
      </c>
      <c r="L1854" s="4" t="str">
        <f>IFERROR(INDEX(字典msg!B:B,MATCH(D1854,字典msg!A:A,0)),"Error")</f>
        <v>Error</v>
      </c>
      <c r="M1854" s="4" t="str">
        <f>IFERROR(_xlfn.IFS(H1854="9",INDEX(字典1_34!C:C,MATCH(MID(F1854,5,2),字典1_34!B:B,0)),H1854="B00",INDEX(字典1_34!D:D,MATCH(MID(F1854,5,2),字典1_34!B:B,0)),H1854="B20",INDEX(字典1_34!E:E,MATCH(MID(F1854,5,2),字典1_34!B:B,0)),H1854="B48",INDEX(字典1_34!G:G,MATCH(MID(F1854,5,2),字典1_34!B:B,0)),LEFT(H1854,1)="B",INDEX(字典1_34!F:F,MATCH(MID(F1854,5,2),字典1_34!B:B,0))),"-")</f>
        <v>-</v>
      </c>
      <c r="N1854" s="4" t="str">
        <f>IFERROR(_xlfn.IFS(H1854="9",INDEX(字典1_56!C:C,MATCH(MID(F1854,7,2),字典1_56!B:B,0)),LEFT(H1854,1)="B",INDEX(字典1_56!D:D,MATCH(MID(F1854,7,2),字典1_56!B:B,0)),H1854="C_B",INDEX(字典1_56!F:F,MATCH(MID(F1854,7,2),字典1_56!B:B,0)),H1854="C",INDEX(字典1_56!E:E,MATCH(MID(F1854,7,2),字典1_56!B:B,0))),"-")</f>
        <v>-</v>
      </c>
      <c r="O1854" s="4" t="str">
        <f>IFERROR(INDEX(字典1_78!C:C,MATCH(RIGHT(F1854,2),字典1_78!B:B,0)),"Error")</f>
        <v>Error</v>
      </c>
      <c r="P1854" s="5">
        <f t="shared" si="112"/>
        <v>0</v>
      </c>
      <c r="Q1854" s="5">
        <f t="shared" si="113"/>
        <v>0</v>
      </c>
      <c r="R1854" s="5" t="str">
        <f>IF(H1856="C_B",INDEX(音色一览表!A:A,MATCH(MID(F1854,5,2)&amp;MID(F1855,5,2)&amp;MID(F1856,7,2),音色一览表!H:H,0))&amp;" "&amp;INDEX(音色一览表!G:G,MATCH(MID(F1854,5,2)&amp;MID(F1855,5,2)&amp;MID(F1856,7,2),音色一览表!H:H,0)),"")</f>
        <v/>
      </c>
      <c r="S1854" s="17"/>
      <c r="T1854" s="17"/>
    </row>
    <row r="1855" spans="1:20" ht="18" customHeight="1" x14ac:dyDescent="0.2">
      <c r="A1855" s="16">
        <v>1853</v>
      </c>
      <c r="B1855" s="16">
        <v>10</v>
      </c>
      <c r="C1855" s="10" t="s">
        <v>1201</v>
      </c>
      <c r="D1855" s="16"/>
      <c r="E1855" s="16"/>
      <c r="F1855" s="16"/>
      <c r="G1855" s="16"/>
      <c r="H1855" s="34" t="str">
        <f t="shared" si="115"/>
        <v/>
      </c>
      <c r="I1855" s="34" t="str">
        <f>IFERROR(INDEX(数据分类!B:B,MATCH(数据!H1855,数据分类!A:A,0)),"Error")</f>
        <v>Error</v>
      </c>
      <c r="J1855" s="34" t="str">
        <f>IFERROR(_xlfn.IFS(INDEX(数据分类!E:E,MATCH(数据!H1855,数据分类!A:A,0))=3456,N1855&amp;M1855,INDEX(数据分类!E:E,MATCH(数据!H1855,数据分类!A:A,0))=34,M1855,INDEX(数据分类!E:E,MATCH(数据!H1855,数据分类!A:A,0))=56,N1855,INDEX(数据分类!E:E,MATCH(数据!H1855,数据分类!A:A,0))="-","-"),"Error")</f>
        <v>Error</v>
      </c>
      <c r="K1855" s="34" t="str">
        <f t="shared" si="114"/>
        <v>-</v>
      </c>
      <c r="L1855" s="4" t="str">
        <f>IFERROR(INDEX(字典msg!B:B,MATCH(D1855,字典msg!A:A,0)),"Error")</f>
        <v>Error</v>
      </c>
      <c r="M1855" s="4" t="str">
        <f>IFERROR(_xlfn.IFS(H1855="9",INDEX(字典1_34!C:C,MATCH(MID(F1855,5,2),字典1_34!B:B,0)),H1855="B00",INDEX(字典1_34!D:D,MATCH(MID(F1855,5,2),字典1_34!B:B,0)),H1855="B20",INDEX(字典1_34!E:E,MATCH(MID(F1855,5,2),字典1_34!B:B,0)),H1855="B48",INDEX(字典1_34!G:G,MATCH(MID(F1855,5,2),字典1_34!B:B,0)),LEFT(H1855,1)="B",INDEX(字典1_34!F:F,MATCH(MID(F1855,5,2),字典1_34!B:B,0))),"-")</f>
        <v>-</v>
      </c>
      <c r="N1855" s="4" t="str">
        <f>IFERROR(_xlfn.IFS(H1855="9",INDEX(字典1_56!C:C,MATCH(MID(F1855,7,2),字典1_56!B:B,0)),LEFT(H1855,1)="B",INDEX(字典1_56!D:D,MATCH(MID(F1855,7,2),字典1_56!B:B,0)),H1855="C_B",INDEX(字典1_56!F:F,MATCH(MID(F1855,7,2),字典1_56!B:B,0)),H1855="C",INDEX(字典1_56!E:E,MATCH(MID(F1855,7,2),字典1_56!B:B,0))),"-")</f>
        <v>-</v>
      </c>
      <c r="O1855" s="4" t="str">
        <f>IFERROR(INDEX(字典1_78!C:C,MATCH(RIGHT(F1855,2),字典1_78!B:B,0)),"Error")</f>
        <v>Error</v>
      </c>
      <c r="P1855" s="5">
        <f t="shared" si="112"/>
        <v>0</v>
      </c>
      <c r="Q1855" s="5">
        <f t="shared" si="113"/>
        <v>0</v>
      </c>
      <c r="R1855" s="5" t="str">
        <f>IF(H1857="C_B",INDEX(音色一览表!A:A,MATCH(MID(F1855,5,2)&amp;MID(F1856,5,2)&amp;MID(F1857,7,2),音色一览表!H:H,0))&amp;" "&amp;INDEX(音色一览表!G:G,MATCH(MID(F1855,5,2)&amp;MID(F1856,5,2)&amp;MID(F1857,7,2),音色一览表!H:H,0)),"")</f>
        <v/>
      </c>
      <c r="S1855" s="17"/>
      <c r="T1855" s="17"/>
    </row>
    <row r="1856" spans="1:20" ht="18" customHeight="1" x14ac:dyDescent="0.2">
      <c r="A1856" s="16">
        <v>1854</v>
      </c>
      <c r="B1856" s="16">
        <v>10</v>
      </c>
      <c r="C1856" s="10">
        <v>43391.906033310188</v>
      </c>
      <c r="D1856" s="16" t="s">
        <v>49</v>
      </c>
      <c r="E1856" s="16" t="s">
        <v>50</v>
      </c>
      <c r="F1856" s="16" t="s">
        <v>1021</v>
      </c>
      <c r="G1856" s="16" t="s">
        <v>3262</v>
      </c>
      <c r="H1856" s="34" t="str">
        <f t="shared" si="115"/>
        <v>B00</v>
      </c>
      <c r="I1856" s="34" t="str">
        <f>IFERROR(INDEX(数据分类!B:B,MATCH(数据!H1856,数据分类!A:A,0)),"Error")</f>
        <v>设定音色_MSB</v>
      </c>
      <c r="J1856" s="34" t="str">
        <f>IFERROR(_xlfn.IFS(INDEX(数据分类!E:E,MATCH(数据!H1856,数据分类!A:A,0))=3456,N1856&amp;M1856,INDEX(数据分类!E:E,MATCH(数据!H1856,数据分类!A:A,0))=34,M1856,INDEX(数据分类!E:E,MATCH(数据!H1856,数据分类!A:A,0))=56,N1856,INDEX(数据分类!E:E,MATCH(数据!H1856,数据分类!A:A,0))="-","-"),"Error")</f>
        <v>MSB:000</v>
      </c>
      <c r="K1856" s="34">
        <f t="shared" si="114"/>
        <v>1</v>
      </c>
      <c r="L1856" s="4" t="str">
        <f>IFERROR(INDEX(字典msg!B:B,MATCH(D1856,字典msg!A:A,0)),"Error")</f>
        <v>正常</v>
      </c>
      <c r="M1856" s="4" t="str">
        <f>IFERROR(_xlfn.IFS(H1856="9",INDEX(字典1_34!C:C,MATCH(MID(F1856,5,2),字典1_34!B:B,0)),H1856="B00",INDEX(字典1_34!D:D,MATCH(MID(F1856,5,2),字典1_34!B:B,0)),H1856="B20",INDEX(字典1_34!E:E,MATCH(MID(F1856,5,2),字典1_34!B:B,0)),H1856="B48",INDEX(字典1_34!G:G,MATCH(MID(F1856,5,2),字典1_34!B:B,0)),LEFT(H1856,1)="B",INDEX(字典1_34!F:F,MATCH(MID(F1856,5,2),字典1_34!B:B,0))),"-")</f>
        <v>MSB:000</v>
      </c>
      <c r="N1856" s="4" t="str">
        <f>IFERROR(_xlfn.IFS(H1856="9",INDEX(字典1_56!C:C,MATCH(MID(F1856,7,2),字典1_56!B:B,0)),LEFT(H1856,1)="B",INDEX(字典1_56!D:D,MATCH(MID(F1856,7,2),字典1_56!B:B,0)),H1856="C_B",INDEX(字典1_56!F:F,MATCH(MID(F1856,7,2),字典1_56!B:B,0)),H1856="C",INDEX(字典1_56!E:E,MATCH(MID(F1856,7,2),字典1_56!B:B,0))),"-")</f>
        <v>设定音色_MSB</v>
      </c>
      <c r="O1856" s="4" t="str">
        <f>IFERROR(INDEX(字典1_78!C:C,MATCH(RIGHT(F1856,2),字典1_78!B:B,0)),"Error")</f>
        <v>控制变更(#01)</v>
      </c>
      <c r="P1856" s="5">
        <f t="shared" si="112"/>
        <v>9.1150000000000002</v>
      </c>
      <c r="Q1856" s="5">
        <f t="shared" si="113"/>
        <v>9.1150000000000002</v>
      </c>
      <c r="R1856" s="5" t="str">
        <f>IF(H1858="C_B",INDEX(音色一览表!A:A,MATCH(MID(F1856,5,2)&amp;MID(F1857,5,2)&amp;MID(F1858,7,2),音色一览表!H:H,0))&amp;" "&amp;INDEX(音色一览表!G:G,MATCH(MID(F1856,5,2)&amp;MID(F1857,5,2)&amp;MID(F1858,7,2),音色一览表!H:H,0)),"")</f>
        <v>39 古钢琴</v>
      </c>
      <c r="S1856" s="17" t="s">
        <v>2110</v>
      </c>
      <c r="T1856" s="17"/>
    </row>
    <row r="1857" spans="1:20" ht="18" customHeight="1" x14ac:dyDescent="0.2">
      <c r="A1857" s="16">
        <v>1855</v>
      </c>
      <c r="B1857" s="16">
        <v>10</v>
      </c>
      <c r="C1857" s="10">
        <v>43391.906033310188</v>
      </c>
      <c r="D1857" s="16" t="s">
        <v>49</v>
      </c>
      <c r="E1857" s="16" t="s">
        <v>50</v>
      </c>
      <c r="F1857" s="16" t="s">
        <v>1023</v>
      </c>
      <c r="G1857" s="16" t="s">
        <v>3262</v>
      </c>
      <c r="H1857" s="34" t="str">
        <f t="shared" si="115"/>
        <v>B20</v>
      </c>
      <c r="I1857" s="34" t="str">
        <f>IFERROR(INDEX(数据分类!B:B,MATCH(数据!H1857,数据分类!A:A,0)),"Error")</f>
        <v>设定音色_LSB</v>
      </c>
      <c r="J1857" s="34" t="str">
        <f>IFERROR(_xlfn.IFS(INDEX(数据分类!E:E,MATCH(数据!H1857,数据分类!A:A,0))=3456,N1857&amp;M1857,INDEX(数据分类!E:E,MATCH(数据!H1857,数据分类!A:A,0))=34,M1857,INDEX(数据分类!E:E,MATCH(数据!H1857,数据分类!A:A,0))=56,N1857,INDEX(数据分类!E:E,MATCH(数据!H1857,数据分类!A:A,0))="-","-"),"Error")</f>
        <v>LSB:112</v>
      </c>
      <c r="K1857" s="34">
        <f t="shared" si="114"/>
        <v>1</v>
      </c>
      <c r="L1857" s="4" t="str">
        <f>IFERROR(INDEX(字典msg!B:B,MATCH(D1857,字典msg!A:A,0)),"Error")</f>
        <v>正常</v>
      </c>
      <c r="M1857" s="4" t="str">
        <f>IFERROR(_xlfn.IFS(H1857="9",INDEX(字典1_34!C:C,MATCH(MID(F1857,5,2),字典1_34!B:B,0)),H1857="B00",INDEX(字典1_34!D:D,MATCH(MID(F1857,5,2),字典1_34!B:B,0)),H1857="B20",INDEX(字典1_34!E:E,MATCH(MID(F1857,5,2),字典1_34!B:B,0)),H1857="B48",INDEX(字典1_34!G:G,MATCH(MID(F1857,5,2),字典1_34!B:B,0)),LEFT(H1857,1)="B",INDEX(字典1_34!F:F,MATCH(MID(F1857,5,2),字典1_34!B:B,0))),"-")</f>
        <v>LSB:112</v>
      </c>
      <c r="N1857" s="4" t="str">
        <f>IFERROR(_xlfn.IFS(H1857="9",INDEX(字典1_56!C:C,MATCH(MID(F1857,7,2),字典1_56!B:B,0)),LEFT(H1857,1)="B",INDEX(字典1_56!D:D,MATCH(MID(F1857,7,2),字典1_56!B:B,0)),H1857="C_B",INDEX(字典1_56!F:F,MATCH(MID(F1857,7,2),字典1_56!B:B,0)),H1857="C",INDEX(字典1_56!E:E,MATCH(MID(F1857,7,2),字典1_56!B:B,0))),"-")</f>
        <v>设定音色_LSB</v>
      </c>
      <c r="O1857" s="4" t="str">
        <f>IFERROR(INDEX(字典1_78!C:C,MATCH(RIGHT(F1857,2),字典1_78!B:B,0)),"Error")</f>
        <v>控制变更(#01)</v>
      </c>
      <c r="P1857" s="5">
        <f t="shared" si="112"/>
        <v>9.1150000000000002</v>
      </c>
      <c r="Q1857" s="5">
        <f t="shared" si="113"/>
        <v>0</v>
      </c>
      <c r="R1857" s="5" t="str">
        <f>IF(H1859="C_B",INDEX(音色一览表!A:A,MATCH(MID(F1857,5,2)&amp;MID(F1858,5,2)&amp;MID(F1859,7,2),音色一览表!H:H,0))&amp;" "&amp;INDEX(音色一览表!G:G,MATCH(MID(F1857,5,2)&amp;MID(F1858,5,2)&amp;MID(F1859,7,2),音色一览表!H:H,0)),"")</f>
        <v/>
      </c>
      <c r="S1857" s="17"/>
      <c r="T1857" s="17"/>
    </row>
    <row r="1858" spans="1:20" ht="18" customHeight="1" x14ac:dyDescent="0.2">
      <c r="A1858" s="16">
        <v>1856</v>
      </c>
      <c r="B1858" s="16">
        <v>10</v>
      </c>
      <c r="C1858" s="10">
        <v>43391.906033495368</v>
      </c>
      <c r="D1858" s="16" t="s">
        <v>49</v>
      </c>
      <c r="E1858" s="16" t="s">
        <v>50</v>
      </c>
      <c r="F1858" s="16" t="s">
        <v>1070</v>
      </c>
      <c r="G1858" s="16" t="s">
        <v>3263</v>
      </c>
      <c r="H1858" s="34" t="str">
        <f t="shared" si="115"/>
        <v>C_B</v>
      </c>
      <c r="I1858" s="34" t="str">
        <f>IFERROR(INDEX(数据分类!B:B,MATCH(数据!H1858,数据分类!A:A,0)),"Error")</f>
        <v>设定音色_NO</v>
      </c>
      <c r="J1858" s="34" t="str">
        <f>IFERROR(_xlfn.IFS(INDEX(数据分类!E:E,MATCH(数据!H1858,数据分类!A:A,0))=3456,N1858&amp;M1858,INDEX(数据分类!E:E,MATCH(数据!H1858,数据分类!A:A,0))=34,M1858,INDEX(数据分类!E:E,MATCH(数据!H1858,数据分类!A:A,0))=56,N1858,INDEX(数据分类!E:E,MATCH(数据!H1858,数据分类!A:A,0))="-","-"),"Error")</f>
        <v>NO:007</v>
      </c>
      <c r="K1858" s="34">
        <f t="shared" si="114"/>
        <v>1</v>
      </c>
      <c r="L1858" s="4" t="str">
        <f>IFERROR(INDEX(字典msg!B:B,MATCH(D1858,字典msg!A:A,0)),"Error")</f>
        <v>正常</v>
      </c>
      <c r="M1858" s="4" t="str">
        <f>IFERROR(_xlfn.IFS(H1858="9",INDEX(字典1_34!C:C,MATCH(MID(F1858,5,2),字典1_34!B:B,0)),H1858="B00",INDEX(字典1_34!D:D,MATCH(MID(F1858,5,2),字典1_34!B:B,0)),H1858="B20",INDEX(字典1_34!E:E,MATCH(MID(F1858,5,2),字典1_34!B:B,0)),H1858="B48",INDEX(字典1_34!G:G,MATCH(MID(F1858,5,2),字典1_34!B:B,0)),LEFT(H1858,1)="B",INDEX(字典1_34!F:F,MATCH(MID(F1858,5,2),字典1_34!B:B,0))),"-")</f>
        <v>-</v>
      </c>
      <c r="N1858" s="4" t="str">
        <f>IFERROR(_xlfn.IFS(H1858="9",INDEX(字典1_56!C:C,MATCH(MID(F1858,7,2),字典1_56!B:B,0)),LEFT(H1858,1)="B",INDEX(字典1_56!D:D,MATCH(MID(F1858,7,2),字典1_56!B:B,0)),H1858="C_B",INDEX(字典1_56!F:F,MATCH(MID(F1858,7,2),字典1_56!B:B,0)),H1858="C",INDEX(字典1_56!E:E,MATCH(MID(F1858,7,2),字典1_56!B:B,0))),"-")</f>
        <v>NO:007</v>
      </c>
      <c r="O1858" s="4" t="str">
        <f>IFERROR(INDEX(字典1_78!C:C,MATCH(RIGHT(F1858,2),字典1_78!B:B,0)),"Error")</f>
        <v>程序更改(#01)</v>
      </c>
      <c r="P1858" s="5">
        <f t="shared" si="112"/>
        <v>9.1310000000000002</v>
      </c>
      <c r="Q1858" s="5">
        <f t="shared" si="113"/>
        <v>1.6000000000000014E-2</v>
      </c>
      <c r="R1858" s="5" t="str">
        <f>IF(H1860="C_B",INDEX(音色一览表!A:A,MATCH(MID(F1858,5,2)&amp;MID(F1859,5,2)&amp;MID(F1860,7,2),音色一览表!H:H,0))&amp;" "&amp;INDEX(音色一览表!G:G,MATCH(MID(F1858,5,2)&amp;MID(F1859,5,2)&amp;MID(F1860,7,2),音色一览表!H:H,0)),"")</f>
        <v/>
      </c>
      <c r="S1858" s="17"/>
      <c r="T1858" s="17"/>
    </row>
    <row r="1859" spans="1:20" ht="18" customHeight="1" x14ac:dyDescent="0.2">
      <c r="A1859" s="16">
        <v>1857</v>
      </c>
      <c r="B1859" s="16">
        <v>10</v>
      </c>
      <c r="C1859" s="10">
        <v>43391.906033495368</v>
      </c>
      <c r="D1859" s="16" t="s">
        <v>49</v>
      </c>
      <c r="E1859" s="16" t="s">
        <v>50</v>
      </c>
      <c r="F1859" s="16" t="s">
        <v>1026</v>
      </c>
      <c r="G1859" s="16" t="s">
        <v>3263</v>
      </c>
      <c r="H1859" s="34" t="str">
        <f t="shared" si="115"/>
        <v>B00</v>
      </c>
      <c r="I1859" s="34" t="str">
        <f>IFERROR(INDEX(数据分类!B:B,MATCH(数据!H1859,数据分类!A:A,0)),"Error")</f>
        <v>设定音色_MSB</v>
      </c>
      <c r="J1859" s="34" t="str">
        <f>IFERROR(_xlfn.IFS(INDEX(数据分类!E:E,MATCH(数据!H1859,数据分类!A:A,0))=3456,N1859&amp;M1859,INDEX(数据分类!E:E,MATCH(数据!H1859,数据分类!A:A,0))=34,M1859,INDEX(数据分类!E:E,MATCH(数据!H1859,数据分类!A:A,0))=56,N1859,INDEX(数据分类!E:E,MATCH(数据!H1859,数据分类!A:A,0))="-","-"),"Error")</f>
        <v>MSB:000</v>
      </c>
      <c r="K1859" s="34">
        <f t="shared" si="114"/>
        <v>2</v>
      </c>
      <c r="L1859" s="4" t="str">
        <f>IFERROR(INDEX(字典msg!B:B,MATCH(D1859,字典msg!A:A,0)),"Error")</f>
        <v>正常</v>
      </c>
      <c r="M1859" s="4" t="str">
        <f>IFERROR(_xlfn.IFS(H1859="9",INDEX(字典1_34!C:C,MATCH(MID(F1859,5,2),字典1_34!B:B,0)),H1859="B00",INDEX(字典1_34!D:D,MATCH(MID(F1859,5,2),字典1_34!B:B,0)),H1859="B20",INDEX(字典1_34!E:E,MATCH(MID(F1859,5,2),字典1_34!B:B,0)),H1859="B48",INDEX(字典1_34!G:G,MATCH(MID(F1859,5,2),字典1_34!B:B,0)),LEFT(H1859,1)="B",INDEX(字典1_34!F:F,MATCH(MID(F1859,5,2),字典1_34!B:B,0))),"-")</f>
        <v>MSB:000</v>
      </c>
      <c r="N1859" s="4" t="str">
        <f>IFERROR(_xlfn.IFS(H1859="9",INDEX(字典1_56!C:C,MATCH(MID(F1859,7,2),字典1_56!B:B,0)),LEFT(H1859,1)="B",INDEX(字典1_56!D:D,MATCH(MID(F1859,7,2),字典1_56!B:B,0)),H1859="C_B",INDEX(字典1_56!F:F,MATCH(MID(F1859,7,2),字典1_56!B:B,0)),H1859="C",INDEX(字典1_56!E:E,MATCH(MID(F1859,7,2),字典1_56!B:B,0))),"-")</f>
        <v>设定音色_MSB</v>
      </c>
      <c r="O1859" s="4" t="str">
        <f>IFERROR(INDEX(字典1_78!C:C,MATCH(RIGHT(F1859,2),字典1_78!B:B,0)),"Error")</f>
        <v>控制变更(#02)</v>
      </c>
      <c r="P1859" s="5">
        <f t="shared" ref="P1859:P1910" si="116">HEX2DEC(RIGHT(G1859,6))/1000</f>
        <v>9.1310000000000002</v>
      </c>
      <c r="Q1859" s="5">
        <f t="shared" ref="Q1859:Q1910" si="117">IFERROR(IF(B1859=B1858,P1859-P1858,0),"")</f>
        <v>0</v>
      </c>
      <c r="R1859" s="5" t="str">
        <f>IF(H1861="C_B",INDEX(音色一览表!A:A,MATCH(MID(F1859,5,2)&amp;MID(F1860,5,2)&amp;MID(F1861,7,2),音色一览表!H:H,0))&amp;" "&amp;INDEX(音色一览表!G:G,MATCH(MID(F1859,5,2)&amp;MID(F1860,5,2)&amp;MID(F1861,7,2),音色一览表!H:H,0)),"")</f>
        <v>74 弦乐合奏2</v>
      </c>
      <c r="S1859" s="17"/>
      <c r="T1859" s="17"/>
    </row>
    <row r="1860" spans="1:20" ht="18" customHeight="1" x14ac:dyDescent="0.2">
      <c r="A1860" s="16">
        <v>1858</v>
      </c>
      <c r="B1860" s="16">
        <v>10</v>
      </c>
      <c r="C1860" s="10">
        <v>43391.90603366898</v>
      </c>
      <c r="D1860" s="16" t="s">
        <v>49</v>
      </c>
      <c r="E1860" s="16" t="s">
        <v>50</v>
      </c>
      <c r="F1860" s="16" t="s">
        <v>1027</v>
      </c>
      <c r="G1860" s="16" t="s">
        <v>3264</v>
      </c>
      <c r="H1860" s="34" t="str">
        <f t="shared" si="115"/>
        <v>B20</v>
      </c>
      <c r="I1860" s="34" t="str">
        <f>IFERROR(INDEX(数据分类!B:B,MATCH(数据!H1860,数据分类!A:A,0)),"Error")</f>
        <v>设定音色_LSB</v>
      </c>
      <c r="J1860" s="34" t="str">
        <f>IFERROR(_xlfn.IFS(INDEX(数据分类!E:E,MATCH(数据!H1860,数据分类!A:A,0))=3456,N1860&amp;M1860,INDEX(数据分类!E:E,MATCH(数据!H1860,数据分类!A:A,0))=34,M1860,INDEX(数据分类!E:E,MATCH(数据!H1860,数据分类!A:A,0))=56,N1860,INDEX(数据分类!E:E,MATCH(数据!H1860,数据分类!A:A,0))="-","-"),"Error")</f>
        <v>LSB:112</v>
      </c>
      <c r="K1860" s="34">
        <f t="shared" ref="K1860:K1910" si="118">IF(OR(H1860="9",LEFT(H1860,1)="B",LEFT(H1860,1)="C"),RIGHT(F1860,1)+1,"-")</f>
        <v>2</v>
      </c>
      <c r="L1860" s="4" t="str">
        <f>IFERROR(INDEX(字典msg!B:B,MATCH(D1860,字典msg!A:A,0)),"Error")</f>
        <v>正常</v>
      </c>
      <c r="M1860" s="4" t="str">
        <f>IFERROR(_xlfn.IFS(H1860="9",INDEX(字典1_34!C:C,MATCH(MID(F1860,5,2),字典1_34!B:B,0)),H1860="B00",INDEX(字典1_34!D:D,MATCH(MID(F1860,5,2),字典1_34!B:B,0)),H1860="B20",INDEX(字典1_34!E:E,MATCH(MID(F1860,5,2),字典1_34!B:B,0)),H1860="B48",INDEX(字典1_34!G:G,MATCH(MID(F1860,5,2),字典1_34!B:B,0)),LEFT(H1860,1)="B",INDEX(字典1_34!F:F,MATCH(MID(F1860,5,2),字典1_34!B:B,0))),"-")</f>
        <v>LSB:112</v>
      </c>
      <c r="N1860" s="4" t="str">
        <f>IFERROR(_xlfn.IFS(H1860="9",INDEX(字典1_56!C:C,MATCH(MID(F1860,7,2),字典1_56!B:B,0)),LEFT(H1860,1)="B",INDEX(字典1_56!D:D,MATCH(MID(F1860,7,2),字典1_56!B:B,0)),H1860="C_B",INDEX(字典1_56!F:F,MATCH(MID(F1860,7,2),字典1_56!B:B,0)),H1860="C",INDEX(字典1_56!E:E,MATCH(MID(F1860,7,2),字典1_56!B:B,0))),"-")</f>
        <v>设定音色_LSB</v>
      </c>
      <c r="O1860" s="4" t="str">
        <f>IFERROR(INDEX(字典1_78!C:C,MATCH(RIGHT(F1860,2),字典1_78!B:B,0)),"Error")</f>
        <v>控制变更(#02)</v>
      </c>
      <c r="P1860" s="5">
        <f t="shared" si="116"/>
        <v>9.1470000000000002</v>
      </c>
      <c r="Q1860" s="5">
        <f t="shared" si="117"/>
        <v>1.6000000000000014E-2</v>
      </c>
      <c r="R1860" s="5" t="str">
        <f>IF(H1862="C_B",INDEX(音色一览表!A:A,MATCH(MID(F1860,5,2)&amp;MID(F1861,5,2)&amp;MID(F1862,7,2),音色一览表!H:H,0))&amp;" "&amp;INDEX(音色一览表!G:G,MATCH(MID(F1860,5,2)&amp;MID(F1861,5,2)&amp;MID(F1862,7,2),音色一览表!H:H,0)),"")</f>
        <v/>
      </c>
      <c r="S1860" s="17"/>
      <c r="T1860" s="17"/>
    </row>
    <row r="1861" spans="1:20" ht="18" customHeight="1" x14ac:dyDescent="0.2">
      <c r="A1861" s="16">
        <v>1859</v>
      </c>
      <c r="B1861" s="16">
        <v>10</v>
      </c>
      <c r="C1861" s="10">
        <v>43391.906033854168</v>
      </c>
      <c r="D1861" s="16" t="s">
        <v>49</v>
      </c>
      <c r="E1861" s="16" t="s">
        <v>50</v>
      </c>
      <c r="F1861" s="16" t="s">
        <v>1074</v>
      </c>
      <c r="G1861" s="16" t="s">
        <v>3265</v>
      </c>
      <c r="H1861" s="34" t="str">
        <f t="shared" ref="H1861:H1910" si="119">IFERROR(_xlfn.IFS(MID(F1861,9,1)="B",MID(F1861,9,1)&amp;MID(F1861,7,2),MID(F1861,9,1)="F",RIGHT(F1861,2),AND(MID(F1861,9,1)="C",H1859="B00",H1860="B20"),"C_B"),MID(F1861,9,1))</f>
        <v>C_B</v>
      </c>
      <c r="I1861" s="34" t="str">
        <f>IFERROR(INDEX(数据分类!B:B,MATCH(数据!H1861,数据分类!A:A,0)),"Error")</f>
        <v>设定音色_NO</v>
      </c>
      <c r="J1861" s="34" t="str">
        <f>IFERROR(_xlfn.IFS(INDEX(数据分类!E:E,MATCH(数据!H1861,数据分类!A:A,0))=3456,N1861&amp;M1861,INDEX(数据分类!E:E,MATCH(数据!H1861,数据分类!A:A,0))=34,M1861,INDEX(数据分类!E:E,MATCH(数据!H1861,数据分类!A:A,0))=56,N1861,INDEX(数据分类!E:E,MATCH(数据!H1861,数据分类!A:A,0))="-","-"),"Error")</f>
        <v>NO:049</v>
      </c>
      <c r="K1861" s="34">
        <f t="shared" si="118"/>
        <v>2</v>
      </c>
      <c r="L1861" s="4" t="str">
        <f>IFERROR(INDEX(字典msg!B:B,MATCH(D1861,字典msg!A:A,0)),"Error")</f>
        <v>正常</v>
      </c>
      <c r="M1861" s="4" t="str">
        <f>IFERROR(_xlfn.IFS(H1861="9",INDEX(字典1_34!C:C,MATCH(MID(F1861,5,2),字典1_34!B:B,0)),H1861="B00",INDEX(字典1_34!D:D,MATCH(MID(F1861,5,2),字典1_34!B:B,0)),H1861="B20",INDEX(字典1_34!E:E,MATCH(MID(F1861,5,2),字典1_34!B:B,0)),H1861="B48",INDEX(字典1_34!G:G,MATCH(MID(F1861,5,2),字典1_34!B:B,0)),LEFT(H1861,1)="B",INDEX(字典1_34!F:F,MATCH(MID(F1861,5,2),字典1_34!B:B,0))),"-")</f>
        <v>-</v>
      </c>
      <c r="N1861" s="4" t="str">
        <f>IFERROR(_xlfn.IFS(H1861="9",INDEX(字典1_56!C:C,MATCH(MID(F1861,7,2),字典1_56!B:B,0)),LEFT(H1861,1)="B",INDEX(字典1_56!D:D,MATCH(MID(F1861,7,2),字典1_56!B:B,0)),H1861="C_B",INDEX(字典1_56!F:F,MATCH(MID(F1861,7,2),字典1_56!B:B,0)),H1861="C",INDEX(字典1_56!E:E,MATCH(MID(F1861,7,2),字典1_56!B:B,0))),"-")</f>
        <v>NO:049</v>
      </c>
      <c r="O1861" s="4" t="str">
        <f>IFERROR(INDEX(字典1_78!C:C,MATCH(RIGHT(F1861,2),字典1_78!B:B,0)),"Error")</f>
        <v>程序更改(#02)</v>
      </c>
      <c r="P1861" s="5">
        <f t="shared" si="116"/>
        <v>9.1620000000000008</v>
      </c>
      <c r="Q1861" s="5">
        <f t="shared" si="117"/>
        <v>1.5000000000000568E-2</v>
      </c>
      <c r="R1861" s="5" t="str">
        <f>IF(H1863="C_B",INDEX(音色一览表!A:A,MATCH(MID(F1861,5,2)&amp;MID(F1862,5,2)&amp;MID(F1863,7,2),音色一览表!H:H,0))&amp;" "&amp;INDEX(音色一览表!G:G,MATCH(MID(F1861,5,2)&amp;MID(F1862,5,2)&amp;MID(F1863,7,2),音色一览表!H:H,0)),"")</f>
        <v/>
      </c>
      <c r="S1861" s="17"/>
      <c r="T1861" s="17"/>
    </row>
    <row r="1862" spans="1:20" ht="18" customHeight="1" x14ac:dyDescent="0.2">
      <c r="A1862" s="16">
        <v>1860</v>
      </c>
      <c r="B1862" s="16">
        <v>10</v>
      </c>
      <c r="C1862" s="10">
        <v>43391.906034398147</v>
      </c>
      <c r="D1862" s="16" t="s">
        <v>49</v>
      </c>
      <c r="E1862" s="16" t="s">
        <v>50</v>
      </c>
      <c r="F1862" s="16" t="s">
        <v>1076</v>
      </c>
      <c r="G1862" s="16" t="s">
        <v>3266</v>
      </c>
      <c r="H1862" s="34" t="str">
        <f t="shared" si="119"/>
        <v>B07</v>
      </c>
      <c r="I1862" s="34" t="str">
        <f>IFERROR(INDEX(数据分类!B:B,MATCH(数据!H1862,数据分类!A:A,0)),"Error")</f>
        <v>主音量_a</v>
      </c>
      <c r="J1862" s="34" t="str">
        <f>IFERROR(_xlfn.IFS(INDEX(数据分类!E:E,MATCH(数据!H1862,数据分类!A:A,0))=3456,N1862&amp;M1862,INDEX(数据分类!E:E,MATCH(数据!H1862,数据分类!A:A,0))=34,M1862,INDEX(数据分类!E:E,MATCH(数据!H1862,数据分类!A:A,0))=56,N1862,INDEX(数据分类!E:E,MATCH(数据!H1862,数据分类!A:A,0))="-","-"),"Error")</f>
        <v>Vol:080</v>
      </c>
      <c r="K1862" s="34">
        <f t="shared" si="118"/>
        <v>1</v>
      </c>
      <c r="L1862" s="4" t="str">
        <f>IFERROR(INDEX(字典msg!B:B,MATCH(D1862,字典msg!A:A,0)),"Error")</f>
        <v>正常</v>
      </c>
      <c r="M1862" s="4" t="str">
        <f>IFERROR(_xlfn.IFS(H1862="9",INDEX(字典1_34!C:C,MATCH(MID(F1862,5,2),字典1_34!B:B,0)),H1862="B00",INDEX(字典1_34!D:D,MATCH(MID(F1862,5,2),字典1_34!B:B,0)),H1862="B20",INDEX(字典1_34!E:E,MATCH(MID(F1862,5,2),字典1_34!B:B,0)),H1862="B48",INDEX(字典1_34!G:G,MATCH(MID(F1862,5,2),字典1_34!B:B,0)),LEFT(H1862,1)="B",INDEX(字典1_34!F:F,MATCH(MID(F1862,5,2),字典1_34!B:B,0))),"-")</f>
        <v>Vol:080</v>
      </c>
      <c r="N1862" s="4" t="str">
        <f>IFERROR(_xlfn.IFS(H1862="9",INDEX(字典1_56!C:C,MATCH(MID(F1862,7,2),字典1_56!B:B,0)),LEFT(H1862,1)="B",INDEX(字典1_56!D:D,MATCH(MID(F1862,7,2),字典1_56!B:B,0)),H1862="C_B",INDEX(字典1_56!F:F,MATCH(MID(F1862,7,2),字典1_56!B:B,0)),H1862="C",INDEX(字典1_56!E:E,MATCH(MID(F1862,7,2),字典1_56!B:B,0))),"-")</f>
        <v>主音量_a</v>
      </c>
      <c r="O1862" s="4" t="str">
        <f>IFERROR(INDEX(字典1_78!C:C,MATCH(RIGHT(F1862,2),字典1_78!B:B,0)),"Error")</f>
        <v>控制变更(#01)</v>
      </c>
      <c r="P1862" s="5">
        <f t="shared" si="116"/>
        <v>9.2089999999999996</v>
      </c>
      <c r="Q1862" s="5">
        <f t="shared" si="117"/>
        <v>4.699999999999882E-2</v>
      </c>
      <c r="R1862" s="5" t="str">
        <f>IF(H1864="C_B",INDEX(音色一览表!A:A,MATCH(MID(F1862,5,2)&amp;MID(F1863,5,2)&amp;MID(F1864,7,2),音色一览表!H:H,0))&amp;" "&amp;INDEX(音色一览表!G:G,MATCH(MID(F1862,5,2)&amp;MID(F1863,5,2)&amp;MID(F1864,7,2),音色一览表!H:H,0)),"")</f>
        <v/>
      </c>
      <c r="S1862" s="17"/>
      <c r="T1862" s="17"/>
    </row>
    <row r="1863" spans="1:20" ht="18" customHeight="1" x14ac:dyDescent="0.2">
      <c r="A1863" s="16">
        <v>1861</v>
      </c>
      <c r="B1863" s="16">
        <v>10</v>
      </c>
      <c r="C1863" s="10">
        <v>43391.906034398147</v>
      </c>
      <c r="D1863" s="16" t="s">
        <v>49</v>
      </c>
      <c r="E1863" s="16" t="s">
        <v>50</v>
      </c>
      <c r="F1863" s="16" t="s">
        <v>1078</v>
      </c>
      <c r="G1863" s="16" t="s">
        <v>3266</v>
      </c>
      <c r="H1863" s="34" t="str">
        <f t="shared" si="119"/>
        <v>B5B</v>
      </c>
      <c r="I1863" s="34" t="str">
        <f>IFERROR(INDEX(数据分类!B:B,MATCH(数据!H1863,数据分类!A:A,0)),"Error")</f>
        <v>混响深度_a</v>
      </c>
      <c r="J1863" s="34" t="str">
        <f>IFERROR(_xlfn.IFS(INDEX(数据分类!E:E,MATCH(数据!H1863,数据分类!A:A,0))=3456,N1863&amp;M1863,INDEX(数据分类!E:E,MATCH(数据!H1863,数据分类!A:A,0))=34,M1863,INDEX(数据分类!E:E,MATCH(数据!H1863,数据分类!A:A,0))=56,N1863,INDEX(数据分类!E:E,MATCH(数据!H1863,数据分类!A:A,0))="-","-"),"Error")</f>
        <v>Vol:026</v>
      </c>
      <c r="K1863" s="34">
        <f t="shared" si="118"/>
        <v>1</v>
      </c>
      <c r="L1863" s="4" t="str">
        <f>IFERROR(INDEX(字典msg!B:B,MATCH(D1863,字典msg!A:A,0)),"Error")</f>
        <v>正常</v>
      </c>
      <c r="M1863" s="4" t="str">
        <f>IFERROR(_xlfn.IFS(H1863="9",INDEX(字典1_34!C:C,MATCH(MID(F1863,5,2),字典1_34!B:B,0)),H1863="B00",INDEX(字典1_34!D:D,MATCH(MID(F1863,5,2),字典1_34!B:B,0)),H1863="B20",INDEX(字典1_34!E:E,MATCH(MID(F1863,5,2),字典1_34!B:B,0)),H1863="B48",INDEX(字典1_34!G:G,MATCH(MID(F1863,5,2),字典1_34!B:B,0)),LEFT(H1863,1)="B",INDEX(字典1_34!F:F,MATCH(MID(F1863,5,2),字典1_34!B:B,0))),"-")</f>
        <v>Vol:026</v>
      </c>
      <c r="N1863" s="4" t="str">
        <f>IFERROR(_xlfn.IFS(H1863="9",INDEX(字典1_56!C:C,MATCH(MID(F1863,7,2),字典1_56!B:B,0)),LEFT(H1863,1)="B",INDEX(字典1_56!D:D,MATCH(MID(F1863,7,2),字典1_56!B:B,0)),H1863="C_B",INDEX(字典1_56!F:F,MATCH(MID(F1863,7,2),字典1_56!B:B,0)),H1863="C",INDEX(字典1_56!E:E,MATCH(MID(F1863,7,2),字典1_56!B:B,0))),"-")</f>
        <v>混响深度_a</v>
      </c>
      <c r="O1863" s="4" t="str">
        <f>IFERROR(INDEX(字典1_78!C:C,MATCH(RIGHT(F1863,2),字典1_78!B:B,0)),"Error")</f>
        <v>控制变更(#01)</v>
      </c>
      <c r="P1863" s="5">
        <f t="shared" si="116"/>
        <v>9.2089999999999996</v>
      </c>
      <c r="Q1863" s="5">
        <f t="shared" si="117"/>
        <v>0</v>
      </c>
      <c r="R1863" s="5" t="str">
        <f>IF(H1865="C_B",INDEX(音色一览表!A:A,MATCH(MID(F1863,5,2)&amp;MID(F1864,5,2)&amp;MID(F1865,7,2),音色一览表!H:H,0))&amp;" "&amp;INDEX(音色一览表!G:G,MATCH(MID(F1863,5,2)&amp;MID(F1864,5,2)&amp;MID(F1865,7,2),音色一览表!H:H,0)),"")</f>
        <v/>
      </c>
      <c r="S1863" s="17"/>
      <c r="T1863" s="17"/>
    </row>
    <row r="1864" spans="1:20" ht="18" customHeight="1" x14ac:dyDescent="0.2">
      <c r="A1864" s="16">
        <v>1862</v>
      </c>
      <c r="B1864" s="16">
        <v>10</v>
      </c>
      <c r="C1864" s="10">
        <v>43391.906034571759</v>
      </c>
      <c r="D1864" s="16" t="s">
        <v>49</v>
      </c>
      <c r="E1864" s="16" t="s">
        <v>50</v>
      </c>
      <c r="F1864" s="16" t="s">
        <v>1080</v>
      </c>
      <c r="G1864" s="16" t="s">
        <v>3267</v>
      </c>
      <c r="H1864" s="34" t="str">
        <f t="shared" si="119"/>
        <v>B5D</v>
      </c>
      <c r="I1864" s="34" t="str">
        <f>IFERROR(INDEX(数据分类!B:B,MATCH(数据!H1864,数据分类!A:A,0)),"Error")</f>
        <v>混响深度_b</v>
      </c>
      <c r="J1864" s="34" t="str">
        <f>IFERROR(_xlfn.IFS(INDEX(数据分类!E:E,MATCH(数据!H1864,数据分类!A:A,0))=3456,N1864&amp;M1864,INDEX(数据分类!E:E,MATCH(数据!H1864,数据分类!A:A,0))=34,M1864,INDEX(数据分类!E:E,MATCH(数据!H1864,数据分类!A:A,0))=56,N1864,INDEX(数据分类!E:E,MATCH(数据!H1864,数据分类!A:A,0))="-","-"),"Error")</f>
        <v>Vol:002</v>
      </c>
      <c r="K1864" s="34">
        <f t="shared" si="118"/>
        <v>1</v>
      </c>
      <c r="L1864" s="4" t="str">
        <f>IFERROR(INDEX(字典msg!B:B,MATCH(D1864,字典msg!A:A,0)),"Error")</f>
        <v>正常</v>
      </c>
      <c r="M1864" s="4" t="str">
        <f>IFERROR(_xlfn.IFS(H1864="9",INDEX(字典1_34!C:C,MATCH(MID(F1864,5,2),字典1_34!B:B,0)),H1864="B00",INDEX(字典1_34!D:D,MATCH(MID(F1864,5,2),字典1_34!B:B,0)),H1864="B20",INDEX(字典1_34!E:E,MATCH(MID(F1864,5,2),字典1_34!B:B,0)),H1864="B48",INDEX(字典1_34!G:G,MATCH(MID(F1864,5,2),字典1_34!B:B,0)),LEFT(H1864,1)="B",INDEX(字典1_34!F:F,MATCH(MID(F1864,5,2),字典1_34!B:B,0))),"-")</f>
        <v>Vol:002</v>
      </c>
      <c r="N1864" s="4" t="str">
        <f>IFERROR(_xlfn.IFS(H1864="9",INDEX(字典1_56!C:C,MATCH(MID(F1864,7,2),字典1_56!B:B,0)),LEFT(H1864,1)="B",INDEX(字典1_56!D:D,MATCH(MID(F1864,7,2),字典1_56!B:B,0)),H1864="C_B",INDEX(字典1_56!F:F,MATCH(MID(F1864,7,2),字典1_56!B:B,0)),H1864="C",INDEX(字典1_56!E:E,MATCH(MID(F1864,7,2),字典1_56!B:B,0))),"-")</f>
        <v>混响深度_b</v>
      </c>
      <c r="O1864" s="4" t="str">
        <f>IFERROR(INDEX(字典1_78!C:C,MATCH(RIGHT(F1864,2),字典1_78!B:B,0)),"Error")</f>
        <v>控制变更(#01)</v>
      </c>
      <c r="P1864" s="5">
        <f t="shared" si="116"/>
        <v>9.2249999999999996</v>
      </c>
      <c r="Q1864" s="5">
        <f t="shared" si="117"/>
        <v>1.6000000000000014E-2</v>
      </c>
      <c r="R1864" s="5" t="str">
        <f>IF(H1866="C_B",INDEX(音色一览表!A:A,MATCH(MID(F1864,5,2)&amp;MID(F1865,5,2)&amp;MID(F1866,7,2),音色一览表!H:H,0))&amp;" "&amp;INDEX(音色一览表!G:G,MATCH(MID(F1864,5,2)&amp;MID(F1865,5,2)&amp;MID(F1866,7,2),音色一览表!H:H,0)),"")</f>
        <v/>
      </c>
      <c r="S1864" s="17"/>
      <c r="T1864" s="17"/>
    </row>
    <row r="1865" spans="1:20" ht="18" customHeight="1" x14ac:dyDescent="0.2">
      <c r="A1865" s="16">
        <v>1863</v>
      </c>
      <c r="B1865" s="16">
        <v>10</v>
      </c>
      <c r="C1865" s="10">
        <v>43391.906034756947</v>
      </c>
      <c r="D1865" s="16" t="s">
        <v>49</v>
      </c>
      <c r="E1865" s="16" t="s">
        <v>50</v>
      </c>
      <c r="F1865" s="16" t="s">
        <v>1082</v>
      </c>
      <c r="G1865" s="16" t="s">
        <v>3268</v>
      </c>
      <c r="H1865" s="34" t="str">
        <f t="shared" si="119"/>
        <v>B07</v>
      </c>
      <c r="I1865" s="34" t="str">
        <f>IFERROR(INDEX(数据分类!B:B,MATCH(数据!H1865,数据分类!A:A,0)),"Error")</f>
        <v>主音量_a</v>
      </c>
      <c r="J1865" s="34" t="str">
        <f>IFERROR(_xlfn.IFS(INDEX(数据分类!E:E,MATCH(数据!H1865,数据分类!A:A,0))=3456,N1865&amp;M1865,INDEX(数据分类!E:E,MATCH(数据!H1865,数据分类!A:A,0))=34,M1865,INDEX(数据分类!E:E,MATCH(数据!H1865,数据分类!A:A,0))=56,N1865,INDEX(数据分类!E:E,MATCH(数据!H1865,数据分类!A:A,0))="-","-"),"Error")</f>
        <v>Vol:062</v>
      </c>
      <c r="K1865" s="34">
        <f t="shared" si="118"/>
        <v>2</v>
      </c>
      <c r="L1865" s="4" t="str">
        <f>IFERROR(INDEX(字典msg!B:B,MATCH(D1865,字典msg!A:A,0)),"Error")</f>
        <v>正常</v>
      </c>
      <c r="M1865" s="4" t="str">
        <f>IFERROR(_xlfn.IFS(H1865="9",INDEX(字典1_34!C:C,MATCH(MID(F1865,5,2),字典1_34!B:B,0)),H1865="B00",INDEX(字典1_34!D:D,MATCH(MID(F1865,5,2),字典1_34!B:B,0)),H1865="B20",INDEX(字典1_34!E:E,MATCH(MID(F1865,5,2),字典1_34!B:B,0)),H1865="B48",INDEX(字典1_34!G:G,MATCH(MID(F1865,5,2),字典1_34!B:B,0)),LEFT(H1865,1)="B",INDEX(字典1_34!F:F,MATCH(MID(F1865,5,2),字典1_34!B:B,0))),"-")</f>
        <v>Vol:062</v>
      </c>
      <c r="N1865" s="4" t="str">
        <f>IFERROR(_xlfn.IFS(H1865="9",INDEX(字典1_56!C:C,MATCH(MID(F1865,7,2),字典1_56!B:B,0)),LEFT(H1865,1)="B",INDEX(字典1_56!D:D,MATCH(MID(F1865,7,2),字典1_56!B:B,0)),H1865="C_B",INDEX(字典1_56!F:F,MATCH(MID(F1865,7,2),字典1_56!B:B,0)),H1865="C",INDEX(字典1_56!E:E,MATCH(MID(F1865,7,2),字典1_56!B:B,0))),"-")</f>
        <v>主音量_a</v>
      </c>
      <c r="O1865" s="4" t="str">
        <f>IFERROR(INDEX(字典1_78!C:C,MATCH(RIGHT(F1865,2),字典1_78!B:B,0)),"Error")</f>
        <v>控制变更(#02)</v>
      </c>
      <c r="P1865" s="5">
        <f t="shared" si="116"/>
        <v>9.24</v>
      </c>
      <c r="Q1865" s="5">
        <f t="shared" si="117"/>
        <v>1.5000000000000568E-2</v>
      </c>
      <c r="R1865" s="5" t="str">
        <f>IF(H1867="C_B",INDEX(音色一览表!A:A,MATCH(MID(F1865,5,2)&amp;MID(F1866,5,2)&amp;MID(F1867,7,2),音色一览表!H:H,0))&amp;" "&amp;INDEX(音色一览表!G:G,MATCH(MID(F1865,5,2)&amp;MID(F1866,5,2)&amp;MID(F1867,7,2),音色一览表!H:H,0)),"")</f>
        <v/>
      </c>
      <c r="S1865" s="17"/>
      <c r="T1865" s="17"/>
    </row>
    <row r="1866" spans="1:20" ht="18" customHeight="1" x14ac:dyDescent="0.2">
      <c r="A1866" s="16">
        <v>1864</v>
      </c>
      <c r="B1866" s="16">
        <v>10</v>
      </c>
      <c r="C1866" s="10">
        <v>43391.906106562499</v>
      </c>
      <c r="D1866" s="16" t="s">
        <v>49</v>
      </c>
      <c r="E1866" s="16" t="s">
        <v>50</v>
      </c>
      <c r="F1866" s="16" t="s">
        <v>3261</v>
      </c>
      <c r="G1866" s="16" t="s">
        <v>3269</v>
      </c>
      <c r="H1866" s="34" t="str">
        <f t="shared" si="119"/>
        <v>9</v>
      </c>
      <c r="I1866" s="34" t="str">
        <f>IFERROR(INDEX(数据分类!B:B,MATCH(数据!H1866,数据分类!A:A,0)),"Error")</f>
        <v>音符打开</v>
      </c>
      <c r="J1866" s="34" t="str">
        <f>IFERROR(_xlfn.IFS(INDEX(数据分类!E:E,MATCH(数据!H1866,数据分类!A:A,0))=3456,N1866&amp;M1866,INDEX(数据分类!E:E,MATCH(数据!H1866,数据分类!A:A,0))=34,M1866,INDEX(数据分类!E:E,MATCH(数据!H1866,数据分类!A:A,0))=56,N1866,INDEX(数据分类!E:E,MATCH(数据!H1866,数据分类!A:A,0))="-","-"),"Error")</f>
        <v>C3键按下(力度080)</v>
      </c>
      <c r="K1866" s="34">
        <f t="shared" si="118"/>
        <v>1</v>
      </c>
      <c r="L1866" s="4" t="str">
        <f>IFERROR(INDEX(字典msg!B:B,MATCH(D1866,字典msg!A:A,0)),"Error")</f>
        <v>正常</v>
      </c>
      <c r="M1866" s="4" t="str">
        <f>IFERROR(_xlfn.IFS(H1866="9",INDEX(字典1_34!C:C,MATCH(MID(F1866,5,2),字典1_34!B:B,0)),H1866="B00",INDEX(字典1_34!D:D,MATCH(MID(F1866,5,2),字典1_34!B:B,0)),H1866="B20",INDEX(字典1_34!E:E,MATCH(MID(F1866,5,2),字典1_34!B:B,0)),H1866="B48",INDEX(字典1_34!G:G,MATCH(MID(F1866,5,2),字典1_34!B:B,0)),LEFT(H1866,1)="B",INDEX(字典1_34!F:F,MATCH(MID(F1866,5,2),字典1_34!B:B,0))),"-")</f>
        <v>按下(力度080)</v>
      </c>
      <c r="N1866" s="4" t="str">
        <f>IFERROR(_xlfn.IFS(H1866="9",INDEX(字典1_56!C:C,MATCH(MID(F1866,7,2),字典1_56!B:B,0)),LEFT(H1866,1)="B",INDEX(字典1_56!D:D,MATCH(MID(F1866,7,2),字典1_56!B:B,0)),H1866="C_B",INDEX(字典1_56!F:F,MATCH(MID(F1866,7,2),字典1_56!B:B,0)),H1866="C",INDEX(字典1_56!E:E,MATCH(MID(F1866,7,2),字典1_56!B:B,0))),"-")</f>
        <v>C3键</v>
      </c>
      <c r="O1866" s="4" t="str">
        <f>IFERROR(INDEX(字典1_78!C:C,MATCH(RIGHT(F1866,2),字典1_78!B:B,0)),"Error")</f>
        <v>音符打开(#01)</v>
      </c>
      <c r="P1866" s="5">
        <f t="shared" si="116"/>
        <v>15.444000000000001</v>
      </c>
      <c r="Q1866" s="5">
        <f t="shared" si="117"/>
        <v>6.2040000000000006</v>
      </c>
      <c r="R1866" s="5" t="str">
        <f>IF(H1868="C_B",INDEX(音色一览表!A:A,MATCH(MID(F1866,5,2)&amp;MID(F1867,5,2)&amp;MID(F1868,7,2),音色一览表!H:H,0))&amp;" "&amp;INDEX(音色一览表!G:G,MATCH(MID(F1866,5,2)&amp;MID(F1867,5,2)&amp;MID(F1868,7,2),音色一览表!H:H,0)),"")</f>
        <v/>
      </c>
      <c r="S1866" s="17" t="s">
        <v>3323</v>
      </c>
      <c r="T1866" s="17"/>
    </row>
    <row r="1867" spans="1:20" ht="18" customHeight="1" x14ac:dyDescent="0.2">
      <c r="A1867" s="16">
        <v>1865</v>
      </c>
      <c r="B1867" s="16">
        <v>10</v>
      </c>
      <c r="C1867" s="10">
        <v>43391.906121759261</v>
      </c>
      <c r="D1867" s="16" t="s">
        <v>49</v>
      </c>
      <c r="E1867" s="16" t="s">
        <v>50</v>
      </c>
      <c r="F1867" s="16" t="s">
        <v>166</v>
      </c>
      <c r="G1867" s="16" t="s">
        <v>3270</v>
      </c>
      <c r="H1867" s="34" t="str">
        <f t="shared" si="119"/>
        <v>9</v>
      </c>
      <c r="I1867" s="34" t="str">
        <f>IFERROR(INDEX(数据分类!B:B,MATCH(数据!H1867,数据分类!A:A,0)),"Error")</f>
        <v>音符打开</v>
      </c>
      <c r="J1867" s="34" t="str">
        <f>IFERROR(_xlfn.IFS(INDEX(数据分类!E:E,MATCH(数据!H1867,数据分类!A:A,0))=3456,N1867&amp;M1867,INDEX(数据分类!E:E,MATCH(数据!H1867,数据分类!A:A,0))=34,M1867,INDEX(数据分类!E:E,MATCH(数据!H1867,数据分类!A:A,0))=56,N1867,INDEX(数据分类!E:E,MATCH(数据!H1867,数据分类!A:A,0))="-","-"),"Error")</f>
        <v>C3键松开</v>
      </c>
      <c r="K1867" s="34">
        <f t="shared" si="118"/>
        <v>1</v>
      </c>
      <c r="L1867" s="4" t="str">
        <f>IFERROR(INDEX(字典msg!B:B,MATCH(D1867,字典msg!A:A,0)),"Error")</f>
        <v>正常</v>
      </c>
      <c r="M1867" s="4" t="str">
        <f>IFERROR(_xlfn.IFS(H1867="9",INDEX(字典1_34!C:C,MATCH(MID(F1867,5,2),字典1_34!B:B,0)),H1867="B00",INDEX(字典1_34!D:D,MATCH(MID(F1867,5,2),字典1_34!B:B,0)),H1867="B20",INDEX(字典1_34!E:E,MATCH(MID(F1867,5,2),字典1_34!B:B,0)),H1867="B48",INDEX(字典1_34!G:G,MATCH(MID(F1867,5,2),字典1_34!B:B,0)),LEFT(H1867,1)="B",INDEX(字典1_34!F:F,MATCH(MID(F1867,5,2),字典1_34!B:B,0))),"-")</f>
        <v>松开</v>
      </c>
      <c r="N1867" s="4" t="str">
        <f>IFERROR(_xlfn.IFS(H1867="9",INDEX(字典1_56!C:C,MATCH(MID(F1867,7,2),字典1_56!B:B,0)),LEFT(H1867,1)="B",INDEX(字典1_56!D:D,MATCH(MID(F1867,7,2),字典1_56!B:B,0)),H1867="C_B",INDEX(字典1_56!F:F,MATCH(MID(F1867,7,2),字典1_56!B:B,0)),H1867="C",INDEX(字典1_56!E:E,MATCH(MID(F1867,7,2),字典1_56!B:B,0))),"-")</f>
        <v>C3键</v>
      </c>
      <c r="O1867" s="4" t="str">
        <f>IFERROR(INDEX(字典1_78!C:C,MATCH(RIGHT(F1867,2),字典1_78!B:B,0)),"Error")</f>
        <v>音符打开(#01)</v>
      </c>
      <c r="P1867" s="5">
        <f t="shared" si="116"/>
        <v>16.757000000000001</v>
      </c>
      <c r="Q1867" s="5">
        <f t="shared" si="117"/>
        <v>1.3130000000000006</v>
      </c>
      <c r="R1867" s="5" t="str">
        <f>IF(H1869="C_B",INDEX(音色一览表!A:A,MATCH(MID(F1867,5,2)&amp;MID(F1868,5,2)&amp;MID(F1869,7,2),音色一览表!H:H,0))&amp;" "&amp;INDEX(音色一览表!G:G,MATCH(MID(F1867,5,2)&amp;MID(F1868,5,2)&amp;MID(F1869,7,2),音色一览表!H:H,0)),"")</f>
        <v/>
      </c>
      <c r="S1867" s="17"/>
      <c r="T1867" s="17"/>
    </row>
    <row r="1868" spans="1:20" ht="18" customHeight="1" x14ac:dyDescent="0.2">
      <c r="A1868" s="16">
        <v>1866</v>
      </c>
      <c r="B1868" s="16">
        <v>10</v>
      </c>
      <c r="C1868" s="10">
        <v>43391.906144722219</v>
      </c>
      <c r="D1868" s="16" t="s">
        <v>49</v>
      </c>
      <c r="E1868" s="16" t="s">
        <v>50</v>
      </c>
      <c r="F1868" s="16" t="s">
        <v>3257</v>
      </c>
      <c r="G1868" s="16" t="s">
        <v>3271</v>
      </c>
      <c r="H1868" s="34" t="str">
        <f t="shared" si="119"/>
        <v>B48</v>
      </c>
      <c r="I1868" s="34" t="str">
        <f>IFERROR(INDEX(数据分类!B:B,MATCH(数据!H1868,数据分类!A:A,0)),"Error")</f>
        <v>Sound Controller_b</v>
      </c>
      <c r="J1868" s="34" t="str">
        <f>IFERROR(_xlfn.IFS(INDEX(数据分类!E:E,MATCH(数据!H1868,数据分类!A:A,0))=3456,N1868&amp;M1868,INDEX(数据分类!E:E,MATCH(数据!H1868,数据分类!A:A,0))=34,M1868,INDEX(数据分类!E:E,MATCH(数据!H1868,数据分类!A:A,0))=56,N1868,INDEX(数据分类!E:E,MATCH(数据!H1868,数据分类!A:A,0))="-","-"),"Error")</f>
        <v>关闭延音</v>
      </c>
      <c r="K1868" s="34">
        <f t="shared" si="118"/>
        <v>1</v>
      </c>
      <c r="L1868" s="4" t="str">
        <f>IFERROR(INDEX(字典msg!B:B,MATCH(D1868,字典msg!A:A,0)),"Error")</f>
        <v>正常</v>
      </c>
      <c r="M1868" s="4" t="str">
        <f>IFERROR(_xlfn.IFS(H1868="9",INDEX(字典1_34!C:C,MATCH(MID(F1868,5,2),字典1_34!B:B,0)),H1868="B00",INDEX(字典1_34!D:D,MATCH(MID(F1868,5,2),字典1_34!B:B,0)),H1868="B20",INDEX(字典1_34!E:E,MATCH(MID(F1868,5,2),字典1_34!B:B,0)),H1868="B48",INDEX(字典1_34!G:G,MATCH(MID(F1868,5,2),字典1_34!B:B,0)),LEFT(H1868,1)="B",INDEX(字典1_34!F:F,MATCH(MID(F1868,5,2),字典1_34!B:B,0))),"-")</f>
        <v>关闭延音</v>
      </c>
      <c r="N1868" s="4" t="str">
        <f>IFERROR(_xlfn.IFS(H1868="9",INDEX(字典1_56!C:C,MATCH(MID(F1868,7,2),字典1_56!B:B,0)),LEFT(H1868,1)="B",INDEX(字典1_56!D:D,MATCH(MID(F1868,7,2),字典1_56!B:B,0)),H1868="C_B",INDEX(字典1_56!F:F,MATCH(MID(F1868,7,2),字典1_56!B:B,0)),H1868="C",INDEX(字典1_56!E:E,MATCH(MID(F1868,7,2),字典1_56!B:B,0))),"-")</f>
        <v>Sound Controller_b</v>
      </c>
      <c r="O1868" s="4" t="str">
        <f>IFERROR(INDEX(字典1_78!C:C,MATCH(RIGHT(F1868,2),字典1_78!B:B,0)),"Error")</f>
        <v>控制变更(#01)</v>
      </c>
      <c r="P1868" s="5">
        <f t="shared" si="116"/>
        <v>18.742000000000001</v>
      </c>
      <c r="Q1868" s="5">
        <f t="shared" si="117"/>
        <v>1.9849999999999994</v>
      </c>
      <c r="R1868" s="5" t="str">
        <f>IF(H1870="C_B",INDEX(音色一览表!A:A,MATCH(MID(F1868,5,2)&amp;MID(F1869,5,2)&amp;MID(F1870,7,2),音色一览表!H:H,0))&amp;" "&amp;INDEX(音色一览表!G:G,MATCH(MID(F1868,5,2)&amp;MID(F1869,5,2)&amp;MID(F1870,7,2),音色一览表!H:H,0)),"")</f>
        <v/>
      </c>
      <c r="S1868" s="17" t="s">
        <v>3324</v>
      </c>
      <c r="T1868" s="17"/>
    </row>
    <row r="1869" spans="1:20" ht="18" customHeight="1" x14ac:dyDescent="0.2">
      <c r="A1869" s="16">
        <v>1867</v>
      </c>
      <c r="B1869" s="16">
        <v>10</v>
      </c>
      <c r="C1869" s="10">
        <v>43391.906144907407</v>
      </c>
      <c r="D1869" s="16" t="s">
        <v>49</v>
      </c>
      <c r="E1869" s="16" t="s">
        <v>50</v>
      </c>
      <c r="F1869" s="16" t="s">
        <v>3258</v>
      </c>
      <c r="G1869" s="16" t="s">
        <v>3272</v>
      </c>
      <c r="H1869" s="34" t="str">
        <f t="shared" si="119"/>
        <v>B48</v>
      </c>
      <c r="I1869" s="34" t="str">
        <f>IFERROR(INDEX(数据分类!B:B,MATCH(数据!H1869,数据分类!A:A,0)),"Error")</f>
        <v>Sound Controller_b</v>
      </c>
      <c r="J1869" s="34" t="str">
        <f>IFERROR(_xlfn.IFS(INDEX(数据分类!E:E,MATCH(数据!H1869,数据分类!A:A,0))=3456,N1869&amp;M1869,INDEX(数据分类!E:E,MATCH(数据!H1869,数据分类!A:A,0))=34,M1869,INDEX(数据分类!E:E,MATCH(数据!H1869,数据分类!A:A,0))=56,N1869,INDEX(数据分类!E:E,MATCH(数据!H1869,数据分类!A:A,0))="-","-"),"Error")</f>
        <v>关闭延音</v>
      </c>
      <c r="K1869" s="34">
        <f t="shared" si="118"/>
        <v>2</v>
      </c>
      <c r="L1869" s="4" t="str">
        <f>IFERROR(INDEX(字典msg!B:B,MATCH(D1869,字典msg!A:A,0)),"Error")</f>
        <v>正常</v>
      </c>
      <c r="M1869" s="4" t="str">
        <f>IFERROR(_xlfn.IFS(H1869="9",INDEX(字典1_34!C:C,MATCH(MID(F1869,5,2),字典1_34!B:B,0)),H1869="B00",INDEX(字典1_34!D:D,MATCH(MID(F1869,5,2),字典1_34!B:B,0)),H1869="B20",INDEX(字典1_34!E:E,MATCH(MID(F1869,5,2),字典1_34!B:B,0)),H1869="B48",INDEX(字典1_34!G:G,MATCH(MID(F1869,5,2),字典1_34!B:B,0)),LEFT(H1869,1)="B",INDEX(字典1_34!F:F,MATCH(MID(F1869,5,2),字典1_34!B:B,0))),"-")</f>
        <v>关闭延音</v>
      </c>
      <c r="N1869" s="4" t="str">
        <f>IFERROR(_xlfn.IFS(H1869="9",INDEX(字典1_56!C:C,MATCH(MID(F1869,7,2),字典1_56!B:B,0)),LEFT(H1869,1)="B",INDEX(字典1_56!D:D,MATCH(MID(F1869,7,2),字典1_56!B:B,0)),H1869="C_B",INDEX(字典1_56!F:F,MATCH(MID(F1869,7,2),字典1_56!B:B,0)),H1869="C",INDEX(字典1_56!E:E,MATCH(MID(F1869,7,2),字典1_56!B:B,0))),"-")</f>
        <v>Sound Controller_b</v>
      </c>
      <c r="O1869" s="4" t="str">
        <f>IFERROR(INDEX(字典1_78!C:C,MATCH(RIGHT(F1869,2),字典1_78!B:B,0)),"Error")</f>
        <v>控制变更(#02)</v>
      </c>
      <c r="P1869" s="5">
        <f t="shared" si="116"/>
        <v>18.757000000000001</v>
      </c>
      <c r="Q1869" s="5">
        <f t="shared" si="117"/>
        <v>1.5000000000000568E-2</v>
      </c>
      <c r="R1869" s="5" t="str">
        <f>IF(H1871="C_B",INDEX(音色一览表!A:A,MATCH(MID(F1869,5,2)&amp;MID(F1870,5,2)&amp;MID(F1871,7,2),音色一览表!H:H,0))&amp;" "&amp;INDEX(音色一览表!G:G,MATCH(MID(F1869,5,2)&amp;MID(F1870,5,2)&amp;MID(F1871,7,2),音色一览表!H:H,0)),"")</f>
        <v/>
      </c>
      <c r="S1869" s="17"/>
      <c r="T1869" s="17"/>
    </row>
    <row r="1870" spans="1:20" ht="18" customHeight="1" x14ac:dyDescent="0.2">
      <c r="A1870" s="16">
        <v>1868</v>
      </c>
      <c r="B1870" s="16">
        <v>10</v>
      </c>
      <c r="C1870" s="10">
        <v>43391.906180532409</v>
      </c>
      <c r="D1870" s="16" t="s">
        <v>49</v>
      </c>
      <c r="E1870" s="16" t="s">
        <v>50</v>
      </c>
      <c r="F1870" s="16" t="s">
        <v>3273</v>
      </c>
      <c r="G1870" s="16" t="s">
        <v>3274</v>
      </c>
      <c r="H1870" s="34" t="str">
        <f t="shared" si="119"/>
        <v>9</v>
      </c>
      <c r="I1870" s="34" t="str">
        <f>IFERROR(INDEX(数据分类!B:B,MATCH(数据!H1870,数据分类!A:A,0)),"Error")</f>
        <v>音符打开</v>
      </c>
      <c r="J1870" s="34" t="str">
        <f>IFERROR(_xlfn.IFS(INDEX(数据分类!E:E,MATCH(数据!H1870,数据分类!A:A,0))=3456,N1870&amp;M1870,INDEX(数据分类!E:E,MATCH(数据!H1870,数据分类!A:A,0))=34,M1870,INDEX(数据分类!E:E,MATCH(数据!H1870,数据分类!A:A,0))=56,N1870,INDEX(数据分类!E:E,MATCH(数据!H1870,数据分类!A:A,0))="-","-"),"Error")</f>
        <v>D3键按下(力度080)</v>
      </c>
      <c r="K1870" s="34">
        <f t="shared" si="118"/>
        <v>1</v>
      </c>
      <c r="L1870" s="4" t="str">
        <f>IFERROR(INDEX(字典msg!B:B,MATCH(D1870,字典msg!A:A,0)),"Error")</f>
        <v>正常</v>
      </c>
      <c r="M1870" s="4" t="str">
        <f>IFERROR(_xlfn.IFS(H1870="9",INDEX(字典1_34!C:C,MATCH(MID(F1870,5,2),字典1_34!B:B,0)),H1870="B00",INDEX(字典1_34!D:D,MATCH(MID(F1870,5,2),字典1_34!B:B,0)),H1870="B20",INDEX(字典1_34!E:E,MATCH(MID(F1870,5,2),字典1_34!B:B,0)),H1870="B48",INDEX(字典1_34!G:G,MATCH(MID(F1870,5,2),字典1_34!B:B,0)),LEFT(H1870,1)="B",INDEX(字典1_34!F:F,MATCH(MID(F1870,5,2),字典1_34!B:B,0))),"-")</f>
        <v>按下(力度080)</v>
      </c>
      <c r="N1870" s="4" t="str">
        <f>IFERROR(_xlfn.IFS(H1870="9",INDEX(字典1_56!C:C,MATCH(MID(F1870,7,2),字典1_56!B:B,0)),LEFT(H1870,1)="B",INDEX(字典1_56!D:D,MATCH(MID(F1870,7,2),字典1_56!B:B,0)),H1870="C_B",INDEX(字典1_56!F:F,MATCH(MID(F1870,7,2),字典1_56!B:B,0)),H1870="C",INDEX(字典1_56!E:E,MATCH(MID(F1870,7,2),字典1_56!B:B,0))),"-")</f>
        <v>D3键</v>
      </c>
      <c r="O1870" s="4" t="str">
        <f>IFERROR(INDEX(字典1_78!C:C,MATCH(RIGHT(F1870,2),字典1_78!B:B,0)),"Error")</f>
        <v>音符打开(#01)</v>
      </c>
      <c r="P1870" s="5">
        <f t="shared" si="116"/>
        <v>21.835999999999999</v>
      </c>
      <c r="Q1870" s="5">
        <f t="shared" si="117"/>
        <v>3.0789999999999971</v>
      </c>
      <c r="R1870" s="5" t="str">
        <f>IF(H1872="C_B",INDEX(音色一览表!A:A,MATCH(MID(F1870,5,2)&amp;MID(F1871,5,2)&amp;MID(F1872,7,2),音色一览表!H:H,0))&amp;" "&amp;INDEX(音色一览表!G:G,MATCH(MID(F1870,5,2)&amp;MID(F1871,5,2)&amp;MID(F1872,7,2),音色一览表!H:H,0)),"")</f>
        <v/>
      </c>
      <c r="S1870" s="17" t="s">
        <v>3325</v>
      </c>
      <c r="T1870" s="17"/>
    </row>
    <row r="1871" spans="1:20" ht="18" customHeight="1" x14ac:dyDescent="0.2">
      <c r="A1871" s="16">
        <v>1869</v>
      </c>
      <c r="B1871" s="16">
        <v>10</v>
      </c>
      <c r="C1871" s="10">
        <v>43391.906199710647</v>
      </c>
      <c r="D1871" s="16" t="s">
        <v>49</v>
      </c>
      <c r="E1871" s="16" t="s">
        <v>50</v>
      </c>
      <c r="F1871" s="16" t="s">
        <v>174</v>
      </c>
      <c r="G1871" s="16" t="s">
        <v>3275</v>
      </c>
      <c r="H1871" s="34" t="str">
        <f t="shared" si="119"/>
        <v>9</v>
      </c>
      <c r="I1871" s="34" t="str">
        <f>IFERROR(INDEX(数据分类!B:B,MATCH(数据!H1871,数据分类!A:A,0)),"Error")</f>
        <v>音符打开</v>
      </c>
      <c r="J1871" s="34" t="str">
        <f>IFERROR(_xlfn.IFS(INDEX(数据分类!E:E,MATCH(数据!H1871,数据分类!A:A,0))=3456,N1871&amp;M1871,INDEX(数据分类!E:E,MATCH(数据!H1871,数据分类!A:A,0))=34,M1871,INDEX(数据分类!E:E,MATCH(数据!H1871,数据分类!A:A,0))=56,N1871,INDEX(数据分类!E:E,MATCH(数据!H1871,数据分类!A:A,0))="-","-"),"Error")</f>
        <v>D3键松开</v>
      </c>
      <c r="K1871" s="34">
        <f t="shared" si="118"/>
        <v>1</v>
      </c>
      <c r="L1871" s="4" t="str">
        <f>IFERROR(INDEX(字典msg!B:B,MATCH(D1871,字典msg!A:A,0)),"Error")</f>
        <v>正常</v>
      </c>
      <c r="M1871" s="4" t="str">
        <f>IFERROR(_xlfn.IFS(H1871="9",INDEX(字典1_34!C:C,MATCH(MID(F1871,5,2),字典1_34!B:B,0)),H1871="B00",INDEX(字典1_34!D:D,MATCH(MID(F1871,5,2),字典1_34!B:B,0)),H1871="B20",INDEX(字典1_34!E:E,MATCH(MID(F1871,5,2),字典1_34!B:B,0)),H1871="B48",INDEX(字典1_34!G:G,MATCH(MID(F1871,5,2),字典1_34!B:B,0)),LEFT(H1871,1)="B",INDEX(字典1_34!F:F,MATCH(MID(F1871,5,2),字典1_34!B:B,0))),"-")</f>
        <v>松开</v>
      </c>
      <c r="N1871" s="4" t="str">
        <f>IFERROR(_xlfn.IFS(H1871="9",INDEX(字典1_56!C:C,MATCH(MID(F1871,7,2),字典1_56!B:B,0)),LEFT(H1871,1)="B",INDEX(字典1_56!D:D,MATCH(MID(F1871,7,2),字典1_56!B:B,0)),H1871="C_B",INDEX(字典1_56!F:F,MATCH(MID(F1871,7,2),字典1_56!B:B,0)),H1871="C",INDEX(字典1_56!E:E,MATCH(MID(F1871,7,2),字典1_56!B:B,0))),"-")</f>
        <v>D3键</v>
      </c>
      <c r="O1871" s="4" t="str">
        <f>IFERROR(INDEX(字典1_78!C:C,MATCH(RIGHT(F1871,2),字典1_78!B:B,0)),"Error")</f>
        <v>音符打开(#01)</v>
      </c>
      <c r="P1871" s="5">
        <f t="shared" si="116"/>
        <v>23.492000000000001</v>
      </c>
      <c r="Q1871" s="5">
        <f t="shared" si="117"/>
        <v>1.6560000000000024</v>
      </c>
      <c r="R1871" s="5" t="str">
        <f>IF(H1873="C_B",INDEX(音色一览表!A:A,MATCH(MID(F1871,5,2)&amp;MID(F1872,5,2)&amp;MID(F1873,7,2),音色一览表!H:H,0))&amp;" "&amp;INDEX(音色一览表!G:G,MATCH(MID(F1871,5,2)&amp;MID(F1872,5,2)&amp;MID(F1873,7,2),音色一览表!H:H,0)),"")</f>
        <v/>
      </c>
      <c r="S1871" s="17"/>
      <c r="T1871" s="17" t="s">
        <v>3555</v>
      </c>
    </row>
    <row r="1872" spans="1:20" ht="18" customHeight="1" x14ac:dyDescent="0.2">
      <c r="A1872" s="16">
        <v>1870</v>
      </c>
      <c r="B1872" s="16">
        <v>10</v>
      </c>
      <c r="C1872" s="10">
        <v>43391.906258310184</v>
      </c>
      <c r="D1872" s="16" t="s">
        <v>49</v>
      </c>
      <c r="E1872" s="16" t="s">
        <v>50</v>
      </c>
      <c r="F1872" s="16" t="s">
        <v>3276</v>
      </c>
      <c r="G1872" s="16" t="s">
        <v>3277</v>
      </c>
      <c r="H1872" s="34" t="str">
        <f t="shared" si="119"/>
        <v>9</v>
      </c>
      <c r="I1872" s="34" t="str">
        <f>IFERROR(INDEX(数据分类!B:B,MATCH(数据!H1872,数据分类!A:A,0)),"Error")</f>
        <v>音符打开</v>
      </c>
      <c r="J1872" s="34" t="str">
        <f>IFERROR(_xlfn.IFS(INDEX(数据分类!E:E,MATCH(数据!H1872,数据分类!A:A,0))=3456,N1872&amp;M1872,INDEX(数据分类!E:E,MATCH(数据!H1872,数据分类!A:A,0))=34,M1872,INDEX(数据分类!E:E,MATCH(数据!H1872,数据分类!A:A,0))=56,N1872,INDEX(数据分类!E:E,MATCH(数据!H1872,数据分类!A:A,0))="-","-"),"Error")</f>
        <v>E3键按下(力度080)</v>
      </c>
      <c r="K1872" s="34">
        <f t="shared" si="118"/>
        <v>1</v>
      </c>
      <c r="L1872" s="4" t="str">
        <f>IFERROR(INDEX(字典msg!B:B,MATCH(D1872,字典msg!A:A,0)),"Error")</f>
        <v>正常</v>
      </c>
      <c r="M1872" s="4" t="str">
        <f>IFERROR(_xlfn.IFS(H1872="9",INDEX(字典1_34!C:C,MATCH(MID(F1872,5,2),字典1_34!B:B,0)),H1872="B00",INDEX(字典1_34!D:D,MATCH(MID(F1872,5,2),字典1_34!B:B,0)),H1872="B20",INDEX(字典1_34!E:E,MATCH(MID(F1872,5,2),字典1_34!B:B,0)),H1872="B48",INDEX(字典1_34!G:G,MATCH(MID(F1872,5,2),字典1_34!B:B,0)),LEFT(H1872,1)="B",INDEX(字典1_34!F:F,MATCH(MID(F1872,5,2),字典1_34!B:B,0))),"-")</f>
        <v>按下(力度080)</v>
      </c>
      <c r="N1872" s="4" t="str">
        <f>IFERROR(_xlfn.IFS(H1872="9",INDEX(字典1_56!C:C,MATCH(MID(F1872,7,2),字典1_56!B:B,0)),LEFT(H1872,1)="B",INDEX(字典1_56!D:D,MATCH(MID(F1872,7,2),字典1_56!B:B,0)),H1872="C_B",INDEX(字典1_56!F:F,MATCH(MID(F1872,7,2),字典1_56!B:B,0)),H1872="C",INDEX(字典1_56!E:E,MATCH(MID(F1872,7,2),字典1_56!B:B,0))),"-")</f>
        <v>E3键</v>
      </c>
      <c r="O1872" s="4" t="str">
        <f>IFERROR(INDEX(字典1_78!C:C,MATCH(RIGHT(F1872,2),字典1_78!B:B,0)),"Error")</f>
        <v>音符打开(#01)</v>
      </c>
      <c r="P1872" s="5">
        <f t="shared" si="116"/>
        <v>28.555</v>
      </c>
      <c r="Q1872" s="5">
        <f t="shared" si="117"/>
        <v>5.0629999999999988</v>
      </c>
      <c r="R1872" s="5" t="str">
        <f>IF(H1874="C_B",INDEX(音色一览表!A:A,MATCH(MID(F1872,5,2)&amp;MID(F1873,5,2)&amp;MID(F1874,7,2),音色一览表!H:H,0))&amp;" "&amp;INDEX(音色一览表!G:G,MATCH(MID(F1872,5,2)&amp;MID(F1873,5,2)&amp;MID(F1874,7,2),音色一览表!H:H,0)),"")</f>
        <v/>
      </c>
      <c r="S1872" s="17" t="s">
        <v>3326</v>
      </c>
      <c r="T1872" s="17"/>
    </row>
    <row r="1873" spans="1:20" ht="18" customHeight="1" x14ac:dyDescent="0.2">
      <c r="A1873" s="16">
        <v>1871</v>
      </c>
      <c r="B1873" s="16">
        <v>10</v>
      </c>
      <c r="C1873" s="10">
        <v>43391.906258495372</v>
      </c>
      <c r="D1873" s="16" t="s">
        <v>49</v>
      </c>
      <c r="E1873" s="16" t="s">
        <v>50</v>
      </c>
      <c r="F1873" s="16" t="s">
        <v>3278</v>
      </c>
      <c r="G1873" s="16" t="s">
        <v>3279</v>
      </c>
      <c r="H1873" s="34" t="str">
        <f t="shared" si="119"/>
        <v>9</v>
      </c>
      <c r="I1873" s="34" t="str">
        <f>IFERROR(INDEX(数据分类!B:B,MATCH(数据!H1873,数据分类!A:A,0)),"Error")</f>
        <v>音符打开</v>
      </c>
      <c r="J1873" s="34" t="str">
        <f>IFERROR(_xlfn.IFS(INDEX(数据分类!E:E,MATCH(数据!H1873,数据分类!A:A,0))=3456,N1873&amp;M1873,INDEX(数据分类!E:E,MATCH(数据!H1873,数据分类!A:A,0))=34,M1873,INDEX(数据分类!E:E,MATCH(数据!H1873,数据分类!A:A,0))=56,N1873,INDEX(数据分类!E:E,MATCH(数据!H1873,数据分类!A:A,0))="-","-"),"Error")</f>
        <v>E3键按下(力度080)</v>
      </c>
      <c r="K1873" s="34">
        <f t="shared" si="118"/>
        <v>2</v>
      </c>
      <c r="L1873" s="4" t="str">
        <f>IFERROR(INDEX(字典msg!B:B,MATCH(D1873,字典msg!A:A,0)),"Error")</f>
        <v>正常</v>
      </c>
      <c r="M1873" s="4" t="str">
        <f>IFERROR(_xlfn.IFS(H1873="9",INDEX(字典1_34!C:C,MATCH(MID(F1873,5,2),字典1_34!B:B,0)),H1873="B00",INDEX(字典1_34!D:D,MATCH(MID(F1873,5,2),字典1_34!B:B,0)),H1873="B20",INDEX(字典1_34!E:E,MATCH(MID(F1873,5,2),字典1_34!B:B,0)),H1873="B48",INDEX(字典1_34!G:G,MATCH(MID(F1873,5,2),字典1_34!B:B,0)),LEFT(H1873,1)="B",INDEX(字典1_34!F:F,MATCH(MID(F1873,5,2),字典1_34!B:B,0))),"-")</f>
        <v>按下(力度080)</v>
      </c>
      <c r="N1873" s="4" t="str">
        <f>IFERROR(_xlfn.IFS(H1873="9",INDEX(字典1_56!C:C,MATCH(MID(F1873,7,2),字典1_56!B:B,0)),LEFT(H1873,1)="B",INDEX(字典1_56!D:D,MATCH(MID(F1873,7,2),字典1_56!B:B,0)),H1873="C_B",INDEX(字典1_56!F:F,MATCH(MID(F1873,7,2),字典1_56!B:B,0)),H1873="C",INDEX(字典1_56!E:E,MATCH(MID(F1873,7,2),字典1_56!B:B,0))),"-")</f>
        <v>E3键</v>
      </c>
      <c r="O1873" s="4" t="str">
        <f>IFERROR(INDEX(字典1_78!C:C,MATCH(RIGHT(F1873,2),字典1_78!B:B,0)),"Error")</f>
        <v>音符打开(#02)</v>
      </c>
      <c r="P1873" s="5">
        <f t="shared" si="116"/>
        <v>28.571000000000002</v>
      </c>
      <c r="Q1873" s="5">
        <f t="shared" si="117"/>
        <v>1.6000000000001791E-2</v>
      </c>
      <c r="R1873" s="5" t="str">
        <f>IF(H1875="C_B",INDEX(音色一览表!A:A,MATCH(MID(F1873,5,2)&amp;MID(F1874,5,2)&amp;MID(F1875,7,2),音色一览表!H:H,0))&amp;" "&amp;INDEX(音色一览表!G:G,MATCH(MID(F1873,5,2)&amp;MID(F1874,5,2)&amp;MID(F1875,7,2),音色一览表!H:H,0)),"")</f>
        <v/>
      </c>
      <c r="S1873" s="17"/>
      <c r="T1873" s="17"/>
    </row>
    <row r="1874" spans="1:20" ht="18" customHeight="1" x14ac:dyDescent="0.2">
      <c r="A1874" s="16">
        <v>1872</v>
      </c>
      <c r="B1874" s="16">
        <v>10</v>
      </c>
      <c r="C1874" s="10">
        <v>43391.906278020833</v>
      </c>
      <c r="D1874" s="16" t="s">
        <v>49</v>
      </c>
      <c r="E1874" s="16" t="s">
        <v>50</v>
      </c>
      <c r="F1874" s="16" t="s">
        <v>181</v>
      </c>
      <c r="G1874" s="16" t="s">
        <v>3280</v>
      </c>
      <c r="H1874" s="34" t="str">
        <f t="shared" si="119"/>
        <v>9</v>
      </c>
      <c r="I1874" s="34" t="str">
        <f>IFERROR(INDEX(数据分类!B:B,MATCH(数据!H1874,数据分类!A:A,0)),"Error")</f>
        <v>音符打开</v>
      </c>
      <c r="J1874" s="34" t="str">
        <f>IFERROR(_xlfn.IFS(INDEX(数据分类!E:E,MATCH(数据!H1874,数据分类!A:A,0))=3456,N1874&amp;M1874,INDEX(数据分类!E:E,MATCH(数据!H1874,数据分类!A:A,0))=34,M1874,INDEX(数据分类!E:E,MATCH(数据!H1874,数据分类!A:A,0))=56,N1874,INDEX(数据分类!E:E,MATCH(数据!H1874,数据分类!A:A,0))="-","-"),"Error")</f>
        <v>E3键松开</v>
      </c>
      <c r="K1874" s="34">
        <f t="shared" si="118"/>
        <v>1</v>
      </c>
      <c r="L1874" s="4" t="str">
        <f>IFERROR(INDEX(字典msg!B:B,MATCH(D1874,字典msg!A:A,0)),"Error")</f>
        <v>正常</v>
      </c>
      <c r="M1874" s="4" t="str">
        <f>IFERROR(_xlfn.IFS(H1874="9",INDEX(字典1_34!C:C,MATCH(MID(F1874,5,2),字典1_34!B:B,0)),H1874="B00",INDEX(字典1_34!D:D,MATCH(MID(F1874,5,2),字典1_34!B:B,0)),H1874="B20",INDEX(字典1_34!E:E,MATCH(MID(F1874,5,2),字典1_34!B:B,0)),H1874="B48",INDEX(字典1_34!G:G,MATCH(MID(F1874,5,2),字典1_34!B:B,0)),LEFT(H1874,1)="B",INDEX(字典1_34!F:F,MATCH(MID(F1874,5,2),字典1_34!B:B,0))),"-")</f>
        <v>松开</v>
      </c>
      <c r="N1874" s="4" t="str">
        <f>IFERROR(_xlfn.IFS(H1874="9",INDEX(字典1_56!C:C,MATCH(MID(F1874,7,2),字典1_56!B:B,0)),LEFT(H1874,1)="B",INDEX(字典1_56!D:D,MATCH(MID(F1874,7,2),字典1_56!B:B,0)),H1874="C_B",INDEX(字典1_56!F:F,MATCH(MID(F1874,7,2),字典1_56!B:B,0)),H1874="C",INDEX(字典1_56!E:E,MATCH(MID(F1874,7,2),字典1_56!B:B,0))),"-")</f>
        <v>E3键</v>
      </c>
      <c r="O1874" s="4" t="str">
        <f>IFERROR(INDEX(字典1_78!C:C,MATCH(RIGHT(F1874,2),字典1_78!B:B,0)),"Error")</f>
        <v>音符打开(#01)</v>
      </c>
      <c r="P1874" s="5">
        <f t="shared" si="116"/>
        <v>30.259</v>
      </c>
      <c r="Q1874" s="5">
        <f t="shared" si="117"/>
        <v>1.6879999999999988</v>
      </c>
      <c r="R1874" s="5" t="str">
        <f>IF(H1876="C_B",INDEX(音色一览表!A:A,MATCH(MID(F1874,5,2)&amp;MID(F1875,5,2)&amp;MID(F1876,7,2),音色一览表!H:H,0))&amp;" "&amp;INDEX(音色一览表!G:G,MATCH(MID(F1874,5,2)&amp;MID(F1875,5,2)&amp;MID(F1876,7,2),音色一览表!H:H,0)),"")</f>
        <v/>
      </c>
      <c r="S1874" s="17"/>
      <c r="T1874" s="17"/>
    </row>
    <row r="1875" spans="1:20" ht="18" customHeight="1" x14ac:dyDescent="0.2">
      <c r="A1875" s="16">
        <v>1873</v>
      </c>
      <c r="B1875" s="16">
        <v>10</v>
      </c>
      <c r="C1875" s="10">
        <v>43391.906278020833</v>
      </c>
      <c r="D1875" s="16" t="s">
        <v>49</v>
      </c>
      <c r="E1875" s="16" t="s">
        <v>50</v>
      </c>
      <c r="F1875" s="16" t="s">
        <v>3281</v>
      </c>
      <c r="G1875" s="16" t="s">
        <v>3280</v>
      </c>
      <c r="H1875" s="34" t="str">
        <f t="shared" si="119"/>
        <v>9</v>
      </c>
      <c r="I1875" s="34" t="str">
        <f>IFERROR(INDEX(数据分类!B:B,MATCH(数据!H1875,数据分类!A:A,0)),"Error")</f>
        <v>音符打开</v>
      </c>
      <c r="J1875" s="34" t="str">
        <f>IFERROR(_xlfn.IFS(INDEX(数据分类!E:E,MATCH(数据!H1875,数据分类!A:A,0))=3456,N1875&amp;M1875,INDEX(数据分类!E:E,MATCH(数据!H1875,数据分类!A:A,0))=34,M1875,INDEX(数据分类!E:E,MATCH(数据!H1875,数据分类!A:A,0))=56,N1875,INDEX(数据分类!E:E,MATCH(数据!H1875,数据分类!A:A,0))="-","-"),"Error")</f>
        <v>E3键松开</v>
      </c>
      <c r="K1875" s="34">
        <f t="shared" si="118"/>
        <v>2</v>
      </c>
      <c r="L1875" s="4" t="str">
        <f>IFERROR(INDEX(字典msg!B:B,MATCH(D1875,字典msg!A:A,0)),"Error")</f>
        <v>正常</v>
      </c>
      <c r="M1875" s="4" t="str">
        <f>IFERROR(_xlfn.IFS(H1875="9",INDEX(字典1_34!C:C,MATCH(MID(F1875,5,2),字典1_34!B:B,0)),H1875="B00",INDEX(字典1_34!D:D,MATCH(MID(F1875,5,2),字典1_34!B:B,0)),H1875="B20",INDEX(字典1_34!E:E,MATCH(MID(F1875,5,2),字典1_34!B:B,0)),H1875="B48",INDEX(字典1_34!G:G,MATCH(MID(F1875,5,2),字典1_34!B:B,0)),LEFT(H1875,1)="B",INDEX(字典1_34!F:F,MATCH(MID(F1875,5,2),字典1_34!B:B,0))),"-")</f>
        <v>松开</v>
      </c>
      <c r="N1875" s="4" t="str">
        <f>IFERROR(_xlfn.IFS(H1875="9",INDEX(字典1_56!C:C,MATCH(MID(F1875,7,2),字典1_56!B:B,0)),LEFT(H1875,1)="B",INDEX(字典1_56!D:D,MATCH(MID(F1875,7,2),字典1_56!B:B,0)),H1875="C_B",INDEX(字典1_56!F:F,MATCH(MID(F1875,7,2),字典1_56!B:B,0)),H1875="C",INDEX(字典1_56!E:E,MATCH(MID(F1875,7,2),字典1_56!B:B,0))),"-")</f>
        <v>E3键</v>
      </c>
      <c r="O1875" s="4" t="str">
        <f>IFERROR(INDEX(字典1_78!C:C,MATCH(RIGHT(F1875,2),字典1_78!B:B,0)),"Error")</f>
        <v>音符打开(#02)</v>
      </c>
      <c r="P1875" s="5">
        <f t="shared" si="116"/>
        <v>30.259</v>
      </c>
      <c r="Q1875" s="5">
        <f t="shared" si="117"/>
        <v>0</v>
      </c>
      <c r="R1875" s="5" t="str">
        <f>IF(H1877="C_B",INDEX(音色一览表!A:A,MATCH(MID(F1875,5,2)&amp;MID(F1876,5,2)&amp;MID(F1877,7,2),音色一览表!H:H,0))&amp;" "&amp;INDEX(音色一览表!G:G,MATCH(MID(F1875,5,2)&amp;MID(F1876,5,2)&amp;MID(F1877,7,2),音色一览表!H:H,0)),"")</f>
        <v/>
      </c>
      <c r="S1875" s="17"/>
      <c r="T1875" s="17"/>
    </row>
    <row r="1876" spans="1:20" ht="18" customHeight="1" x14ac:dyDescent="0.2">
      <c r="A1876" s="16">
        <v>1874</v>
      </c>
      <c r="B1876" s="16">
        <v>10</v>
      </c>
      <c r="C1876" s="10">
        <v>43391.906301724535</v>
      </c>
      <c r="D1876" s="16" t="s">
        <v>49</v>
      </c>
      <c r="E1876" s="16" t="s">
        <v>50</v>
      </c>
      <c r="F1876" s="16" t="s">
        <v>3259</v>
      </c>
      <c r="G1876" s="16" t="s">
        <v>3282</v>
      </c>
      <c r="H1876" s="34" t="str">
        <f t="shared" si="119"/>
        <v>B48</v>
      </c>
      <c r="I1876" s="34" t="str">
        <f>IFERROR(INDEX(数据分类!B:B,MATCH(数据!H1876,数据分类!A:A,0)),"Error")</f>
        <v>Sound Controller_b</v>
      </c>
      <c r="J1876" s="34" t="str">
        <f>IFERROR(_xlfn.IFS(INDEX(数据分类!E:E,MATCH(数据!H1876,数据分类!A:A,0))=3456,N1876&amp;M1876,INDEX(数据分类!E:E,MATCH(数据!H1876,数据分类!A:A,0))=34,M1876,INDEX(数据分类!E:E,MATCH(数据!H1876,数据分类!A:A,0))=56,N1876,INDEX(数据分类!E:E,MATCH(数据!H1876,数据分类!A:A,0))="-","-"),"Error")</f>
        <v>打开延音</v>
      </c>
      <c r="K1876" s="34">
        <f t="shared" si="118"/>
        <v>1</v>
      </c>
      <c r="L1876" s="4" t="str">
        <f>IFERROR(INDEX(字典msg!B:B,MATCH(D1876,字典msg!A:A,0)),"Error")</f>
        <v>正常</v>
      </c>
      <c r="M1876" s="4" t="str">
        <f>IFERROR(_xlfn.IFS(H1876="9",INDEX(字典1_34!C:C,MATCH(MID(F1876,5,2),字典1_34!B:B,0)),H1876="B00",INDEX(字典1_34!D:D,MATCH(MID(F1876,5,2),字典1_34!B:B,0)),H1876="B20",INDEX(字典1_34!E:E,MATCH(MID(F1876,5,2),字典1_34!B:B,0)),H1876="B48",INDEX(字典1_34!G:G,MATCH(MID(F1876,5,2),字典1_34!B:B,0)),LEFT(H1876,1)="B",INDEX(字典1_34!F:F,MATCH(MID(F1876,5,2),字典1_34!B:B,0))),"-")</f>
        <v>打开延音</v>
      </c>
      <c r="N1876" s="4" t="str">
        <f>IFERROR(_xlfn.IFS(H1876="9",INDEX(字典1_56!C:C,MATCH(MID(F1876,7,2),字典1_56!B:B,0)),LEFT(H1876,1)="B",INDEX(字典1_56!D:D,MATCH(MID(F1876,7,2),字典1_56!B:B,0)),H1876="C_B",INDEX(字典1_56!F:F,MATCH(MID(F1876,7,2),字典1_56!B:B,0)),H1876="C",INDEX(字典1_56!E:E,MATCH(MID(F1876,7,2),字典1_56!B:B,0))),"-")</f>
        <v>Sound Controller_b</v>
      </c>
      <c r="O1876" s="4" t="str">
        <f>IFERROR(INDEX(字典1_78!C:C,MATCH(RIGHT(F1876,2),字典1_78!B:B,0)),"Error")</f>
        <v>控制变更(#01)</v>
      </c>
      <c r="P1876" s="5">
        <f t="shared" si="116"/>
        <v>32.305999999999997</v>
      </c>
      <c r="Q1876" s="5">
        <f t="shared" si="117"/>
        <v>2.046999999999997</v>
      </c>
      <c r="R1876" s="5" t="str">
        <f>IF(H1878="C_B",INDEX(音色一览表!A:A,MATCH(MID(F1876,5,2)&amp;MID(F1877,5,2)&amp;MID(F1878,7,2),音色一览表!H:H,0))&amp;" "&amp;INDEX(音色一览表!G:G,MATCH(MID(F1876,5,2)&amp;MID(F1877,5,2)&amp;MID(F1878,7,2),音色一览表!H:H,0)),"")</f>
        <v/>
      </c>
      <c r="S1876" s="17" t="s">
        <v>3327</v>
      </c>
      <c r="T1876" s="17"/>
    </row>
    <row r="1877" spans="1:20" ht="18" customHeight="1" x14ac:dyDescent="0.2">
      <c r="A1877" s="16">
        <v>1875</v>
      </c>
      <c r="B1877" s="16">
        <v>10</v>
      </c>
      <c r="C1877" s="10">
        <v>43391.906301898147</v>
      </c>
      <c r="D1877" s="16" t="s">
        <v>49</v>
      </c>
      <c r="E1877" s="16" t="s">
        <v>50</v>
      </c>
      <c r="F1877" s="16" t="s">
        <v>3260</v>
      </c>
      <c r="G1877" s="16" t="s">
        <v>3283</v>
      </c>
      <c r="H1877" s="34" t="str">
        <f t="shared" si="119"/>
        <v>B48</v>
      </c>
      <c r="I1877" s="34" t="str">
        <f>IFERROR(INDEX(数据分类!B:B,MATCH(数据!H1877,数据分类!A:A,0)),"Error")</f>
        <v>Sound Controller_b</v>
      </c>
      <c r="J1877" s="34" t="str">
        <f>IFERROR(_xlfn.IFS(INDEX(数据分类!E:E,MATCH(数据!H1877,数据分类!A:A,0))=3456,N1877&amp;M1877,INDEX(数据分类!E:E,MATCH(数据!H1877,数据分类!A:A,0))=34,M1877,INDEX(数据分类!E:E,MATCH(数据!H1877,数据分类!A:A,0))=56,N1877,INDEX(数据分类!E:E,MATCH(数据!H1877,数据分类!A:A,0))="-","-"),"Error")</f>
        <v>打开延音</v>
      </c>
      <c r="K1877" s="34">
        <f t="shared" si="118"/>
        <v>2</v>
      </c>
      <c r="L1877" s="4" t="str">
        <f>IFERROR(INDEX(字典msg!B:B,MATCH(D1877,字典msg!A:A,0)),"Error")</f>
        <v>正常</v>
      </c>
      <c r="M1877" s="4" t="str">
        <f>IFERROR(_xlfn.IFS(H1877="9",INDEX(字典1_34!C:C,MATCH(MID(F1877,5,2),字典1_34!B:B,0)),H1877="B00",INDEX(字典1_34!D:D,MATCH(MID(F1877,5,2),字典1_34!B:B,0)),H1877="B20",INDEX(字典1_34!E:E,MATCH(MID(F1877,5,2),字典1_34!B:B,0)),H1877="B48",INDEX(字典1_34!G:G,MATCH(MID(F1877,5,2),字典1_34!B:B,0)),LEFT(H1877,1)="B",INDEX(字典1_34!F:F,MATCH(MID(F1877,5,2),字典1_34!B:B,0))),"-")</f>
        <v>打开延音</v>
      </c>
      <c r="N1877" s="4" t="str">
        <f>IFERROR(_xlfn.IFS(H1877="9",INDEX(字典1_56!C:C,MATCH(MID(F1877,7,2),字典1_56!B:B,0)),LEFT(H1877,1)="B",INDEX(字典1_56!D:D,MATCH(MID(F1877,7,2),字典1_56!B:B,0)),H1877="C_B",INDEX(字典1_56!F:F,MATCH(MID(F1877,7,2),字典1_56!B:B,0)),H1877="C",INDEX(字典1_56!E:E,MATCH(MID(F1877,7,2),字典1_56!B:B,0))),"-")</f>
        <v>Sound Controller_b</v>
      </c>
      <c r="O1877" s="4" t="str">
        <f>IFERROR(INDEX(字典1_78!C:C,MATCH(RIGHT(F1877,2),字典1_78!B:B,0)),"Error")</f>
        <v>控制变更(#02)</v>
      </c>
      <c r="P1877" s="5">
        <f t="shared" si="116"/>
        <v>32.322000000000003</v>
      </c>
      <c r="Q1877" s="5">
        <f t="shared" si="117"/>
        <v>1.6000000000005343E-2</v>
      </c>
      <c r="R1877" s="5" t="str">
        <f>IF(H1879="C_B",INDEX(音色一览表!A:A,MATCH(MID(F1877,5,2)&amp;MID(F1878,5,2)&amp;MID(F1879,7,2),音色一览表!H:H,0))&amp;" "&amp;INDEX(音色一览表!G:G,MATCH(MID(F1877,5,2)&amp;MID(F1878,5,2)&amp;MID(F1879,7,2),音色一览表!H:H,0)),"")</f>
        <v/>
      </c>
      <c r="S1877" s="17"/>
      <c r="T1877" s="17"/>
    </row>
    <row r="1878" spans="1:20" ht="18" customHeight="1" x14ac:dyDescent="0.2">
      <c r="A1878" s="16">
        <v>1876</v>
      </c>
      <c r="B1878" s="16">
        <v>10</v>
      </c>
      <c r="C1878" s="10">
        <v>43391.906353449071</v>
      </c>
      <c r="D1878" s="16" t="s">
        <v>49</v>
      </c>
      <c r="E1878" s="16" t="s">
        <v>50</v>
      </c>
      <c r="F1878" s="16" t="s">
        <v>3284</v>
      </c>
      <c r="G1878" s="16" t="s">
        <v>3285</v>
      </c>
      <c r="H1878" s="34" t="str">
        <f t="shared" si="119"/>
        <v>9</v>
      </c>
      <c r="I1878" s="34" t="str">
        <f>IFERROR(INDEX(数据分类!B:B,MATCH(数据!H1878,数据分类!A:A,0)),"Error")</f>
        <v>音符打开</v>
      </c>
      <c r="J1878" s="34" t="str">
        <f>IFERROR(_xlfn.IFS(INDEX(数据分类!E:E,MATCH(数据!H1878,数据分类!A:A,0))=3456,N1878&amp;M1878,INDEX(数据分类!E:E,MATCH(数据!H1878,数据分类!A:A,0))=34,M1878,INDEX(数据分类!E:E,MATCH(数据!H1878,数据分类!A:A,0))=56,N1878,INDEX(数据分类!E:E,MATCH(数据!H1878,数据分类!A:A,0))="-","-"),"Error")</f>
        <v>F3键按下(力度080)</v>
      </c>
      <c r="K1878" s="34">
        <f t="shared" si="118"/>
        <v>1</v>
      </c>
      <c r="L1878" s="4" t="str">
        <f>IFERROR(INDEX(字典msg!B:B,MATCH(D1878,字典msg!A:A,0)),"Error")</f>
        <v>正常</v>
      </c>
      <c r="M1878" s="4" t="str">
        <f>IFERROR(_xlfn.IFS(H1878="9",INDEX(字典1_34!C:C,MATCH(MID(F1878,5,2),字典1_34!B:B,0)),H1878="B00",INDEX(字典1_34!D:D,MATCH(MID(F1878,5,2),字典1_34!B:B,0)),H1878="B20",INDEX(字典1_34!E:E,MATCH(MID(F1878,5,2),字典1_34!B:B,0)),H1878="B48",INDEX(字典1_34!G:G,MATCH(MID(F1878,5,2),字典1_34!B:B,0)),LEFT(H1878,1)="B",INDEX(字典1_34!F:F,MATCH(MID(F1878,5,2),字典1_34!B:B,0))),"-")</f>
        <v>按下(力度080)</v>
      </c>
      <c r="N1878" s="4" t="str">
        <f>IFERROR(_xlfn.IFS(H1878="9",INDEX(字典1_56!C:C,MATCH(MID(F1878,7,2),字典1_56!B:B,0)),LEFT(H1878,1)="B",INDEX(字典1_56!D:D,MATCH(MID(F1878,7,2),字典1_56!B:B,0)),H1878="C_B",INDEX(字典1_56!F:F,MATCH(MID(F1878,7,2),字典1_56!B:B,0)),H1878="C",INDEX(字典1_56!E:E,MATCH(MID(F1878,7,2),字典1_56!B:B,0))),"-")</f>
        <v>F3键</v>
      </c>
      <c r="O1878" s="4" t="str">
        <f>IFERROR(INDEX(字典1_78!C:C,MATCH(RIGHT(F1878,2),字典1_78!B:B,0)),"Error")</f>
        <v>音符打开(#01)</v>
      </c>
      <c r="P1878" s="5">
        <f t="shared" si="116"/>
        <v>36.776000000000003</v>
      </c>
      <c r="Q1878" s="5">
        <f t="shared" si="117"/>
        <v>4.4540000000000006</v>
      </c>
      <c r="R1878" s="5" t="str">
        <f>IF(H1880="C_B",INDEX(音色一览表!A:A,MATCH(MID(F1878,5,2)&amp;MID(F1879,5,2)&amp;MID(F1880,7,2),音色一览表!H:H,0))&amp;" "&amp;INDEX(音色一览表!G:G,MATCH(MID(F1878,5,2)&amp;MID(F1879,5,2)&amp;MID(F1880,7,2),音色一览表!H:H,0)),"")</f>
        <v/>
      </c>
      <c r="S1878" s="17" t="s">
        <v>3328</v>
      </c>
      <c r="T1878" s="17"/>
    </row>
    <row r="1879" spans="1:20" ht="18" customHeight="1" x14ac:dyDescent="0.2">
      <c r="A1879" s="16">
        <v>1877</v>
      </c>
      <c r="B1879" s="16">
        <v>10</v>
      </c>
      <c r="C1879" s="10">
        <v>43391.906353634258</v>
      </c>
      <c r="D1879" s="16" t="s">
        <v>49</v>
      </c>
      <c r="E1879" s="16" t="s">
        <v>50</v>
      </c>
      <c r="F1879" s="16" t="s">
        <v>3286</v>
      </c>
      <c r="G1879" s="16" t="s">
        <v>3287</v>
      </c>
      <c r="H1879" s="34" t="str">
        <f t="shared" si="119"/>
        <v>9</v>
      </c>
      <c r="I1879" s="34" t="str">
        <f>IFERROR(INDEX(数据分类!B:B,MATCH(数据!H1879,数据分类!A:A,0)),"Error")</f>
        <v>音符打开</v>
      </c>
      <c r="J1879" s="34" t="str">
        <f>IFERROR(_xlfn.IFS(INDEX(数据分类!E:E,MATCH(数据!H1879,数据分类!A:A,0))=3456,N1879&amp;M1879,INDEX(数据分类!E:E,MATCH(数据!H1879,数据分类!A:A,0))=34,M1879,INDEX(数据分类!E:E,MATCH(数据!H1879,数据分类!A:A,0))=56,N1879,INDEX(数据分类!E:E,MATCH(数据!H1879,数据分类!A:A,0))="-","-"),"Error")</f>
        <v>F3键按下(力度080)</v>
      </c>
      <c r="K1879" s="34">
        <f t="shared" si="118"/>
        <v>2</v>
      </c>
      <c r="L1879" s="4" t="str">
        <f>IFERROR(INDEX(字典msg!B:B,MATCH(D1879,字典msg!A:A,0)),"Error")</f>
        <v>正常</v>
      </c>
      <c r="M1879" s="4" t="str">
        <f>IFERROR(_xlfn.IFS(H1879="9",INDEX(字典1_34!C:C,MATCH(MID(F1879,5,2),字典1_34!B:B,0)),H1879="B00",INDEX(字典1_34!D:D,MATCH(MID(F1879,5,2),字典1_34!B:B,0)),H1879="B20",INDEX(字典1_34!E:E,MATCH(MID(F1879,5,2),字典1_34!B:B,0)),H1879="B48",INDEX(字典1_34!G:G,MATCH(MID(F1879,5,2),字典1_34!B:B,0)),LEFT(H1879,1)="B",INDEX(字典1_34!F:F,MATCH(MID(F1879,5,2),字典1_34!B:B,0))),"-")</f>
        <v>按下(力度080)</v>
      </c>
      <c r="N1879" s="4" t="str">
        <f>IFERROR(_xlfn.IFS(H1879="9",INDEX(字典1_56!C:C,MATCH(MID(F1879,7,2),字典1_56!B:B,0)),LEFT(H1879,1)="B",INDEX(字典1_56!D:D,MATCH(MID(F1879,7,2),字典1_56!B:B,0)),H1879="C_B",INDEX(字典1_56!F:F,MATCH(MID(F1879,7,2),字典1_56!B:B,0)),H1879="C",INDEX(字典1_56!E:E,MATCH(MID(F1879,7,2),字典1_56!B:B,0))),"-")</f>
        <v>F3键</v>
      </c>
      <c r="O1879" s="4" t="str">
        <f>IFERROR(INDEX(字典1_78!C:C,MATCH(RIGHT(F1879,2),字典1_78!B:B,0)),"Error")</f>
        <v>音符打开(#02)</v>
      </c>
      <c r="P1879" s="5">
        <f t="shared" si="116"/>
        <v>36.790999999999997</v>
      </c>
      <c r="Q1879" s="5">
        <f t="shared" si="117"/>
        <v>1.4999999999993463E-2</v>
      </c>
      <c r="R1879" s="5" t="str">
        <f>IF(H1881="C_B",INDEX(音色一览表!A:A,MATCH(MID(F1879,5,2)&amp;MID(F1880,5,2)&amp;MID(F1881,7,2),音色一览表!H:H,0))&amp;" "&amp;INDEX(音色一览表!G:G,MATCH(MID(F1879,5,2)&amp;MID(F1880,5,2)&amp;MID(F1881,7,2),音色一览表!H:H,0)),"")</f>
        <v/>
      </c>
      <c r="S1879" s="17"/>
      <c r="T1879" s="17"/>
    </row>
    <row r="1880" spans="1:20" ht="18" customHeight="1" x14ac:dyDescent="0.2">
      <c r="A1880" s="16">
        <v>1878</v>
      </c>
      <c r="B1880" s="16">
        <v>10</v>
      </c>
      <c r="C1880" s="10">
        <v>43391.906367743053</v>
      </c>
      <c r="D1880" s="16" t="s">
        <v>49</v>
      </c>
      <c r="E1880" s="16" t="s">
        <v>50</v>
      </c>
      <c r="F1880" s="16" t="s">
        <v>207</v>
      </c>
      <c r="G1880" s="16" t="s">
        <v>3288</v>
      </c>
      <c r="H1880" s="34" t="str">
        <f t="shared" si="119"/>
        <v>9</v>
      </c>
      <c r="I1880" s="34" t="str">
        <f>IFERROR(INDEX(数据分类!B:B,MATCH(数据!H1880,数据分类!A:A,0)),"Error")</f>
        <v>音符打开</v>
      </c>
      <c r="J1880" s="34" t="str">
        <f>IFERROR(_xlfn.IFS(INDEX(数据分类!E:E,MATCH(数据!H1880,数据分类!A:A,0))=3456,N1880&amp;M1880,INDEX(数据分类!E:E,MATCH(数据!H1880,数据分类!A:A,0))=34,M1880,INDEX(数据分类!E:E,MATCH(数据!H1880,数据分类!A:A,0))=56,N1880,INDEX(数据分类!E:E,MATCH(数据!H1880,数据分类!A:A,0))="-","-"),"Error")</f>
        <v>F3键松开</v>
      </c>
      <c r="K1880" s="34">
        <f t="shared" si="118"/>
        <v>1</v>
      </c>
      <c r="L1880" s="4" t="str">
        <f>IFERROR(INDEX(字典msg!B:B,MATCH(D1880,字典msg!A:A,0)),"Error")</f>
        <v>正常</v>
      </c>
      <c r="M1880" s="4" t="str">
        <f>IFERROR(_xlfn.IFS(H1880="9",INDEX(字典1_34!C:C,MATCH(MID(F1880,5,2),字典1_34!B:B,0)),H1880="B00",INDEX(字典1_34!D:D,MATCH(MID(F1880,5,2),字典1_34!B:B,0)),H1880="B20",INDEX(字典1_34!E:E,MATCH(MID(F1880,5,2),字典1_34!B:B,0)),H1880="B48",INDEX(字典1_34!G:G,MATCH(MID(F1880,5,2),字典1_34!B:B,0)),LEFT(H1880,1)="B",INDEX(字典1_34!F:F,MATCH(MID(F1880,5,2),字典1_34!B:B,0))),"-")</f>
        <v>松开</v>
      </c>
      <c r="N1880" s="4" t="str">
        <f>IFERROR(_xlfn.IFS(H1880="9",INDEX(字典1_56!C:C,MATCH(MID(F1880,7,2),字典1_56!B:B,0)),LEFT(H1880,1)="B",INDEX(字典1_56!D:D,MATCH(MID(F1880,7,2),字典1_56!B:B,0)),H1880="C_B",INDEX(字典1_56!F:F,MATCH(MID(F1880,7,2),字典1_56!B:B,0)),H1880="C",INDEX(字典1_56!E:E,MATCH(MID(F1880,7,2),字典1_56!B:B,0))),"-")</f>
        <v>F3键</v>
      </c>
      <c r="O1880" s="4" t="str">
        <f>IFERROR(INDEX(字典1_78!C:C,MATCH(RIGHT(F1880,2),字典1_78!B:B,0)),"Error")</f>
        <v>音符打开(#01)</v>
      </c>
      <c r="P1880" s="5">
        <f t="shared" si="116"/>
        <v>38.01</v>
      </c>
      <c r="Q1880" s="5">
        <f t="shared" si="117"/>
        <v>1.2190000000000012</v>
      </c>
      <c r="R1880" s="5" t="str">
        <f>IF(H1882="C_B",INDEX(音色一览表!A:A,MATCH(MID(F1880,5,2)&amp;MID(F1881,5,2)&amp;MID(F1882,7,2),音色一览表!H:H,0))&amp;" "&amp;INDEX(音色一览表!G:G,MATCH(MID(F1880,5,2)&amp;MID(F1881,5,2)&amp;MID(F1882,7,2),音色一览表!H:H,0)),"")</f>
        <v/>
      </c>
      <c r="S1880" s="17"/>
      <c r="T1880" s="17"/>
    </row>
    <row r="1881" spans="1:20" ht="18" customHeight="1" x14ac:dyDescent="0.2">
      <c r="A1881" s="16">
        <v>1879</v>
      </c>
      <c r="B1881" s="16">
        <v>10</v>
      </c>
      <c r="C1881" s="10">
        <v>43391.906367916665</v>
      </c>
      <c r="D1881" s="16" t="s">
        <v>49</v>
      </c>
      <c r="E1881" s="16" t="s">
        <v>50</v>
      </c>
      <c r="F1881" s="16" t="s">
        <v>3289</v>
      </c>
      <c r="G1881" s="16" t="s">
        <v>3290</v>
      </c>
      <c r="H1881" s="34" t="str">
        <f t="shared" si="119"/>
        <v>9</v>
      </c>
      <c r="I1881" s="34" t="str">
        <f>IFERROR(INDEX(数据分类!B:B,MATCH(数据!H1881,数据分类!A:A,0)),"Error")</f>
        <v>音符打开</v>
      </c>
      <c r="J1881" s="34" t="str">
        <f>IFERROR(_xlfn.IFS(INDEX(数据分类!E:E,MATCH(数据!H1881,数据分类!A:A,0))=3456,N1881&amp;M1881,INDEX(数据分类!E:E,MATCH(数据!H1881,数据分类!A:A,0))=34,M1881,INDEX(数据分类!E:E,MATCH(数据!H1881,数据分类!A:A,0))=56,N1881,INDEX(数据分类!E:E,MATCH(数据!H1881,数据分类!A:A,0))="-","-"),"Error")</f>
        <v>F3键松开</v>
      </c>
      <c r="K1881" s="34">
        <f t="shared" si="118"/>
        <v>2</v>
      </c>
      <c r="L1881" s="4" t="str">
        <f>IFERROR(INDEX(字典msg!B:B,MATCH(D1881,字典msg!A:A,0)),"Error")</f>
        <v>正常</v>
      </c>
      <c r="M1881" s="4" t="str">
        <f>IFERROR(_xlfn.IFS(H1881="9",INDEX(字典1_34!C:C,MATCH(MID(F1881,5,2),字典1_34!B:B,0)),H1881="B00",INDEX(字典1_34!D:D,MATCH(MID(F1881,5,2),字典1_34!B:B,0)),H1881="B20",INDEX(字典1_34!E:E,MATCH(MID(F1881,5,2),字典1_34!B:B,0)),H1881="B48",INDEX(字典1_34!G:G,MATCH(MID(F1881,5,2),字典1_34!B:B,0)),LEFT(H1881,1)="B",INDEX(字典1_34!F:F,MATCH(MID(F1881,5,2),字典1_34!B:B,0))),"-")</f>
        <v>松开</v>
      </c>
      <c r="N1881" s="4" t="str">
        <f>IFERROR(_xlfn.IFS(H1881="9",INDEX(字典1_56!C:C,MATCH(MID(F1881,7,2),字典1_56!B:B,0)),LEFT(H1881,1)="B",INDEX(字典1_56!D:D,MATCH(MID(F1881,7,2),字典1_56!B:B,0)),H1881="C_B",INDEX(字典1_56!F:F,MATCH(MID(F1881,7,2),字典1_56!B:B,0)),H1881="C",INDEX(字典1_56!E:E,MATCH(MID(F1881,7,2),字典1_56!B:B,0))),"-")</f>
        <v>F3键</v>
      </c>
      <c r="O1881" s="4" t="str">
        <f>IFERROR(INDEX(字典1_78!C:C,MATCH(RIGHT(F1881,2),字典1_78!B:B,0)),"Error")</f>
        <v>音符打开(#02)</v>
      </c>
      <c r="P1881" s="5">
        <f t="shared" si="116"/>
        <v>38.026000000000003</v>
      </c>
      <c r="Q1881" s="5">
        <f t="shared" si="117"/>
        <v>1.6000000000005343E-2</v>
      </c>
      <c r="R1881" s="5" t="str">
        <f>IF(H1883="C_B",INDEX(音色一览表!A:A,MATCH(MID(F1881,5,2)&amp;MID(F1882,5,2)&amp;MID(F1883,7,2),音色一览表!H:H,0))&amp;" "&amp;INDEX(音色一览表!G:G,MATCH(MID(F1881,5,2)&amp;MID(F1882,5,2)&amp;MID(F1883,7,2),音色一览表!H:H,0)),"")</f>
        <v/>
      </c>
      <c r="S1881" s="17"/>
      <c r="T1881" s="17" t="s">
        <v>3556</v>
      </c>
    </row>
    <row r="1882" spans="1:20" ht="18" customHeight="1" x14ac:dyDescent="0.2">
      <c r="A1882" s="16">
        <v>1880</v>
      </c>
      <c r="B1882" s="16">
        <v>10</v>
      </c>
      <c r="C1882" s="10">
        <v>43391.906446053239</v>
      </c>
      <c r="D1882" s="16" t="s">
        <v>49</v>
      </c>
      <c r="E1882" s="16" t="s">
        <v>50</v>
      </c>
      <c r="F1882" s="16" t="s">
        <v>3291</v>
      </c>
      <c r="G1882" s="16" t="s">
        <v>3292</v>
      </c>
      <c r="H1882" s="34" t="str">
        <f t="shared" si="119"/>
        <v>9</v>
      </c>
      <c r="I1882" s="34" t="str">
        <f>IFERROR(INDEX(数据分类!B:B,MATCH(数据!H1882,数据分类!A:A,0)),"Error")</f>
        <v>音符打开</v>
      </c>
      <c r="J1882" s="34" t="str">
        <f>IFERROR(_xlfn.IFS(INDEX(数据分类!E:E,MATCH(数据!H1882,数据分类!A:A,0))=3456,N1882&amp;M1882,INDEX(数据分类!E:E,MATCH(数据!H1882,数据分类!A:A,0))=34,M1882,INDEX(数据分类!E:E,MATCH(数据!H1882,数据分类!A:A,0))=56,N1882,INDEX(数据分类!E:E,MATCH(数据!H1882,数据分类!A:A,0))="-","-"),"Error")</f>
        <v>G3键按下(力度080)</v>
      </c>
      <c r="K1882" s="34">
        <f t="shared" si="118"/>
        <v>1</v>
      </c>
      <c r="L1882" s="4" t="str">
        <f>IFERROR(INDEX(字典msg!B:B,MATCH(D1882,字典msg!A:A,0)),"Error")</f>
        <v>正常</v>
      </c>
      <c r="M1882" s="4" t="str">
        <f>IFERROR(_xlfn.IFS(H1882="9",INDEX(字典1_34!C:C,MATCH(MID(F1882,5,2),字典1_34!B:B,0)),H1882="B00",INDEX(字典1_34!D:D,MATCH(MID(F1882,5,2),字典1_34!B:B,0)),H1882="B20",INDEX(字典1_34!E:E,MATCH(MID(F1882,5,2),字典1_34!B:B,0)),H1882="B48",INDEX(字典1_34!G:G,MATCH(MID(F1882,5,2),字典1_34!B:B,0)),LEFT(H1882,1)="B",INDEX(字典1_34!F:F,MATCH(MID(F1882,5,2),字典1_34!B:B,0))),"-")</f>
        <v>按下(力度080)</v>
      </c>
      <c r="N1882" s="4" t="str">
        <f>IFERROR(_xlfn.IFS(H1882="9",INDEX(字典1_56!C:C,MATCH(MID(F1882,7,2),字典1_56!B:B,0)),LEFT(H1882,1)="B",INDEX(字典1_56!D:D,MATCH(MID(F1882,7,2),字典1_56!B:B,0)),H1882="C_B",INDEX(字典1_56!F:F,MATCH(MID(F1882,7,2),字典1_56!B:B,0)),H1882="C",INDEX(字典1_56!E:E,MATCH(MID(F1882,7,2),字典1_56!B:B,0))),"-")</f>
        <v>G3键</v>
      </c>
      <c r="O1882" s="4" t="str">
        <f>IFERROR(INDEX(字典1_78!C:C,MATCH(RIGHT(F1882,2),字典1_78!B:B,0)),"Error")</f>
        <v>音符打开(#01)</v>
      </c>
      <c r="P1882" s="5">
        <f t="shared" si="116"/>
        <v>44.777000000000001</v>
      </c>
      <c r="Q1882" s="5">
        <f t="shared" si="117"/>
        <v>6.7509999999999977</v>
      </c>
      <c r="R1882" s="5" t="str">
        <f>IF(H1884="C_B",INDEX(音色一览表!A:A,MATCH(MID(F1882,5,2)&amp;MID(F1883,5,2)&amp;MID(F1884,7,2),音色一览表!H:H,0))&amp;" "&amp;INDEX(音色一览表!G:G,MATCH(MID(F1882,5,2)&amp;MID(F1883,5,2)&amp;MID(F1884,7,2),音色一览表!H:H,0)),"")</f>
        <v/>
      </c>
      <c r="S1882" s="17" t="s">
        <v>3329</v>
      </c>
      <c r="T1882" s="17"/>
    </row>
    <row r="1883" spans="1:20" ht="18" customHeight="1" x14ac:dyDescent="0.2">
      <c r="A1883" s="16">
        <v>1881</v>
      </c>
      <c r="B1883" s="16">
        <v>10</v>
      </c>
      <c r="C1883" s="10">
        <v>43391.906469027781</v>
      </c>
      <c r="D1883" s="16" t="s">
        <v>49</v>
      </c>
      <c r="E1883" s="16" t="s">
        <v>50</v>
      </c>
      <c r="F1883" s="16" t="s">
        <v>209</v>
      </c>
      <c r="G1883" s="16" t="s">
        <v>3293</v>
      </c>
      <c r="H1883" s="34" t="str">
        <f t="shared" si="119"/>
        <v>9</v>
      </c>
      <c r="I1883" s="34" t="str">
        <f>IFERROR(INDEX(数据分类!B:B,MATCH(数据!H1883,数据分类!A:A,0)),"Error")</f>
        <v>音符打开</v>
      </c>
      <c r="J1883" s="34" t="str">
        <f>IFERROR(_xlfn.IFS(INDEX(数据分类!E:E,MATCH(数据!H1883,数据分类!A:A,0))=3456,N1883&amp;M1883,INDEX(数据分类!E:E,MATCH(数据!H1883,数据分类!A:A,0))=34,M1883,INDEX(数据分类!E:E,MATCH(数据!H1883,数据分类!A:A,0))=56,N1883,INDEX(数据分类!E:E,MATCH(数据!H1883,数据分类!A:A,0))="-","-"),"Error")</f>
        <v>G3键松开</v>
      </c>
      <c r="K1883" s="34">
        <f t="shared" si="118"/>
        <v>1</v>
      </c>
      <c r="L1883" s="4" t="str">
        <f>IFERROR(INDEX(字典msg!B:B,MATCH(D1883,字典msg!A:A,0)),"Error")</f>
        <v>正常</v>
      </c>
      <c r="M1883" s="4" t="str">
        <f>IFERROR(_xlfn.IFS(H1883="9",INDEX(字典1_34!C:C,MATCH(MID(F1883,5,2),字典1_34!B:B,0)),H1883="B00",INDEX(字典1_34!D:D,MATCH(MID(F1883,5,2),字典1_34!B:B,0)),H1883="B20",INDEX(字典1_34!E:E,MATCH(MID(F1883,5,2),字典1_34!B:B,0)),H1883="B48",INDEX(字典1_34!G:G,MATCH(MID(F1883,5,2),字典1_34!B:B,0)),LEFT(H1883,1)="B",INDEX(字典1_34!F:F,MATCH(MID(F1883,5,2),字典1_34!B:B,0))),"-")</f>
        <v>松开</v>
      </c>
      <c r="N1883" s="4" t="str">
        <f>IFERROR(_xlfn.IFS(H1883="9",INDEX(字典1_56!C:C,MATCH(MID(F1883,7,2),字典1_56!B:B,0)),LEFT(H1883,1)="B",INDEX(字典1_56!D:D,MATCH(MID(F1883,7,2),字典1_56!B:B,0)),H1883="C_B",INDEX(字典1_56!F:F,MATCH(MID(F1883,7,2),字典1_56!B:B,0)),H1883="C",INDEX(字典1_56!E:E,MATCH(MID(F1883,7,2),字典1_56!B:B,0))),"-")</f>
        <v>G3键</v>
      </c>
      <c r="O1883" s="4" t="str">
        <f>IFERROR(INDEX(字典1_78!C:C,MATCH(RIGHT(F1883,2),字典1_78!B:B,0)),"Error")</f>
        <v>音符打开(#01)</v>
      </c>
      <c r="P1883" s="5">
        <f t="shared" si="116"/>
        <v>46.761000000000003</v>
      </c>
      <c r="Q1883" s="5">
        <f t="shared" si="117"/>
        <v>1.9840000000000018</v>
      </c>
      <c r="R1883" s="5" t="str">
        <f>IF(H1885="C_B",INDEX(音色一览表!A:A,MATCH(MID(F1883,5,2)&amp;MID(F1884,5,2)&amp;MID(F1885,7,2),音色一览表!H:H,0))&amp;" "&amp;INDEX(音色一览表!G:G,MATCH(MID(F1883,5,2)&amp;MID(F1884,5,2)&amp;MID(F1885,7,2),音色一览表!H:H,0)),"")</f>
        <v/>
      </c>
      <c r="S1883" s="17"/>
      <c r="T1883" s="17"/>
    </row>
    <row r="1884" spans="1:20" ht="18" customHeight="1" x14ac:dyDescent="0.2">
      <c r="A1884" s="16">
        <v>1882</v>
      </c>
      <c r="B1884" s="16">
        <v>10</v>
      </c>
      <c r="C1884" s="10">
        <v>43391.90648946759</v>
      </c>
      <c r="D1884" s="16" t="s">
        <v>49</v>
      </c>
      <c r="E1884" s="16" t="s">
        <v>50</v>
      </c>
      <c r="F1884" s="16" t="s">
        <v>3257</v>
      </c>
      <c r="G1884" s="16" t="s">
        <v>3294</v>
      </c>
      <c r="H1884" s="34" t="str">
        <f t="shared" si="119"/>
        <v>B48</v>
      </c>
      <c r="I1884" s="34" t="str">
        <f>IFERROR(INDEX(数据分类!B:B,MATCH(数据!H1884,数据分类!A:A,0)),"Error")</f>
        <v>Sound Controller_b</v>
      </c>
      <c r="J1884" s="34" t="str">
        <f>IFERROR(_xlfn.IFS(INDEX(数据分类!E:E,MATCH(数据!H1884,数据分类!A:A,0))=3456,N1884&amp;M1884,INDEX(数据分类!E:E,MATCH(数据!H1884,数据分类!A:A,0))=34,M1884,INDEX(数据分类!E:E,MATCH(数据!H1884,数据分类!A:A,0))=56,N1884,INDEX(数据分类!E:E,MATCH(数据!H1884,数据分类!A:A,0))="-","-"),"Error")</f>
        <v>关闭延音</v>
      </c>
      <c r="K1884" s="34">
        <f t="shared" si="118"/>
        <v>1</v>
      </c>
      <c r="L1884" s="4" t="str">
        <f>IFERROR(INDEX(字典msg!B:B,MATCH(D1884,字典msg!A:A,0)),"Error")</f>
        <v>正常</v>
      </c>
      <c r="M1884" s="4" t="str">
        <f>IFERROR(_xlfn.IFS(H1884="9",INDEX(字典1_34!C:C,MATCH(MID(F1884,5,2),字典1_34!B:B,0)),H1884="B00",INDEX(字典1_34!D:D,MATCH(MID(F1884,5,2),字典1_34!B:B,0)),H1884="B20",INDEX(字典1_34!E:E,MATCH(MID(F1884,5,2),字典1_34!B:B,0)),H1884="B48",INDEX(字典1_34!G:G,MATCH(MID(F1884,5,2),字典1_34!B:B,0)),LEFT(H1884,1)="B",INDEX(字典1_34!F:F,MATCH(MID(F1884,5,2),字典1_34!B:B,0))),"-")</f>
        <v>关闭延音</v>
      </c>
      <c r="N1884" s="4" t="str">
        <f>IFERROR(_xlfn.IFS(H1884="9",INDEX(字典1_56!C:C,MATCH(MID(F1884,7,2),字典1_56!B:B,0)),LEFT(H1884,1)="B",INDEX(字典1_56!D:D,MATCH(MID(F1884,7,2),字典1_56!B:B,0)),H1884="C_B",INDEX(字典1_56!F:F,MATCH(MID(F1884,7,2),字典1_56!B:B,0)),H1884="C",INDEX(字典1_56!E:E,MATCH(MID(F1884,7,2),字典1_56!B:B,0))),"-")</f>
        <v>Sound Controller_b</v>
      </c>
      <c r="O1884" s="4" t="str">
        <f>IFERROR(INDEX(字典1_78!C:C,MATCH(RIGHT(F1884,2),字典1_78!B:B,0)),"Error")</f>
        <v>控制变更(#01)</v>
      </c>
      <c r="P1884" s="5">
        <f t="shared" si="116"/>
        <v>48.527000000000001</v>
      </c>
      <c r="Q1884" s="5">
        <f t="shared" si="117"/>
        <v>1.7659999999999982</v>
      </c>
      <c r="R1884" s="5" t="str">
        <f>IF(H1886="C_B",INDEX(音色一览表!A:A,MATCH(MID(F1884,5,2)&amp;MID(F1885,5,2)&amp;MID(F1886,7,2),音色一览表!H:H,0))&amp;" "&amp;INDEX(音色一览表!G:G,MATCH(MID(F1884,5,2)&amp;MID(F1885,5,2)&amp;MID(F1886,7,2),音色一览表!H:H,0)),"")</f>
        <v/>
      </c>
      <c r="S1884" s="17" t="s">
        <v>3324</v>
      </c>
      <c r="T1884" s="17"/>
    </row>
    <row r="1885" spans="1:20" ht="18" customHeight="1" x14ac:dyDescent="0.2">
      <c r="A1885" s="16">
        <v>1883</v>
      </c>
      <c r="B1885" s="16">
        <v>10</v>
      </c>
      <c r="C1885" s="10">
        <v>43391.906489641202</v>
      </c>
      <c r="D1885" s="16" t="s">
        <v>49</v>
      </c>
      <c r="E1885" s="16" t="s">
        <v>50</v>
      </c>
      <c r="F1885" s="16" t="s">
        <v>3258</v>
      </c>
      <c r="G1885" s="16" t="s">
        <v>3295</v>
      </c>
      <c r="H1885" s="34" t="str">
        <f t="shared" si="119"/>
        <v>B48</v>
      </c>
      <c r="I1885" s="34" t="str">
        <f>IFERROR(INDEX(数据分类!B:B,MATCH(数据!H1885,数据分类!A:A,0)),"Error")</f>
        <v>Sound Controller_b</v>
      </c>
      <c r="J1885" s="34" t="str">
        <f>IFERROR(_xlfn.IFS(INDEX(数据分类!E:E,MATCH(数据!H1885,数据分类!A:A,0))=3456,N1885&amp;M1885,INDEX(数据分类!E:E,MATCH(数据!H1885,数据分类!A:A,0))=34,M1885,INDEX(数据分类!E:E,MATCH(数据!H1885,数据分类!A:A,0))=56,N1885,INDEX(数据分类!E:E,MATCH(数据!H1885,数据分类!A:A,0))="-","-"),"Error")</f>
        <v>关闭延音</v>
      </c>
      <c r="K1885" s="34">
        <f t="shared" si="118"/>
        <v>2</v>
      </c>
      <c r="L1885" s="4" t="str">
        <f>IFERROR(INDEX(字典msg!B:B,MATCH(D1885,字典msg!A:A,0)),"Error")</f>
        <v>正常</v>
      </c>
      <c r="M1885" s="4" t="str">
        <f>IFERROR(_xlfn.IFS(H1885="9",INDEX(字典1_34!C:C,MATCH(MID(F1885,5,2),字典1_34!B:B,0)),H1885="B00",INDEX(字典1_34!D:D,MATCH(MID(F1885,5,2),字典1_34!B:B,0)),H1885="B20",INDEX(字典1_34!E:E,MATCH(MID(F1885,5,2),字典1_34!B:B,0)),H1885="B48",INDEX(字典1_34!G:G,MATCH(MID(F1885,5,2),字典1_34!B:B,0)),LEFT(H1885,1)="B",INDEX(字典1_34!F:F,MATCH(MID(F1885,5,2),字典1_34!B:B,0))),"-")</f>
        <v>关闭延音</v>
      </c>
      <c r="N1885" s="4" t="str">
        <f>IFERROR(_xlfn.IFS(H1885="9",INDEX(字典1_56!C:C,MATCH(MID(F1885,7,2),字典1_56!B:B,0)),LEFT(H1885,1)="B",INDEX(字典1_56!D:D,MATCH(MID(F1885,7,2),字典1_56!B:B,0)),H1885="C_B",INDEX(字典1_56!F:F,MATCH(MID(F1885,7,2),字典1_56!B:B,0)),H1885="C",INDEX(字典1_56!E:E,MATCH(MID(F1885,7,2),字典1_56!B:B,0))),"-")</f>
        <v>Sound Controller_b</v>
      </c>
      <c r="O1885" s="4" t="str">
        <f>IFERROR(INDEX(字典1_78!C:C,MATCH(RIGHT(F1885,2),字典1_78!B:B,0)),"Error")</f>
        <v>控制变更(#02)</v>
      </c>
      <c r="P1885" s="5">
        <f t="shared" si="116"/>
        <v>48.542999999999999</v>
      </c>
      <c r="Q1885" s="5">
        <f t="shared" si="117"/>
        <v>1.5999999999998238E-2</v>
      </c>
      <c r="R1885" s="5" t="str">
        <f>IF(H1887="C_B",INDEX(音色一览表!A:A,MATCH(MID(F1885,5,2)&amp;MID(F1886,5,2)&amp;MID(F1887,7,2),音色一览表!H:H,0))&amp;" "&amp;INDEX(音色一览表!G:G,MATCH(MID(F1885,5,2)&amp;MID(F1886,5,2)&amp;MID(F1887,7,2),音色一览表!H:H,0)),"")</f>
        <v/>
      </c>
      <c r="S1885" s="17"/>
      <c r="T1885" s="17"/>
    </row>
    <row r="1886" spans="1:20" ht="18" customHeight="1" x14ac:dyDescent="0.2">
      <c r="A1886" s="16">
        <v>1884</v>
      </c>
      <c r="B1886" s="16">
        <v>10</v>
      </c>
      <c r="C1886" s="10">
        <v>43391.906527268518</v>
      </c>
      <c r="D1886" s="16" t="s">
        <v>49</v>
      </c>
      <c r="E1886" s="16" t="s">
        <v>50</v>
      </c>
      <c r="F1886" s="16" t="s">
        <v>3296</v>
      </c>
      <c r="G1886" s="16" t="s">
        <v>3297</v>
      </c>
      <c r="H1886" s="34" t="str">
        <f t="shared" si="119"/>
        <v>9</v>
      </c>
      <c r="I1886" s="34" t="str">
        <f>IFERROR(INDEX(数据分类!B:B,MATCH(数据!H1886,数据分类!A:A,0)),"Error")</f>
        <v>音符打开</v>
      </c>
      <c r="J1886" s="34" t="str">
        <f>IFERROR(_xlfn.IFS(INDEX(数据分类!E:E,MATCH(数据!H1886,数据分类!A:A,0))=3456,N1886&amp;M1886,INDEX(数据分类!E:E,MATCH(数据!H1886,数据分类!A:A,0))=34,M1886,INDEX(数据分类!E:E,MATCH(数据!H1886,数据分类!A:A,0))=56,N1886,INDEX(数据分类!E:E,MATCH(数据!H1886,数据分类!A:A,0))="-","-"),"Error")</f>
        <v>A3键按下(力度080)</v>
      </c>
      <c r="K1886" s="34">
        <f t="shared" si="118"/>
        <v>1</v>
      </c>
      <c r="L1886" s="4" t="str">
        <f>IFERROR(INDEX(字典msg!B:B,MATCH(D1886,字典msg!A:A,0)),"Error")</f>
        <v>正常</v>
      </c>
      <c r="M1886" s="4" t="str">
        <f>IFERROR(_xlfn.IFS(H1886="9",INDEX(字典1_34!C:C,MATCH(MID(F1886,5,2),字典1_34!B:B,0)),H1886="B00",INDEX(字典1_34!D:D,MATCH(MID(F1886,5,2),字典1_34!B:B,0)),H1886="B20",INDEX(字典1_34!E:E,MATCH(MID(F1886,5,2),字典1_34!B:B,0)),H1886="B48",INDEX(字典1_34!G:G,MATCH(MID(F1886,5,2),字典1_34!B:B,0)),LEFT(H1886,1)="B",INDEX(字典1_34!F:F,MATCH(MID(F1886,5,2),字典1_34!B:B,0))),"-")</f>
        <v>按下(力度080)</v>
      </c>
      <c r="N1886" s="4" t="str">
        <f>IFERROR(_xlfn.IFS(H1886="9",INDEX(字典1_56!C:C,MATCH(MID(F1886,7,2),字典1_56!B:B,0)),LEFT(H1886,1)="B",INDEX(字典1_56!D:D,MATCH(MID(F1886,7,2),字典1_56!B:B,0)),H1886="C_B",INDEX(字典1_56!F:F,MATCH(MID(F1886,7,2),字典1_56!B:B,0)),H1886="C",INDEX(字典1_56!E:E,MATCH(MID(F1886,7,2),字典1_56!B:B,0))),"-")</f>
        <v>A3键</v>
      </c>
      <c r="O1886" s="4" t="str">
        <f>IFERROR(INDEX(字典1_78!C:C,MATCH(RIGHT(F1886,2),字典1_78!B:B,0)),"Error")</f>
        <v>音符打开(#01)</v>
      </c>
      <c r="P1886" s="5">
        <f t="shared" si="116"/>
        <v>51.792999999999999</v>
      </c>
      <c r="Q1886" s="5">
        <f t="shared" si="117"/>
        <v>3.25</v>
      </c>
      <c r="R1886" s="5" t="str">
        <f>IF(H1888="C_B",INDEX(音色一览表!A:A,MATCH(MID(F1886,5,2)&amp;MID(F1887,5,2)&amp;MID(F1888,7,2),音色一览表!H:H,0))&amp;" "&amp;INDEX(音色一览表!G:G,MATCH(MID(F1886,5,2)&amp;MID(F1887,5,2)&amp;MID(F1888,7,2),音色一览表!H:H,0)),"")</f>
        <v/>
      </c>
      <c r="S1886" s="17" t="s">
        <v>3330</v>
      </c>
      <c r="T1886" s="17"/>
    </row>
    <row r="1887" spans="1:20" ht="18" customHeight="1" x14ac:dyDescent="0.2">
      <c r="A1887" s="16">
        <v>1885</v>
      </c>
      <c r="B1887" s="16">
        <v>10</v>
      </c>
      <c r="C1887" s="10">
        <v>43391.906542812503</v>
      </c>
      <c r="D1887" s="16" t="s">
        <v>49</v>
      </c>
      <c r="E1887" s="16" t="s">
        <v>50</v>
      </c>
      <c r="F1887" s="16" t="s">
        <v>1550</v>
      </c>
      <c r="G1887" s="16" t="s">
        <v>3298</v>
      </c>
      <c r="H1887" s="34" t="str">
        <f t="shared" si="119"/>
        <v>9</v>
      </c>
      <c r="I1887" s="34" t="str">
        <f>IFERROR(INDEX(数据分类!B:B,MATCH(数据!H1887,数据分类!A:A,0)),"Error")</f>
        <v>音符打开</v>
      </c>
      <c r="J1887" s="34" t="str">
        <f>IFERROR(_xlfn.IFS(INDEX(数据分类!E:E,MATCH(数据!H1887,数据分类!A:A,0))=3456,N1887&amp;M1887,INDEX(数据分类!E:E,MATCH(数据!H1887,数据分类!A:A,0))=34,M1887,INDEX(数据分类!E:E,MATCH(数据!H1887,数据分类!A:A,0))=56,N1887,INDEX(数据分类!E:E,MATCH(数据!H1887,数据分类!A:A,0))="-","-"),"Error")</f>
        <v>A3键松开</v>
      </c>
      <c r="K1887" s="34">
        <f t="shared" si="118"/>
        <v>1</v>
      </c>
      <c r="L1887" s="4" t="str">
        <f>IFERROR(INDEX(字典msg!B:B,MATCH(D1887,字典msg!A:A,0)),"Error")</f>
        <v>正常</v>
      </c>
      <c r="M1887" s="4" t="str">
        <f>IFERROR(_xlfn.IFS(H1887="9",INDEX(字典1_34!C:C,MATCH(MID(F1887,5,2),字典1_34!B:B,0)),H1887="B00",INDEX(字典1_34!D:D,MATCH(MID(F1887,5,2),字典1_34!B:B,0)),H1887="B20",INDEX(字典1_34!E:E,MATCH(MID(F1887,5,2),字典1_34!B:B,0)),H1887="B48",INDEX(字典1_34!G:G,MATCH(MID(F1887,5,2),字典1_34!B:B,0)),LEFT(H1887,1)="B",INDEX(字典1_34!F:F,MATCH(MID(F1887,5,2),字典1_34!B:B,0))),"-")</f>
        <v>松开</v>
      </c>
      <c r="N1887" s="4" t="str">
        <f>IFERROR(_xlfn.IFS(H1887="9",INDEX(字典1_56!C:C,MATCH(MID(F1887,7,2),字典1_56!B:B,0)),LEFT(H1887,1)="B",INDEX(字典1_56!D:D,MATCH(MID(F1887,7,2),字典1_56!B:B,0)),H1887="C_B",INDEX(字典1_56!F:F,MATCH(MID(F1887,7,2),字典1_56!B:B,0)),H1887="C",INDEX(字典1_56!E:E,MATCH(MID(F1887,7,2),字典1_56!B:B,0))),"-")</f>
        <v>A3键</v>
      </c>
      <c r="O1887" s="4" t="str">
        <f>IFERROR(INDEX(字典1_78!C:C,MATCH(RIGHT(F1887,2),字典1_78!B:B,0)),"Error")</f>
        <v>音符打开(#01)</v>
      </c>
      <c r="P1887" s="5">
        <f t="shared" si="116"/>
        <v>53.137</v>
      </c>
      <c r="Q1887" s="5">
        <f t="shared" si="117"/>
        <v>1.3440000000000012</v>
      </c>
      <c r="R1887" s="5" t="str">
        <f>IF(H1889="C_B",INDEX(音色一览表!A:A,MATCH(MID(F1887,5,2)&amp;MID(F1888,5,2)&amp;MID(F1889,7,2),音色一览表!H:H,0))&amp;" "&amp;INDEX(音色一览表!G:G,MATCH(MID(F1887,5,2)&amp;MID(F1888,5,2)&amp;MID(F1889,7,2),音色一览表!H:H,0)),"")</f>
        <v/>
      </c>
      <c r="S1887" s="17"/>
      <c r="T1887" s="17" t="s">
        <v>3555</v>
      </c>
    </row>
    <row r="1888" spans="1:20" ht="18" customHeight="1" x14ac:dyDescent="0.2">
      <c r="A1888" s="16">
        <v>1886</v>
      </c>
      <c r="B1888" s="16">
        <v>10</v>
      </c>
      <c r="C1888" s="10">
        <v>43391.906584050928</v>
      </c>
      <c r="D1888" s="16" t="s">
        <v>49</v>
      </c>
      <c r="E1888" s="16" t="s">
        <v>50</v>
      </c>
      <c r="F1888" s="16" t="s">
        <v>3299</v>
      </c>
      <c r="G1888" s="16" t="s">
        <v>3300</v>
      </c>
      <c r="H1888" s="34" t="str">
        <f t="shared" si="119"/>
        <v>9</v>
      </c>
      <c r="I1888" s="34" t="str">
        <f>IFERROR(INDEX(数据分类!B:B,MATCH(数据!H1888,数据分类!A:A,0)),"Error")</f>
        <v>音符打开</v>
      </c>
      <c r="J1888" s="34" t="str">
        <f>IFERROR(_xlfn.IFS(INDEX(数据分类!E:E,MATCH(数据!H1888,数据分类!A:A,0))=3456,N1888&amp;M1888,INDEX(数据分类!E:E,MATCH(数据!H1888,数据分类!A:A,0))=34,M1888,INDEX(数据分类!E:E,MATCH(数据!H1888,数据分类!A:A,0))=56,N1888,INDEX(数据分类!E:E,MATCH(数据!H1888,数据分类!A:A,0))="-","-"),"Error")</f>
        <v>B3键按下(力度080)</v>
      </c>
      <c r="K1888" s="34">
        <f t="shared" si="118"/>
        <v>1</v>
      </c>
      <c r="L1888" s="4" t="str">
        <f>IFERROR(INDEX(字典msg!B:B,MATCH(D1888,字典msg!A:A,0)),"Error")</f>
        <v>正常</v>
      </c>
      <c r="M1888" s="4" t="str">
        <f>IFERROR(_xlfn.IFS(H1888="9",INDEX(字典1_34!C:C,MATCH(MID(F1888,5,2),字典1_34!B:B,0)),H1888="B00",INDEX(字典1_34!D:D,MATCH(MID(F1888,5,2),字典1_34!B:B,0)),H1888="B20",INDEX(字典1_34!E:E,MATCH(MID(F1888,5,2),字典1_34!B:B,0)),H1888="B48",INDEX(字典1_34!G:G,MATCH(MID(F1888,5,2),字典1_34!B:B,0)),LEFT(H1888,1)="B",INDEX(字典1_34!F:F,MATCH(MID(F1888,5,2),字典1_34!B:B,0))),"-")</f>
        <v>按下(力度080)</v>
      </c>
      <c r="N1888" s="4" t="str">
        <f>IFERROR(_xlfn.IFS(H1888="9",INDEX(字典1_56!C:C,MATCH(MID(F1888,7,2),字典1_56!B:B,0)),LEFT(H1888,1)="B",INDEX(字典1_56!D:D,MATCH(MID(F1888,7,2),字典1_56!B:B,0)),H1888="C_B",INDEX(字典1_56!F:F,MATCH(MID(F1888,7,2),字典1_56!B:B,0)),H1888="C",INDEX(字典1_56!E:E,MATCH(MID(F1888,7,2),字典1_56!B:B,0))),"-")</f>
        <v>B3键</v>
      </c>
      <c r="O1888" s="4" t="str">
        <f>IFERROR(INDEX(字典1_78!C:C,MATCH(RIGHT(F1888,2),字典1_78!B:B,0)),"Error")</f>
        <v>音符打开(#01)</v>
      </c>
      <c r="P1888" s="5">
        <f t="shared" si="116"/>
        <v>56.7</v>
      </c>
      <c r="Q1888" s="5">
        <f t="shared" si="117"/>
        <v>3.5630000000000024</v>
      </c>
      <c r="R1888" s="5" t="str">
        <f>IF(H1890="C_B",INDEX(音色一览表!A:A,MATCH(MID(F1888,5,2)&amp;MID(F1889,5,2)&amp;MID(F1890,7,2),音色一览表!H:H,0))&amp;" "&amp;INDEX(音色一览表!G:G,MATCH(MID(F1888,5,2)&amp;MID(F1889,5,2)&amp;MID(F1890,7,2),音色一览表!H:H,0)),"")</f>
        <v/>
      </c>
      <c r="S1888" s="17" t="s">
        <v>3331</v>
      </c>
      <c r="T1888" s="17"/>
    </row>
    <row r="1889" spans="1:20" ht="18" customHeight="1" x14ac:dyDescent="0.2">
      <c r="A1889" s="16">
        <v>1887</v>
      </c>
      <c r="B1889" s="16">
        <v>10</v>
      </c>
      <c r="C1889" s="10">
        <v>43391.906584236109</v>
      </c>
      <c r="D1889" s="16" t="s">
        <v>49</v>
      </c>
      <c r="E1889" s="16" t="s">
        <v>50</v>
      </c>
      <c r="F1889" s="16" t="s">
        <v>3301</v>
      </c>
      <c r="G1889" s="16" t="s">
        <v>3302</v>
      </c>
      <c r="H1889" s="34" t="str">
        <f t="shared" si="119"/>
        <v>9</v>
      </c>
      <c r="I1889" s="34" t="str">
        <f>IFERROR(INDEX(数据分类!B:B,MATCH(数据!H1889,数据分类!A:A,0)),"Error")</f>
        <v>音符打开</v>
      </c>
      <c r="J1889" s="34" t="str">
        <f>IFERROR(_xlfn.IFS(INDEX(数据分类!E:E,MATCH(数据!H1889,数据分类!A:A,0))=3456,N1889&amp;M1889,INDEX(数据分类!E:E,MATCH(数据!H1889,数据分类!A:A,0))=34,M1889,INDEX(数据分类!E:E,MATCH(数据!H1889,数据分类!A:A,0))=56,N1889,INDEX(数据分类!E:E,MATCH(数据!H1889,数据分类!A:A,0))="-","-"),"Error")</f>
        <v>B3键按下(力度080)</v>
      </c>
      <c r="K1889" s="34">
        <f t="shared" si="118"/>
        <v>2</v>
      </c>
      <c r="L1889" s="4" t="str">
        <f>IFERROR(INDEX(字典msg!B:B,MATCH(D1889,字典msg!A:A,0)),"Error")</f>
        <v>正常</v>
      </c>
      <c r="M1889" s="4" t="str">
        <f>IFERROR(_xlfn.IFS(H1889="9",INDEX(字典1_34!C:C,MATCH(MID(F1889,5,2),字典1_34!B:B,0)),H1889="B00",INDEX(字典1_34!D:D,MATCH(MID(F1889,5,2),字典1_34!B:B,0)),H1889="B20",INDEX(字典1_34!E:E,MATCH(MID(F1889,5,2),字典1_34!B:B,0)),H1889="B48",INDEX(字典1_34!G:G,MATCH(MID(F1889,5,2),字典1_34!B:B,0)),LEFT(H1889,1)="B",INDEX(字典1_34!F:F,MATCH(MID(F1889,5,2),字典1_34!B:B,0))),"-")</f>
        <v>按下(力度080)</v>
      </c>
      <c r="N1889" s="4" t="str">
        <f>IFERROR(_xlfn.IFS(H1889="9",INDEX(字典1_56!C:C,MATCH(MID(F1889,7,2),字典1_56!B:B,0)),LEFT(H1889,1)="B",INDEX(字典1_56!D:D,MATCH(MID(F1889,7,2),字典1_56!B:B,0)),H1889="C_B",INDEX(字典1_56!F:F,MATCH(MID(F1889,7,2),字典1_56!B:B,0)),H1889="C",INDEX(字典1_56!E:E,MATCH(MID(F1889,7,2),字典1_56!B:B,0))),"-")</f>
        <v>B3键</v>
      </c>
      <c r="O1889" s="4" t="str">
        <f>IFERROR(INDEX(字典1_78!C:C,MATCH(RIGHT(F1889,2),字典1_78!B:B,0)),"Error")</f>
        <v>音符打开(#02)</v>
      </c>
      <c r="P1889" s="5">
        <f t="shared" si="116"/>
        <v>56.716000000000001</v>
      </c>
      <c r="Q1889" s="5">
        <f t="shared" si="117"/>
        <v>1.5999999999998238E-2</v>
      </c>
      <c r="R1889" s="5" t="str">
        <f>IF(H1891="C_B",INDEX(音色一览表!A:A,MATCH(MID(F1889,5,2)&amp;MID(F1890,5,2)&amp;MID(F1891,7,2),音色一览表!H:H,0))&amp;" "&amp;INDEX(音色一览表!G:G,MATCH(MID(F1889,5,2)&amp;MID(F1890,5,2)&amp;MID(F1891,7,2),音色一览表!H:H,0)),"")</f>
        <v/>
      </c>
      <c r="S1889" s="17"/>
      <c r="T1889" s="17"/>
    </row>
    <row r="1890" spans="1:20" ht="18" customHeight="1" x14ac:dyDescent="0.2">
      <c r="A1890" s="16">
        <v>1888</v>
      </c>
      <c r="B1890" s="16">
        <v>10</v>
      </c>
      <c r="C1890" s="10">
        <v>43391.906605937504</v>
      </c>
      <c r="D1890" s="16" t="s">
        <v>49</v>
      </c>
      <c r="E1890" s="16" t="s">
        <v>50</v>
      </c>
      <c r="F1890" s="16" t="s">
        <v>1557</v>
      </c>
      <c r="G1890" s="16" t="s">
        <v>3303</v>
      </c>
      <c r="H1890" s="34" t="str">
        <f t="shared" si="119"/>
        <v>9</v>
      </c>
      <c r="I1890" s="34" t="str">
        <f>IFERROR(INDEX(数据分类!B:B,MATCH(数据!H1890,数据分类!A:A,0)),"Error")</f>
        <v>音符打开</v>
      </c>
      <c r="J1890" s="34" t="str">
        <f>IFERROR(_xlfn.IFS(INDEX(数据分类!E:E,MATCH(数据!H1890,数据分类!A:A,0))=3456,N1890&amp;M1890,INDEX(数据分类!E:E,MATCH(数据!H1890,数据分类!A:A,0))=34,M1890,INDEX(数据分类!E:E,MATCH(数据!H1890,数据分类!A:A,0))=56,N1890,INDEX(数据分类!E:E,MATCH(数据!H1890,数据分类!A:A,0))="-","-"),"Error")</f>
        <v>B3键松开</v>
      </c>
      <c r="K1890" s="34">
        <f t="shared" si="118"/>
        <v>1</v>
      </c>
      <c r="L1890" s="4" t="str">
        <f>IFERROR(INDEX(字典msg!B:B,MATCH(D1890,字典msg!A:A,0)),"Error")</f>
        <v>正常</v>
      </c>
      <c r="M1890" s="4" t="str">
        <f>IFERROR(_xlfn.IFS(H1890="9",INDEX(字典1_34!C:C,MATCH(MID(F1890,5,2),字典1_34!B:B,0)),H1890="B00",INDEX(字典1_34!D:D,MATCH(MID(F1890,5,2),字典1_34!B:B,0)),H1890="B20",INDEX(字典1_34!E:E,MATCH(MID(F1890,5,2),字典1_34!B:B,0)),H1890="B48",INDEX(字典1_34!G:G,MATCH(MID(F1890,5,2),字典1_34!B:B,0)),LEFT(H1890,1)="B",INDEX(字典1_34!F:F,MATCH(MID(F1890,5,2),字典1_34!B:B,0))),"-")</f>
        <v>松开</v>
      </c>
      <c r="N1890" s="4" t="str">
        <f>IFERROR(_xlfn.IFS(H1890="9",INDEX(字典1_56!C:C,MATCH(MID(F1890,7,2),字典1_56!B:B,0)),LEFT(H1890,1)="B",INDEX(字典1_56!D:D,MATCH(MID(F1890,7,2),字典1_56!B:B,0)),H1890="C_B",INDEX(字典1_56!F:F,MATCH(MID(F1890,7,2),字典1_56!B:B,0)),H1890="C",INDEX(字典1_56!E:E,MATCH(MID(F1890,7,2),字典1_56!B:B,0))),"-")</f>
        <v>B3键</v>
      </c>
      <c r="O1890" s="4" t="str">
        <f>IFERROR(INDEX(字典1_78!C:C,MATCH(RIGHT(F1890,2),字典1_78!B:B,0)),"Error")</f>
        <v>音符打开(#01)</v>
      </c>
      <c r="P1890" s="5">
        <f t="shared" si="116"/>
        <v>58.591000000000001</v>
      </c>
      <c r="Q1890" s="5">
        <f t="shared" si="117"/>
        <v>1.875</v>
      </c>
      <c r="R1890" s="5" t="str">
        <f>IF(H1892="C_B",INDEX(音色一览表!A:A,MATCH(MID(F1890,5,2)&amp;MID(F1891,5,2)&amp;MID(F1892,7,2),音色一览表!H:H,0))&amp;" "&amp;INDEX(音色一览表!G:G,MATCH(MID(F1890,5,2)&amp;MID(F1891,5,2)&amp;MID(F1892,7,2),音色一览表!H:H,0)),"")</f>
        <v/>
      </c>
      <c r="S1890" s="17"/>
      <c r="T1890" s="17"/>
    </row>
    <row r="1891" spans="1:20" ht="18" customHeight="1" x14ac:dyDescent="0.2">
      <c r="A1891" s="16">
        <v>1889</v>
      </c>
      <c r="B1891" s="16">
        <v>10</v>
      </c>
      <c r="C1891" s="10">
        <v>43391.906605937504</v>
      </c>
      <c r="D1891" s="16" t="s">
        <v>49</v>
      </c>
      <c r="E1891" s="16" t="s">
        <v>50</v>
      </c>
      <c r="F1891" s="16" t="s">
        <v>3304</v>
      </c>
      <c r="G1891" s="16" t="s">
        <v>3303</v>
      </c>
      <c r="H1891" s="34" t="str">
        <f t="shared" si="119"/>
        <v>9</v>
      </c>
      <c r="I1891" s="34" t="str">
        <f>IFERROR(INDEX(数据分类!B:B,MATCH(数据!H1891,数据分类!A:A,0)),"Error")</f>
        <v>音符打开</v>
      </c>
      <c r="J1891" s="34" t="str">
        <f>IFERROR(_xlfn.IFS(INDEX(数据分类!E:E,MATCH(数据!H1891,数据分类!A:A,0))=3456,N1891&amp;M1891,INDEX(数据分类!E:E,MATCH(数据!H1891,数据分类!A:A,0))=34,M1891,INDEX(数据分类!E:E,MATCH(数据!H1891,数据分类!A:A,0))=56,N1891,INDEX(数据分类!E:E,MATCH(数据!H1891,数据分类!A:A,0))="-","-"),"Error")</f>
        <v>B3键松开</v>
      </c>
      <c r="K1891" s="34">
        <f t="shared" si="118"/>
        <v>2</v>
      </c>
      <c r="L1891" s="4" t="str">
        <f>IFERROR(INDEX(字典msg!B:B,MATCH(D1891,字典msg!A:A,0)),"Error")</f>
        <v>正常</v>
      </c>
      <c r="M1891" s="4" t="str">
        <f>IFERROR(_xlfn.IFS(H1891="9",INDEX(字典1_34!C:C,MATCH(MID(F1891,5,2),字典1_34!B:B,0)),H1891="B00",INDEX(字典1_34!D:D,MATCH(MID(F1891,5,2),字典1_34!B:B,0)),H1891="B20",INDEX(字典1_34!E:E,MATCH(MID(F1891,5,2),字典1_34!B:B,0)),H1891="B48",INDEX(字典1_34!G:G,MATCH(MID(F1891,5,2),字典1_34!B:B,0)),LEFT(H1891,1)="B",INDEX(字典1_34!F:F,MATCH(MID(F1891,5,2),字典1_34!B:B,0))),"-")</f>
        <v>松开</v>
      </c>
      <c r="N1891" s="4" t="str">
        <f>IFERROR(_xlfn.IFS(H1891="9",INDEX(字典1_56!C:C,MATCH(MID(F1891,7,2),字典1_56!B:B,0)),LEFT(H1891,1)="B",INDEX(字典1_56!D:D,MATCH(MID(F1891,7,2),字典1_56!B:B,0)),H1891="C_B",INDEX(字典1_56!F:F,MATCH(MID(F1891,7,2),字典1_56!B:B,0)),H1891="C",INDEX(字典1_56!E:E,MATCH(MID(F1891,7,2),字典1_56!B:B,0))),"-")</f>
        <v>B3键</v>
      </c>
      <c r="O1891" s="4" t="str">
        <f>IFERROR(INDEX(字典1_78!C:C,MATCH(RIGHT(F1891,2),字典1_78!B:B,0)),"Error")</f>
        <v>音符打开(#02)</v>
      </c>
      <c r="P1891" s="5">
        <f t="shared" si="116"/>
        <v>58.591000000000001</v>
      </c>
      <c r="Q1891" s="5">
        <f t="shared" si="117"/>
        <v>0</v>
      </c>
      <c r="R1891" s="5" t="str">
        <f>IF(H1893="C_B",INDEX(音色一览表!A:A,MATCH(MID(F1891,5,2)&amp;MID(F1892,5,2)&amp;MID(F1893,7,2),音色一览表!H:H,0))&amp;" "&amp;INDEX(音色一览表!G:G,MATCH(MID(F1891,5,2)&amp;MID(F1892,5,2)&amp;MID(F1893,7,2),音色一览表!H:H,0)),"")</f>
        <v/>
      </c>
      <c r="S1891" s="17"/>
      <c r="T1891" s="17" t="s">
        <v>3556</v>
      </c>
    </row>
    <row r="1892" spans="1:20" ht="18" customHeight="1" x14ac:dyDescent="0.2">
      <c r="A1892" s="16">
        <v>1890</v>
      </c>
      <c r="B1892" s="16">
        <v>10</v>
      </c>
      <c r="C1892" s="10">
        <v>43391.906706504633</v>
      </c>
      <c r="D1892" s="16" t="s">
        <v>49</v>
      </c>
      <c r="E1892" s="16" t="s">
        <v>50</v>
      </c>
      <c r="F1892" s="16" t="s">
        <v>3261</v>
      </c>
      <c r="G1892" s="16" t="s">
        <v>3305</v>
      </c>
      <c r="H1892" s="34" t="str">
        <f t="shared" si="119"/>
        <v>9</v>
      </c>
      <c r="I1892" s="34" t="str">
        <f>IFERROR(INDEX(数据分类!B:B,MATCH(数据!H1892,数据分类!A:A,0)),"Error")</f>
        <v>音符打开</v>
      </c>
      <c r="J1892" s="34" t="str">
        <f>IFERROR(_xlfn.IFS(INDEX(数据分类!E:E,MATCH(数据!H1892,数据分类!A:A,0))=3456,N1892&amp;M1892,INDEX(数据分类!E:E,MATCH(数据!H1892,数据分类!A:A,0))=34,M1892,INDEX(数据分类!E:E,MATCH(数据!H1892,数据分类!A:A,0))=56,N1892,INDEX(数据分类!E:E,MATCH(数据!H1892,数据分类!A:A,0))="-","-"),"Error")</f>
        <v>C3键按下(力度080)</v>
      </c>
      <c r="K1892" s="34">
        <f t="shared" si="118"/>
        <v>1</v>
      </c>
      <c r="L1892" s="4" t="str">
        <f>IFERROR(INDEX(字典msg!B:B,MATCH(D1892,字典msg!A:A,0)),"Error")</f>
        <v>正常</v>
      </c>
      <c r="M1892" s="4" t="str">
        <f>IFERROR(_xlfn.IFS(H1892="9",INDEX(字典1_34!C:C,MATCH(MID(F1892,5,2),字典1_34!B:B,0)),H1892="B00",INDEX(字典1_34!D:D,MATCH(MID(F1892,5,2),字典1_34!B:B,0)),H1892="B20",INDEX(字典1_34!E:E,MATCH(MID(F1892,5,2),字典1_34!B:B,0)),H1892="B48",INDEX(字典1_34!G:G,MATCH(MID(F1892,5,2),字典1_34!B:B,0)),LEFT(H1892,1)="B",INDEX(字典1_34!F:F,MATCH(MID(F1892,5,2),字典1_34!B:B,0))),"-")</f>
        <v>按下(力度080)</v>
      </c>
      <c r="N1892" s="4" t="str">
        <f>IFERROR(_xlfn.IFS(H1892="9",INDEX(字典1_56!C:C,MATCH(MID(F1892,7,2),字典1_56!B:B,0)),LEFT(H1892,1)="B",INDEX(字典1_56!D:D,MATCH(MID(F1892,7,2),字典1_56!B:B,0)),H1892="C_B",INDEX(字典1_56!F:F,MATCH(MID(F1892,7,2),字典1_56!B:B,0)),H1892="C",INDEX(字典1_56!E:E,MATCH(MID(F1892,7,2),字典1_56!B:B,0))),"-")</f>
        <v>C3键</v>
      </c>
      <c r="O1892" s="4" t="str">
        <f>IFERROR(INDEX(字典1_78!C:C,MATCH(RIGHT(F1892,2),字典1_78!B:B,0)),"Error")</f>
        <v>音符打开(#01)</v>
      </c>
      <c r="P1892" s="5">
        <f t="shared" si="116"/>
        <v>67.28</v>
      </c>
      <c r="Q1892" s="5">
        <f t="shared" si="117"/>
        <v>8.6890000000000001</v>
      </c>
      <c r="R1892" s="5" t="str">
        <f>IF(H1894="C_B",INDEX(音色一览表!A:A,MATCH(MID(F1892,5,2)&amp;MID(F1893,5,2)&amp;MID(F1894,7,2),音色一览表!H:H,0))&amp;" "&amp;INDEX(音色一览表!G:G,MATCH(MID(F1892,5,2)&amp;MID(F1893,5,2)&amp;MID(F1894,7,2),音色一览表!H:H,0)),"")</f>
        <v/>
      </c>
      <c r="S1892" s="17" t="s">
        <v>3323</v>
      </c>
      <c r="T1892" s="17"/>
    </row>
    <row r="1893" spans="1:20" ht="18" customHeight="1" x14ac:dyDescent="0.2">
      <c r="A1893" s="16">
        <v>1891</v>
      </c>
      <c r="B1893" s="16">
        <v>10</v>
      </c>
      <c r="C1893" s="10">
        <v>43391.906719710649</v>
      </c>
      <c r="D1893" s="16" t="s">
        <v>49</v>
      </c>
      <c r="E1893" s="16" t="s">
        <v>50</v>
      </c>
      <c r="F1893" s="16" t="s">
        <v>166</v>
      </c>
      <c r="G1893" s="16" t="s">
        <v>3306</v>
      </c>
      <c r="H1893" s="34" t="str">
        <f t="shared" si="119"/>
        <v>9</v>
      </c>
      <c r="I1893" s="34" t="str">
        <f>IFERROR(INDEX(数据分类!B:B,MATCH(数据!H1893,数据分类!A:A,0)),"Error")</f>
        <v>音符打开</v>
      </c>
      <c r="J1893" s="34" t="str">
        <f>IFERROR(_xlfn.IFS(INDEX(数据分类!E:E,MATCH(数据!H1893,数据分类!A:A,0))=3456,N1893&amp;M1893,INDEX(数据分类!E:E,MATCH(数据!H1893,数据分类!A:A,0))=34,M1893,INDEX(数据分类!E:E,MATCH(数据!H1893,数据分类!A:A,0))=56,N1893,INDEX(数据分类!E:E,MATCH(数据!H1893,数据分类!A:A,0))="-","-"),"Error")</f>
        <v>C3键松开</v>
      </c>
      <c r="K1893" s="34">
        <f t="shared" si="118"/>
        <v>1</v>
      </c>
      <c r="L1893" s="4" t="str">
        <f>IFERROR(INDEX(字典msg!B:B,MATCH(D1893,字典msg!A:A,0)),"Error")</f>
        <v>正常</v>
      </c>
      <c r="M1893" s="4" t="str">
        <f>IFERROR(_xlfn.IFS(H1893="9",INDEX(字典1_34!C:C,MATCH(MID(F1893,5,2),字典1_34!B:B,0)),H1893="B00",INDEX(字典1_34!D:D,MATCH(MID(F1893,5,2),字典1_34!B:B,0)),H1893="B20",INDEX(字典1_34!E:E,MATCH(MID(F1893,5,2),字典1_34!B:B,0)),H1893="B48",INDEX(字典1_34!G:G,MATCH(MID(F1893,5,2),字典1_34!B:B,0)),LEFT(H1893,1)="B",INDEX(字典1_34!F:F,MATCH(MID(F1893,5,2),字典1_34!B:B,0))),"-")</f>
        <v>松开</v>
      </c>
      <c r="N1893" s="4" t="str">
        <f>IFERROR(_xlfn.IFS(H1893="9",INDEX(字典1_56!C:C,MATCH(MID(F1893,7,2),字典1_56!B:B,0)),LEFT(H1893,1)="B",INDEX(字典1_56!D:D,MATCH(MID(F1893,7,2),字典1_56!B:B,0)),H1893="C_B",INDEX(字典1_56!F:F,MATCH(MID(F1893,7,2),字典1_56!B:B,0)),H1893="C",INDEX(字典1_56!E:E,MATCH(MID(F1893,7,2),字典1_56!B:B,0))),"-")</f>
        <v>C3键</v>
      </c>
      <c r="O1893" s="4" t="str">
        <f>IFERROR(INDEX(字典1_78!C:C,MATCH(RIGHT(F1893,2),字典1_78!B:B,0)),"Error")</f>
        <v>音符打开(#01)</v>
      </c>
      <c r="P1893" s="5">
        <f t="shared" si="116"/>
        <v>68.42</v>
      </c>
      <c r="Q1893" s="5">
        <f t="shared" si="117"/>
        <v>1.1400000000000006</v>
      </c>
      <c r="R1893" s="5" t="str">
        <f>IF(H1895="C_B",INDEX(音色一览表!A:A,MATCH(MID(F1893,5,2)&amp;MID(F1894,5,2)&amp;MID(F1895,7,2),音色一览表!H:H,0))&amp;" "&amp;INDEX(音色一览表!G:G,MATCH(MID(F1893,5,2)&amp;MID(F1894,5,2)&amp;MID(F1895,7,2),音色一览表!H:H,0)),"")</f>
        <v/>
      </c>
      <c r="S1893" s="17"/>
      <c r="T1893" s="17"/>
    </row>
    <row r="1894" spans="1:20" ht="18" customHeight="1" x14ac:dyDescent="0.2">
      <c r="A1894" s="16">
        <v>1892</v>
      </c>
      <c r="B1894" s="16">
        <v>10</v>
      </c>
      <c r="C1894" s="10">
        <v>43391.906768726854</v>
      </c>
      <c r="D1894" s="16" t="s">
        <v>49</v>
      </c>
      <c r="E1894" s="16" t="s">
        <v>50</v>
      </c>
      <c r="F1894" s="16" t="s">
        <v>3259</v>
      </c>
      <c r="G1894" s="16" t="s">
        <v>3307</v>
      </c>
      <c r="H1894" s="34" t="str">
        <f t="shared" si="119"/>
        <v>B48</v>
      </c>
      <c r="I1894" s="34" t="str">
        <f>IFERROR(INDEX(数据分类!B:B,MATCH(数据!H1894,数据分类!A:A,0)),"Error")</f>
        <v>Sound Controller_b</v>
      </c>
      <c r="J1894" s="34" t="str">
        <f>IFERROR(_xlfn.IFS(INDEX(数据分类!E:E,MATCH(数据!H1894,数据分类!A:A,0))=3456,N1894&amp;M1894,INDEX(数据分类!E:E,MATCH(数据!H1894,数据分类!A:A,0))=34,M1894,INDEX(数据分类!E:E,MATCH(数据!H1894,数据分类!A:A,0))=56,N1894,INDEX(数据分类!E:E,MATCH(数据!H1894,数据分类!A:A,0))="-","-"),"Error")</f>
        <v>打开延音</v>
      </c>
      <c r="K1894" s="34">
        <f t="shared" si="118"/>
        <v>1</v>
      </c>
      <c r="L1894" s="4" t="str">
        <f>IFERROR(INDEX(字典msg!B:B,MATCH(D1894,字典msg!A:A,0)),"Error")</f>
        <v>正常</v>
      </c>
      <c r="M1894" s="4" t="str">
        <f>IFERROR(_xlfn.IFS(H1894="9",INDEX(字典1_34!C:C,MATCH(MID(F1894,5,2),字典1_34!B:B,0)),H1894="B00",INDEX(字典1_34!D:D,MATCH(MID(F1894,5,2),字典1_34!B:B,0)),H1894="B20",INDEX(字典1_34!E:E,MATCH(MID(F1894,5,2),字典1_34!B:B,0)),H1894="B48",INDEX(字典1_34!G:G,MATCH(MID(F1894,5,2),字典1_34!B:B,0)),LEFT(H1894,1)="B",INDEX(字典1_34!F:F,MATCH(MID(F1894,5,2),字典1_34!B:B,0))),"-")</f>
        <v>打开延音</v>
      </c>
      <c r="N1894" s="4" t="str">
        <f>IFERROR(_xlfn.IFS(H1894="9",INDEX(字典1_56!C:C,MATCH(MID(F1894,7,2),字典1_56!B:B,0)),LEFT(H1894,1)="B",INDEX(字典1_56!D:D,MATCH(MID(F1894,7,2),字典1_56!B:B,0)),H1894="C_B",INDEX(字典1_56!F:F,MATCH(MID(F1894,7,2),字典1_56!B:B,0)),H1894="C",INDEX(字典1_56!E:E,MATCH(MID(F1894,7,2),字典1_56!B:B,0))),"-")</f>
        <v>Sound Controller_b</v>
      </c>
      <c r="O1894" s="4" t="str">
        <f>IFERROR(INDEX(字典1_78!C:C,MATCH(RIGHT(F1894,2),字典1_78!B:B,0)),"Error")</f>
        <v>控制变更(#01)</v>
      </c>
      <c r="P1894" s="5">
        <f t="shared" si="116"/>
        <v>72.655000000000001</v>
      </c>
      <c r="Q1894" s="5">
        <f t="shared" si="117"/>
        <v>4.2349999999999994</v>
      </c>
      <c r="R1894" s="5" t="str">
        <f>IF(H1896="C_B",INDEX(音色一览表!A:A,MATCH(MID(F1894,5,2)&amp;MID(F1895,5,2)&amp;MID(F1896,7,2),音色一览表!H:H,0))&amp;" "&amp;INDEX(音色一览表!G:G,MATCH(MID(F1894,5,2)&amp;MID(F1895,5,2)&amp;MID(F1896,7,2),音色一览表!H:H,0)),"")</f>
        <v/>
      </c>
      <c r="S1894" s="17" t="s">
        <v>3327</v>
      </c>
      <c r="T1894" s="17"/>
    </row>
    <row r="1895" spans="1:20" ht="18" customHeight="1" x14ac:dyDescent="0.2">
      <c r="A1895" s="16">
        <v>1893</v>
      </c>
      <c r="B1895" s="16">
        <v>10</v>
      </c>
      <c r="C1895" s="10">
        <v>43391.906768912035</v>
      </c>
      <c r="D1895" s="16" t="s">
        <v>49</v>
      </c>
      <c r="E1895" s="16" t="s">
        <v>50</v>
      </c>
      <c r="F1895" s="16" t="s">
        <v>3260</v>
      </c>
      <c r="G1895" s="16" t="s">
        <v>3308</v>
      </c>
      <c r="H1895" s="34" t="str">
        <f t="shared" si="119"/>
        <v>B48</v>
      </c>
      <c r="I1895" s="34" t="str">
        <f>IFERROR(INDEX(数据分类!B:B,MATCH(数据!H1895,数据分类!A:A,0)),"Error")</f>
        <v>Sound Controller_b</v>
      </c>
      <c r="J1895" s="34" t="str">
        <f>IFERROR(_xlfn.IFS(INDEX(数据分类!E:E,MATCH(数据!H1895,数据分类!A:A,0))=3456,N1895&amp;M1895,INDEX(数据分类!E:E,MATCH(数据!H1895,数据分类!A:A,0))=34,M1895,INDEX(数据分类!E:E,MATCH(数据!H1895,数据分类!A:A,0))=56,N1895,INDEX(数据分类!E:E,MATCH(数据!H1895,数据分类!A:A,0))="-","-"),"Error")</f>
        <v>打开延音</v>
      </c>
      <c r="K1895" s="34">
        <f t="shared" si="118"/>
        <v>2</v>
      </c>
      <c r="L1895" s="4" t="str">
        <f>IFERROR(INDEX(字典msg!B:B,MATCH(D1895,字典msg!A:A,0)),"Error")</f>
        <v>正常</v>
      </c>
      <c r="M1895" s="4" t="str">
        <f>IFERROR(_xlfn.IFS(H1895="9",INDEX(字典1_34!C:C,MATCH(MID(F1895,5,2),字典1_34!B:B,0)),H1895="B00",INDEX(字典1_34!D:D,MATCH(MID(F1895,5,2),字典1_34!B:B,0)),H1895="B20",INDEX(字典1_34!E:E,MATCH(MID(F1895,5,2),字典1_34!B:B,0)),H1895="B48",INDEX(字典1_34!G:G,MATCH(MID(F1895,5,2),字典1_34!B:B,0)),LEFT(H1895,1)="B",INDEX(字典1_34!F:F,MATCH(MID(F1895,5,2),字典1_34!B:B,0))),"-")</f>
        <v>打开延音</v>
      </c>
      <c r="N1895" s="4" t="str">
        <f>IFERROR(_xlfn.IFS(H1895="9",INDEX(字典1_56!C:C,MATCH(MID(F1895,7,2),字典1_56!B:B,0)),LEFT(H1895,1)="B",INDEX(字典1_56!D:D,MATCH(MID(F1895,7,2),字典1_56!B:B,0)),H1895="C_B",INDEX(字典1_56!F:F,MATCH(MID(F1895,7,2),字典1_56!B:B,0)),H1895="C",INDEX(字典1_56!E:E,MATCH(MID(F1895,7,2),字典1_56!B:B,0))),"-")</f>
        <v>Sound Controller_b</v>
      </c>
      <c r="O1895" s="4" t="str">
        <f>IFERROR(INDEX(字典1_78!C:C,MATCH(RIGHT(F1895,2),字典1_78!B:B,0)),"Error")</f>
        <v>控制变更(#02)</v>
      </c>
      <c r="P1895" s="5">
        <f t="shared" si="116"/>
        <v>72.671000000000006</v>
      </c>
      <c r="Q1895" s="5">
        <f t="shared" si="117"/>
        <v>1.6000000000005343E-2</v>
      </c>
      <c r="R1895" s="5" t="str">
        <f>IF(H1897="C_B",INDEX(音色一览表!A:A,MATCH(MID(F1895,5,2)&amp;MID(F1896,5,2)&amp;MID(F1897,7,2),音色一览表!H:H,0))&amp;" "&amp;INDEX(音色一览表!G:G,MATCH(MID(F1895,5,2)&amp;MID(F1896,5,2)&amp;MID(F1897,7,2),音色一览表!H:H,0)),"")</f>
        <v/>
      </c>
      <c r="S1895" s="17"/>
      <c r="T1895" s="17"/>
    </row>
    <row r="1896" spans="1:20" ht="18" customHeight="1" x14ac:dyDescent="0.2">
      <c r="A1896" s="16">
        <v>1894</v>
      </c>
      <c r="B1896" s="16">
        <v>10</v>
      </c>
      <c r="C1896" s="10">
        <v>43391.906789525463</v>
      </c>
      <c r="D1896" s="16" t="s">
        <v>49</v>
      </c>
      <c r="E1896" s="16" t="s">
        <v>50</v>
      </c>
      <c r="F1896" s="16" t="s">
        <v>3273</v>
      </c>
      <c r="G1896" s="16" t="s">
        <v>3309</v>
      </c>
      <c r="H1896" s="34" t="str">
        <f t="shared" si="119"/>
        <v>9</v>
      </c>
      <c r="I1896" s="34" t="str">
        <f>IFERROR(INDEX(数据分类!B:B,MATCH(数据!H1896,数据分类!A:A,0)),"Error")</f>
        <v>音符打开</v>
      </c>
      <c r="J1896" s="34" t="str">
        <f>IFERROR(_xlfn.IFS(INDEX(数据分类!E:E,MATCH(数据!H1896,数据分类!A:A,0))=3456,N1896&amp;M1896,INDEX(数据分类!E:E,MATCH(数据!H1896,数据分类!A:A,0))=34,M1896,INDEX(数据分类!E:E,MATCH(数据!H1896,数据分类!A:A,0))=56,N1896,INDEX(数据分类!E:E,MATCH(数据!H1896,数据分类!A:A,0))="-","-"),"Error")</f>
        <v>D3键按下(力度080)</v>
      </c>
      <c r="K1896" s="34">
        <f t="shared" si="118"/>
        <v>1</v>
      </c>
      <c r="L1896" s="4" t="str">
        <f>IFERROR(INDEX(字典msg!B:B,MATCH(D1896,字典msg!A:A,0)),"Error")</f>
        <v>正常</v>
      </c>
      <c r="M1896" s="4" t="str">
        <f>IFERROR(_xlfn.IFS(H1896="9",INDEX(字典1_34!C:C,MATCH(MID(F1896,5,2),字典1_34!B:B,0)),H1896="B00",INDEX(字典1_34!D:D,MATCH(MID(F1896,5,2),字典1_34!B:B,0)),H1896="B20",INDEX(字典1_34!E:E,MATCH(MID(F1896,5,2),字典1_34!B:B,0)),H1896="B48",INDEX(字典1_34!G:G,MATCH(MID(F1896,5,2),字典1_34!B:B,0)),LEFT(H1896,1)="B",INDEX(字典1_34!F:F,MATCH(MID(F1896,5,2),字典1_34!B:B,0))),"-")</f>
        <v>按下(力度080)</v>
      </c>
      <c r="N1896" s="4" t="str">
        <f>IFERROR(_xlfn.IFS(H1896="9",INDEX(字典1_56!C:C,MATCH(MID(F1896,7,2),字典1_56!B:B,0)),LEFT(H1896,1)="B",INDEX(字典1_56!D:D,MATCH(MID(F1896,7,2),字典1_56!B:B,0)),H1896="C_B",INDEX(字典1_56!F:F,MATCH(MID(F1896,7,2),字典1_56!B:B,0)),H1896="C",INDEX(字典1_56!E:E,MATCH(MID(F1896,7,2),字典1_56!B:B,0))),"-")</f>
        <v>D3键</v>
      </c>
      <c r="O1896" s="4" t="str">
        <f>IFERROR(INDEX(字典1_78!C:C,MATCH(RIGHT(F1896,2),字典1_78!B:B,0)),"Error")</f>
        <v>音符打开(#01)</v>
      </c>
      <c r="P1896" s="5">
        <f t="shared" si="116"/>
        <v>74.451999999999998</v>
      </c>
      <c r="Q1896" s="5">
        <f t="shared" si="117"/>
        <v>1.7809999999999917</v>
      </c>
      <c r="R1896" s="5" t="str">
        <f>IF(H1898="C_B",INDEX(音色一览表!A:A,MATCH(MID(F1896,5,2)&amp;MID(F1897,5,2)&amp;MID(F1898,7,2),音色一览表!H:H,0))&amp;" "&amp;INDEX(音色一览表!G:G,MATCH(MID(F1896,5,2)&amp;MID(F1897,5,2)&amp;MID(F1898,7,2),音色一览表!H:H,0)),"")</f>
        <v/>
      </c>
      <c r="S1896" s="17" t="s">
        <v>3325</v>
      </c>
      <c r="T1896" s="17"/>
    </row>
    <row r="1897" spans="1:20" ht="18" customHeight="1" x14ac:dyDescent="0.2">
      <c r="A1897" s="16">
        <v>1895</v>
      </c>
      <c r="B1897" s="16">
        <v>10</v>
      </c>
      <c r="C1897" s="10">
        <v>43391.906806712963</v>
      </c>
      <c r="D1897" s="16" t="s">
        <v>49</v>
      </c>
      <c r="E1897" s="16" t="s">
        <v>50</v>
      </c>
      <c r="F1897" s="16" t="s">
        <v>174</v>
      </c>
      <c r="G1897" s="16" t="s">
        <v>3310</v>
      </c>
      <c r="H1897" s="34" t="str">
        <f t="shared" si="119"/>
        <v>9</v>
      </c>
      <c r="I1897" s="34" t="str">
        <f>IFERROR(INDEX(数据分类!B:B,MATCH(数据!H1897,数据分类!A:A,0)),"Error")</f>
        <v>音符打开</v>
      </c>
      <c r="J1897" s="34" t="str">
        <f>IFERROR(_xlfn.IFS(INDEX(数据分类!E:E,MATCH(数据!H1897,数据分类!A:A,0))=3456,N1897&amp;M1897,INDEX(数据分类!E:E,MATCH(数据!H1897,数据分类!A:A,0))=34,M1897,INDEX(数据分类!E:E,MATCH(数据!H1897,数据分类!A:A,0))=56,N1897,INDEX(数据分类!E:E,MATCH(数据!H1897,数据分类!A:A,0))="-","-"),"Error")</f>
        <v>D3键松开</v>
      </c>
      <c r="K1897" s="34">
        <f t="shared" si="118"/>
        <v>1</v>
      </c>
      <c r="L1897" s="4" t="str">
        <f>IFERROR(INDEX(字典msg!B:B,MATCH(D1897,字典msg!A:A,0)),"Error")</f>
        <v>正常</v>
      </c>
      <c r="M1897" s="4" t="str">
        <f>IFERROR(_xlfn.IFS(H1897="9",INDEX(字典1_34!C:C,MATCH(MID(F1897,5,2),字典1_34!B:B,0)),H1897="B00",INDEX(字典1_34!D:D,MATCH(MID(F1897,5,2),字典1_34!B:B,0)),H1897="B20",INDEX(字典1_34!E:E,MATCH(MID(F1897,5,2),字典1_34!B:B,0)),H1897="B48",INDEX(字典1_34!G:G,MATCH(MID(F1897,5,2),字典1_34!B:B,0)),LEFT(H1897,1)="B",INDEX(字典1_34!F:F,MATCH(MID(F1897,5,2),字典1_34!B:B,0))),"-")</f>
        <v>松开</v>
      </c>
      <c r="N1897" s="4" t="str">
        <f>IFERROR(_xlfn.IFS(H1897="9",INDEX(字典1_56!C:C,MATCH(MID(F1897,7,2),字典1_56!B:B,0)),LEFT(H1897,1)="B",INDEX(字典1_56!D:D,MATCH(MID(F1897,7,2),字典1_56!B:B,0)),H1897="C_B",INDEX(字典1_56!F:F,MATCH(MID(F1897,7,2),字典1_56!B:B,0)),H1897="C",INDEX(字典1_56!E:E,MATCH(MID(F1897,7,2),字典1_56!B:B,0))),"-")</f>
        <v>D3键</v>
      </c>
      <c r="O1897" s="4" t="str">
        <f>IFERROR(INDEX(字典1_78!C:C,MATCH(RIGHT(F1897,2),字典1_78!B:B,0)),"Error")</f>
        <v>音符打开(#01)</v>
      </c>
      <c r="P1897" s="5">
        <f t="shared" si="116"/>
        <v>75.936999999999998</v>
      </c>
      <c r="Q1897" s="5">
        <f t="shared" si="117"/>
        <v>1.4849999999999994</v>
      </c>
      <c r="R1897" s="5" t="str">
        <f>IF(H1899="C_B",INDEX(音色一览表!A:A,MATCH(MID(F1897,5,2)&amp;MID(F1898,5,2)&amp;MID(F1899,7,2),音色一览表!H:H,0))&amp;" "&amp;INDEX(音色一览表!G:G,MATCH(MID(F1897,5,2)&amp;MID(F1898,5,2)&amp;MID(F1899,7,2),音色一览表!H:H,0)),"")</f>
        <v/>
      </c>
      <c r="S1897" s="17"/>
      <c r="T1897" s="17"/>
    </row>
    <row r="1898" spans="1:20" ht="18" customHeight="1" x14ac:dyDescent="0.2">
      <c r="A1898" s="16">
        <v>1896</v>
      </c>
      <c r="B1898" s="16">
        <v>10</v>
      </c>
      <c r="C1898" s="10">
        <v>43391.906818101852</v>
      </c>
      <c r="D1898" s="16" t="s">
        <v>49</v>
      </c>
      <c r="E1898" s="16" t="s">
        <v>50</v>
      </c>
      <c r="F1898" s="16" t="s">
        <v>1021</v>
      </c>
      <c r="G1898" s="16" t="s">
        <v>3311</v>
      </c>
      <c r="H1898" s="34" t="str">
        <f t="shared" si="119"/>
        <v>B00</v>
      </c>
      <c r="I1898" s="34" t="str">
        <f>IFERROR(INDEX(数据分类!B:B,MATCH(数据!H1898,数据分类!A:A,0)),"Error")</f>
        <v>设定音色_MSB</v>
      </c>
      <c r="J1898" s="34" t="str">
        <f>IFERROR(_xlfn.IFS(INDEX(数据分类!E:E,MATCH(数据!H1898,数据分类!A:A,0))=3456,N1898&amp;M1898,INDEX(数据分类!E:E,MATCH(数据!H1898,数据分类!A:A,0))=34,M1898,INDEX(数据分类!E:E,MATCH(数据!H1898,数据分类!A:A,0))=56,N1898,INDEX(数据分类!E:E,MATCH(数据!H1898,数据分类!A:A,0))="-","-"),"Error")</f>
        <v>MSB:000</v>
      </c>
      <c r="K1898" s="34">
        <f t="shared" si="118"/>
        <v>1</v>
      </c>
      <c r="L1898" s="4" t="str">
        <f>IFERROR(INDEX(字典msg!B:B,MATCH(D1898,字典msg!A:A,0)),"Error")</f>
        <v>正常</v>
      </c>
      <c r="M1898" s="4" t="str">
        <f>IFERROR(_xlfn.IFS(H1898="9",INDEX(字典1_34!C:C,MATCH(MID(F1898,5,2),字典1_34!B:B,0)),H1898="B00",INDEX(字典1_34!D:D,MATCH(MID(F1898,5,2),字典1_34!B:B,0)),H1898="B20",INDEX(字典1_34!E:E,MATCH(MID(F1898,5,2),字典1_34!B:B,0)),H1898="B48",INDEX(字典1_34!G:G,MATCH(MID(F1898,5,2),字典1_34!B:B,0)),LEFT(H1898,1)="B",INDEX(字典1_34!F:F,MATCH(MID(F1898,5,2),字典1_34!B:B,0))),"-")</f>
        <v>MSB:000</v>
      </c>
      <c r="N1898" s="4" t="str">
        <f>IFERROR(_xlfn.IFS(H1898="9",INDEX(字典1_56!C:C,MATCH(MID(F1898,7,2),字典1_56!B:B,0)),LEFT(H1898,1)="B",INDEX(字典1_56!D:D,MATCH(MID(F1898,7,2),字典1_56!B:B,0)),H1898="C_B",INDEX(字典1_56!F:F,MATCH(MID(F1898,7,2),字典1_56!B:B,0)),H1898="C",INDEX(字典1_56!E:E,MATCH(MID(F1898,7,2),字典1_56!B:B,0))),"-")</f>
        <v>设定音色_MSB</v>
      </c>
      <c r="O1898" s="4" t="str">
        <f>IFERROR(INDEX(字典1_78!C:C,MATCH(RIGHT(F1898,2),字典1_78!B:B,0)),"Error")</f>
        <v>控制变更(#01)</v>
      </c>
      <c r="P1898" s="5">
        <f t="shared" si="116"/>
        <v>76.921999999999997</v>
      </c>
      <c r="Q1898" s="5">
        <f t="shared" si="117"/>
        <v>0.98499999999999943</v>
      </c>
      <c r="R1898" s="5" t="str">
        <f>IF(H1900="C_B",INDEX(音色一览表!A:A,MATCH(MID(F1898,5,2)&amp;MID(F1899,5,2)&amp;MID(F1900,7,2),音色一览表!H:H,0))&amp;" "&amp;INDEX(音色一览表!G:G,MATCH(MID(F1898,5,2)&amp;MID(F1899,5,2)&amp;MID(F1900,7,2),音色一览表!H:H,0)),"")</f>
        <v>32 三角钢琴</v>
      </c>
      <c r="S1898" s="17" t="s">
        <v>2104</v>
      </c>
      <c r="T1898" s="17"/>
    </row>
    <row r="1899" spans="1:20" ht="18" customHeight="1" x14ac:dyDescent="0.2">
      <c r="A1899" s="16">
        <v>1897</v>
      </c>
      <c r="B1899" s="16">
        <v>10</v>
      </c>
      <c r="C1899" s="10">
        <v>43391.90681828704</v>
      </c>
      <c r="D1899" s="16" t="s">
        <v>49</v>
      </c>
      <c r="E1899" s="16" t="s">
        <v>50</v>
      </c>
      <c r="F1899" s="16" t="s">
        <v>1023</v>
      </c>
      <c r="G1899" s="16" t="s">
        <v>3312</v>
      </c>
      <c r="H1899" s="34" t="str">
        <f t="shared" si="119"/>
        <v>B20</v>
      </c>
      <c r="I1899" s="34" t="str">
        <f>IFERROR(INDEX(数据分类!B:B,MATCH(数据!H1899,数据分类!A:A,0)),"Error")</f>
        <v>设定音色_LSB</v>
      </c>
      <c r="J1899" s="34" t="str">
        <f>IFERROR(_xlfn.IFS(INDEX(数据分类!E:E,MATCH(数据!H1899,数据分类!A:A,0))=3456,N1899&amp;M1899,INDEX(数据分类!E:E,MATCH(数据!H1899,数据分类!A:A,0))=34,M1899,INDEX(数据分类!E:E,MATCH(数据!H1899,数据分类!A:A,0))=56,N1899,INDEX(数据分类!E:E,MATCH(数据!H1899,数据分类!A:A,0))="-","-"),"Error")</f>
        <v>LSB:112</v>
      </c>
      <c r="K1899" s="34">
        <f t="shared" si="118"/>
        <v>1</v>
      </c>
      <c r="L1899" s="4" t="str">
        <f>IFERROR(INDEX(字典msg!B:B,MATCH(D1899,字典msg!A:A,0)),"Error")</f>
        <v>正常</v>
      </c>
      <c r="M1899" s="4" t="str">
        <f>IFERROR(_xlfn.IFS(H1899="9",INDEX(字典1_34!C:C,MATCH(MID(F1899,5,2),字典1_34!B:B,0)),H1899="B00",INDEX(字典1_34!D:D,MATCH(MID(F1899,5,2),字典1_34!B:B,0)),H1899="B20",INDEX(字典1_34!E:E,MATCH(MID(F1899,5,2),字典1_34!B:B,0)),H1899="B48",INDEX(字典1_34!G:G,MATCH(MID(F1899,5,2),字典1_34!B:B,0)),LEFT(H1899,1)="B",INDEX(字典1_34!F:F,MATCH(MID(F1899,5,2),字典1_34!B:B,0))),"-")</f>
        <v>LSB:112</v>
      </c>
      <c r="N1899" s="4" t="str">
        <f>IFERROR(_xlfn.IFS(H1899="9",INDEX(字典1_56!C:C,MATCH(MID(F1899,7,2),字典1_56!B:B,0)),LEFT(H1899,1)="B",INDEX(字典1_56!D:D,MATCH(MID(F1899,7,2),字典1_56!B:B,0)),H1899="C_B",INDEX(字典1_56!F:F,MATCH(MID(F1899,7,2),字典1_56!B:B,0)),H1899="C",INDEX(字典1_56!E:E,MATCH(MID(F1899,7,2),字典1_56!B:B,0))),"-")</f>
        <v>设定音色_LSB</v>
      </c>
      <c r="O1899" s="4" t="str">
        <f>IFERROR(INDEX(字典1_78!C:C,MATCH(RIGHT(F1899,2),字典1_78!B:B,0)),"Error")</f>
        <v>控制变更(#01)</v>
      </c>
      <c r="P1899" s="5">
        <f t="shared" si="116"/>
        <v>76.936999999999998</v>
      </c>
      <c r="Q1899" s="5">
        <f t="shared" si="117"/>
        <v>1.5000000000000568E-2</v>
      </c>
      <c r="R1899" s="5" t="str">
        <f>IF(H1901="C_B",INDEX(音色一览表!A:A,MATCH(MID(F1899,5,2)&amp;MID(F1900,5,2)&amp;MID(F1901,7,2),音色一览表!H:H,0))&amp;" "&amp;INDEX(音色一览表!G:G,MATCH(MID(F1899,5,2)&amp;MID(F1900,5,2)&amp;MID(F1901,7,2),音色一览表!H:H,0)),"")</f>
        <v/>
      </c>
      <c r="S1899" s="17"/>
      <c r="T1899" s="17"/>
    </row>
    <row r="1900" spans="1:20" ht="18" customHeight="1" x14ac:dyDescent="0.2">
      <c r="A1900" s="16">
        <v>1898</v>
      </c>
      <c r="B1900" s="16">
        <v>10</v>
      </c>
      <c r="C1900" s="10">
        <v>43391.906818645832</v>
      </c>
      <c r="D1900" s="16" t="s">
        <v>49</v>
      </c>
      <c r="E1900" s="16" t="s">
        <v>50</v>
      </c>
      <c r="F1900" s="16" t="s">
        <v>1024</v>
      </c>
      <c r="G1900" s="16" t="s">
        <v>3313</v>
      </c>
      <c r="H1900" s="34" t="str">
        <f t="shared" si="119"/>
        <v>C_B</v>
      </c>
      <c r="I1900" s="34" t="str">
        <f>IFERROR(INDEX(数据分类!B:B,MATCH(数据!H1900,数据分类!A:A,0)),"Error")</f>
        <v>设定音色_NO</v>
      </c>
      <c r="J1900" s="34" t="str">
        <f>IFERROR(_xlfn.IFS(INDEX(数据分类!E:E,MATCH(数据!H1900,数据分类!A:A,0))=3456,N1900&amp;M1900,INDEX(数据分类!E:E,MATCH(数据!H1900,数据分类!A:A,0))=34,M1900,INDEX(数据分类!E:E,MATCH(数据!H1900,数据分类!A:A,0))=56,N1900,INDEX(数据分类!E:E,MATCH(数据!H1900,数据分类!A:A,0))="-","-"),"Error")</f>
        <v>NO:001</v>
      </c>
      <c r="K1900" s="34">
        <f t="shared" si="118"/>
        <v>1</v>
      </c>
      <c r="L1900" s="4" t="str">
        <f>IFERROR(INDEX(字典msg!B:B,MATCH(D1900,字典msg!A:A,0)),"Error")</f>
        <v>正常</v>
      </c>
      <c r="M1900" s="4" t="str">
        <f>IFERROR(_xlfn.IFS(H1900="9",INDEX(字典1_34!C:C,MATCH(MID(F1900,5,2),字典1_34!B:B,0)),H1900="B00",INDEX(字典1_34!D:D,MATCH(MID(F1900,5,2),字典1_34!B:B,0)),H1900="B20",INDEX(字典1_34!E:E,MATCH(MID(F1900,5,2),字典1_34!B:B,0)),H1900="B48",INDEX(字典1_34!G:G,MATCH(MID(F1900,5,2),字典1_34!B:B,0)),LEFT(H1900,1)="B",INDEX(字典1_34!F:F,MATCH(MID(F1900,5,2),字典1_34!B:B,0))),"-")</f>
        <v>-</v>
      </c>
      <c r="N1900" s="4" t="str">
        <f>IFERROR(_xlfn.IFS(H1900="9",INDEX(字典1_56!C:C,MATCH(MID(F1900,7,2),字典1_56!B:B,0)),LEFT(H1900,1)="B",INDEX(字典1_56!D:D,MATCH(MID(F1900,7,2),字典1_56!B:B,0)),H1900="C_B",INDEX(字典1_56!F:F,MATCH(MID(F1900,7,2),字典1_56!B:B,0)),H1900="C",INDEX(字典1_56!E:E,MATCH(MID(F1900,7,2),字典1_56!B:B,0))),"-")</f>
        <v>NO:001</v>
      </c>
      <c r="O1900" s="4" t="str">
        <f>IFERROR(INDEX(字典1_78!C:C,MATCH(RIGHT(F1900,2),字典1_78!B:B,0)),"Error")</f>
        <v>程序更改(#01)</v>
      </c>
      <c r="P1900" s="5">
        <f t="shared" si="116"/>
        <v>76.968999999999994</v>
      </c>
      <c r="Q1900" s="5">
        <f t="shared" si="117"/>
        <v>3.1999999999996476E-2</v>
      </c>
      <c r="R1900" s="5" t="str">
        <f>IF(H1902="C_B",INDEX(音色一览表!A:A,MATCH(MID(F1900,5,2)&amp;MID(F1901,5,2)&amp;MID(F1902,7,2),音色一览表!H:H,0))&amp;" "&amp;INDEX(音色一览表!G:G,MATCH(MID(F1900,5,2)&amp;MID(F1901,5,2)&amp;MID(F1902,7,2),音色一览表!H:H,0)),"")</f>
        <v/>
      </c>
      <c r="S1900" s="17"/>
      <c r="T1900" s="17"/>
    </row>
    <row r="1901" spans="1:20" ht="18" customHeight="1" x14ac:dyDescent="0.2">
      <c r="A1901" s="16">
        <v>1899</v>
      </c>
      <c r="B1901" s="16">
        <v>10</v>
      </c>
      <c r="C1901" s="10">
        <v>43391.906819004631</v>
      </c>
      <c r="D1901" s="16" t="s">
        <v>49</v>
      </c>
      <c r="E1901" s="16" t="s">
        <v>50</v>
      </c>
      <c r="F1901" s="16" t="s">
        <v>1026</v>
      </c>
      <c r="G1901" s="16" t="s">
        <v>3314</v>
      </c>
      <c r="H1901" s="34" t="str">
        <f t="shared" si="119"/>
        <v>B00</v>
      </c>
      <c r="I1901" s="34" t="str">
        <f>IFERROR(INDEX(数据分类!B:B,MATCH(数据!H1901,数据分类!A:A,0)),"Error")</f>
        <v>设定音色_MSB</v>
      </c>
      <c r="J1901" s="34" t="str">
        <f>IFERROR(_xlfn.IFS(INDEX(数据分类!E:E,MATCH(数据!H1901,数据分类!A:A,0))=3456,N1901&amp;M1901,INDEX(数据分类!E:E,MATCH(数据!H1901,数据分类!A:A,0))=34,M1901,INDEX(数据分类!E:E,MATCH(数据!H1901,数据分类!A:A,0))=56,N1901,INDEX(数据分类!E:E,MATCH(数据!H1901,数据分类!A:A,0))="-","-"),"Error")</f>
        <v>MSB:000</v>
      </c>
      <c r="K1901" s="34">
        <f t="shared" si="118"/>
        <v>2</v>
      </c>
      <c r="L1901" s="4" t="str">
        <f>IFERROR(INDEX(字典msg!B:B,MATCH(D1901,字典msg!A:A,0)),"Error")</f>
        <v>正常</v>
      </c>
      <c r="M1901" s="4" t="str">
        <f>IFERROR(_xlfn.IFS(H1901="9",INDEX(字典1_34!C:C,MATCH(MID(F1901,5,2),字典1_34!B:B,0)),H1901="B00",INDEX(字典1_34!D:D,MATCH(MID(F1901,5,2),字典1_34!B:B,0)),H1901="B20",INDEX(字典1_34!E:E,MATCH(MID(F1901,5,2),字典1_34!B:B,0)),H1901="B48",INDEX(字典1_34!G:G,MATCH(MID(F1901,5,2),字典1_34!B:B,0)),LEFT(H1901,1)="B",INDEX(字典1_34!F:F,MATCH(MID(F1901,5,2),字典1_34!B:B,0))),"-")</f>
        <v>MSB:000</v>
      </c>
      <c r="N1901" s="4" t="str">
        <f>IFERROR(_xlfn.IFS(H1901="9",INDEX(字典1_56!C:C,MATCH(MID(F1901,7,2),字典1_56!B:B,0)),LEFT(H1901,1)="B",INDEX(字典1_56!D:D,MATCH(MID(F1901,7,2),字典1_56!B:B,0)),H1901="C_B",INDEX(字典1_56!F:F,MATCH(MID(F1901,7,2),字典1_56!B:B,0)),H1901="C",INDEX(字典1_56!E:E,MATCH(MID(F1901,7,2),字典1_56!B:B,0))),"-")</f>
        <v>设定音色_MSB</v>
      </c>
      <c r="O1901" s="4" t="str">
        <f>IFERROR(INDEX(字典1_78!C:C,MATCH(RIGHT(F1901,2),字典1_78!B:B,0)),"Error")</f>
        <v>控制变更(#02)</v>
      </c>
      <c r="P1901" s="5">
        <f t="shared" si="116"/>
        <v>77</v>
      </c>
      <c r="Q1901" s="5">
        <f t="shared" si="117"/>
        <v>3.1000000000005912E-2</v>
      </c>
      <c r="R1901" s="5" t="str">
        <f>IF(H1903="C_B",INDEX(音色一览表!A:A,MATCH(MID(F1901,5,2)&amp;MID(F1902,5,2)&amp;MID(F1903,7,2),音色一览表!H:H,0))&amp;" "&amp;INDEX(音色一览表!G:G,MATCH(MID(F1901,5,2)&amp;MID(F1902,5,2)&amp;MID(F1903,7,2),音色一览表!H:H,0)),"")</f>
        <v>75 室内弦乐</v>
      </c>
      <c r="S1901" s="17"/>
      <c r="T1901" s="17"/>
    </row>
    <row r="1902" spans="1:20" ht="18" customHeight="1" x14ac:dyDescent="0.2">
      <c r="A1902" s="16">
        <v>1900</v>
      </c>
      <c r="B1902" s="16">
        <v>10</v>
      </c>
      <c r="C1902" s="10">
        <v>43391.906819374999</v>
      </c>
      <c r="D1902" s="16" t="s">
        <v>49</v>
      </c>
      <c r="E1902" s="16" t="s">
        <v>50</v>
      </c>
      <c r="F1902" s="16" t="s">
        <v>1027</v>
      </c>
      <c r="G1902" s="16" t="s">
        <v>3315</v>
      </c>
      <c r="H1902" s="34" t="str">
        <f t="shared" si="119"/>
        <v>B20</v>
      </c>
      <c r="I1902" s="34" t="str">
        <f>IFERROR(INDEX(数据分类!B:B,MATCH(数据!H1902,数据分类!A:A,0)),"Error")</f>
        <v>设定音色_LSB</v>
      </c>
      <c r="J1902" s="34" t="str">
        <f>IFERROR(_xlfn.IFS(INDEX(数据分类!E:E,MATCH(数据!H1902,数据分类!A:A,0))=3456,N1902&amp;M1902,INDEX(数据分类!E:E,MATCH(数据!H1902,数据分类!A:A,0))=34,M1902,INDEX(数据分类!E:E,MATCH(数据!H1902,数据分类!A:A,0))=56,N1902,INDEX(数据分类!E:E,MATCH(数据!H1902,数据分类!A:A,0))="-","-"),"Error")</f>
        <v>LSB:112</v>
      </c>
      <c r="K1902" s="34">
        <f t="shared" si="118"/>
        <v>2</v>
      </c>
      <c r="L1902" s="4" t="str">
        <f>IFERROR(INDEX(字典msg!B:B,MATCH(D1902,字典msg!A:A,0)),"Error")</f>
        <v>正常</v>
      </c>
      <c r="M1902" s="4" t="str">
        <f>IFERROR(_xlfn.IFS(H1902="9",INDEX(字典1_34!C:C,MATCH(MID(F1902,5,2),字典1_34!B:B,0)),H1902="B00",INDEX(字典1_34!D:D,MATCH(MID(F1902,5,2),字典1_34!B:B,0)),H1902="B20",INDEX(字典1_34!E:E,MATCH(MID(F1902,5,2),字典1_34!B:B,0)),H1902="B48",INDEX(字典1_34!G:G,MATCH(MID(F1902,5,2),字典1_34!B:B,0)),LEFT(H1902,1)="B",INDEX(字典1_34!F:F,MATCH(MID(F1902,5,2),字典1_34!B:B,0))),"-")</f>
        <v>LSB:112</v>
      </c>
      <c r="N1902" s="4" t="str">
        <f>IFERROR(_xlfn.IFS(H1902="9",INDEX(字典1_56!C:C,MATCH(MID(F1902,7,2),字典1_56!B:B,0)),LEFT(H1902,1)="B",INDEX(字典1_56!D:D,MATCH(MID(F1902,7,2),字典1_56!B:B,0)),H1902="C_B",INDEX(字典1_56!F:F,MATCH(MID(F1902,7,2),字典1_56!B:B,0)),H1902="C",INDEX(字典1_56!E:E,MATCH(MID(F1902,7,2),字典1_56!B:B,0))),"-")</f>
        <v>设定音色_LSB</v>
      </c>
      <c r="O1902" s="4" t="str">
        <f>IFERROR(INDEX(字典1_78!C:C,MATCH(RIGHT(F1902,2),字典1_78!B:B,0)),"Error")</f>
        <v>控制变更(#02)</v>
      </c>
      <c r="P1902" s="5">
        <f t="shared" si="116"/>
        <v>77.031000000000006</v>
      </c>
      <c r="Q1902" s="5">
        <f t="shared" si="117"/>
        <v>3.1000000000005912E-2</v>
      </c>
      <c r="R1902" s="5" t="str">
        <f>IF(H1904="C_B",INDEX(音色一览表!A:A,MATCH(MID(F1902,5,2)&amp;MID(F1903,5,2)&amp;MID(F1904,7,2),音色一览表!H:H,0))&amp;" "&amp;INDEX(音色一览表!G:G,MATCH(MID(F1902,5,2)&amp;MID(F1903,5,2)&amp;MID(F1904,7,2),音色一览表!H:H,0)),"")</f>
        <v/>
      </c>
      <c r="S1902" s="17"/>
      <c r="T1902" s="17"/>
    </row>
    <row r="1903" spans="1:20" ht="18" customHeight="1" x14ac:dyDescent="0.2">
      <c r="A1903" s="16">
        <v>1901</v>
      </c>
      <c r="B1903" s="16">
        <v>10</v>
      </c>
      <c r="C1903" s="10">
        <v>43391.906819733798</v>
      </c>
      <c r="D1903" s="16" t="s">
        <v>49</v>
      </c>
      <c r="E1903" s="16" t="s">
        <v>50</v>
      </c>
      <c r="F1903" s="16" t="s">
        <v>1028</v>
      </c>
      <c r="G1903" s="16" t="s">
        <v>3316</v>
      </c>
      <c r="H1903" s="34" t="str">
        <f t="shared" si="119"/>
        <v>C_B</v>
      </c>
      <c r="I1903" s="34" t="str">
        <f>IFERROR(INDEX(数据分类!B:B,MATCH(数据!H1903,数据分类!A:A,0)),"Error")</f>
        <v>设定音色_NO</v>
      </c>
      <c r="J1903" s="34" t="str">
        <f>IFERROR(_xlfn.IFS(INDEX(数据分类!E:E,MATCH(数据!H1903,数据分类!A:A,0))=3456,N1903&amp;M1903,INDEX(数据分类!E:E,MATCH(数据!H1903,数据分类!A:A,0))=34,M1903,INDEX(数据分类!E:E,MATCH(数据!H1903,数据分类!A:A,0))=56,N1903,INDEX(数据分类!E:E,MATCH(数据!H1903,数据分类!A:A,0))="-","-"),"Error")</f>
        <v>NO:050</v>
      </c>
      <c r="K1903" s="34">
        <f t="shared" si="118"/>
        <v>2</v>
      </c>
      <c r="L1903" s="4" t="str">
        <f>IFERROR(INDEX(字典msg!B:B,MATCH(D1903,字典msg!A:A,0)),"Error")</f>
        <v>正常</v>
      </c>
      <c r="M1903" s="4" t="str">
        <f>IFERROR(_xlfn.IFS(H1903="9",INDEX(字典1_34!C:C,MATCH(MID(F1903,5,2),字典1_34!B:B,0)),H1903="B00",INDEX(字典1_34!D:D,MATCH(MID(F1903,5,2),字典1_34!B:B,0)),H1903="B20",INDEX(字典1_34!E:E,MATCH(MID(F1903,5,2),字典1_34!B:B,0)),H1903="B48",INDEX(字典1_34!G:G,MATCH(MID(F1903,5,2),字典1_34!B:B,0)),LEFT(H1903,1)="B",INDEX(字典1_34!F:F,MATCH(MID(F1903,5,2),字典1_34!B:B,0))),"-")</f>
        <v>-</v>
      </c>
      <c r="N1903" s="4" t="str">
        <f>IFERROR(_xlfn.IFS(H1903="9",INDEX(字典1_56!C:C,MATCH(MID(F1903,7,2),字典1_56!B:B,0)),LEFT(H1903,1)="B",INDEX(字典1_56!D:D,MATCH(MID(F1903,7,2),字典1_56!B:B,0)),H1903="C_B",INDEX(字典1_56!F:F,MATCH(MID(F1903,7,2),字典1_56!B:B,0)),H1903="C",INDEX(字典1_56!E:E,MATCH(MID(F1903,7,2),字典1_56!B:B,0))),"-")</f>
        <v>NO:050</v>
      </c>
      <c r="O1903" s="4" t="str">
        <f>IFERROR(INDEX(字典1_78!C:C,MATCH(RIGHT(F1903,2),字典1_78!B:B,0)),"Error")</f>
        <v>程序更改(#02)</v>
      </c>
      <c r="P1903" s="5">
        <f t="shared" si="116"/>
        <v>77.061999999999998</v>
      </c>
      <c r="Q1903" s="5">
        <f t="shared" si="117"/>
        <v>3.0999999999991701E-2</v>
      </c>
      <c r="R1903" s="5" t="str">
        <f>IF(H1905="C_B",INDEX(音色一览表!A:A,MATCH(MID(F1903,5,2)&amp;MID(F1904,5,2)&amp;MID(F1905,7,2),音色一览表!H:H,0))&amp;" "&amp;INDEX(音色一览表!G:G,MATCH(MID(F1903,5,2)&amp;MID(F1904,5,2)&amp;MID(F1905,7,2),音色一览表!H:H,0)),"")</f>
        <v/>
      </c>
      <c r="S1903" s="17"/>
      <c r="T1903" s="17"/>
    </row>
    <row r="1904" spans="1:20" ht="18" customHeight="1" x14ac:dyDescent="0.2">
      <c r="A1904" s="16">
        <v>1902</v>
      </c>
      <c r="B1904" s="16">
        <v>10</v>
      </c>
      <c r="C1904" s="10">
        <v>43391.90682009259</v>
      </c>
      <c r="D1904" s="16" t="s">
        <v>49</v>
      </c>
      <c r="E1904" s="16" t="s">
        <v>50</v>
      </c>
      <c r="F1904" s="16" t="s">
        <v>1030</v>
      </c>
      <c r="G1904" s="16" t="s">
        <v>3317</v>
      </c>
      <c r="H1904" s="34" t="str">
        <f t="shared" si="119"/>
        <v>B07</v>
      </c>
      <c r="I1904" s="34" t="str">
        <f>IFERROR(INDEX(数据分类!B:B,MATCH(数据!H1904,数据分类!A:A,0)),"Error")</f>
        <v>主音量_a</v>
      </c>
      <c r="J1904" s="34" t="str">
        <f>IFERROR(_xlfn.IFS(INDEX(数据分类!E:E,MATCH(数据!H1904,数据分类!A:A,0))=3456,N1904&amp;M1904,INDEX(数据分类!E:E,MATCH(数据!H1904,数据分类!A:A,0))=34,M1904,INDEX(数据分类!E:E,MATCH(数据!H1904,数据分类!A:A,0))=56,N1904,INDEX(数据分类!E:E,MATCH(数据!H1904,数据分类!A:A,0))="-","-"),"Error")</f>
        <v>Vol:114</v>
      </c>
      <c r="K1904" s="34">
        <f t="shared" si="118"/>
        <v>1</v>
      </c>
      <c r="L1904" s="4" t="str">
        <f>IFERROR(INDEX(字典msg!B:B,MATCH(D1904,字典msg!A:A,0)),"Error")</f>
        <v>正常</v>
      </c>
      <c r="M1904" s="4" t="str">
        <f>IFERROR(_xlfn.IFS(H1904="9",INDEX(字典1_34!C:C,MATCH(MID(F1904,5,2),字典1_34!B:B,0)),H1904="B00",INDEX(字典1_34!D:D,MATCH(MID(F1904,5,2),字典1_34!B:B,0)),H1904="B20",INDEX(字典1_34!E:E,MATCH(MID(F1904,5,2),字典1_34!B:B,0)),H1904="B48",INDEX(字典1_34!G:G,MATCH(MID(F1904,5,2),字典1_34!B:B,0)),LEFT(H1904,1)="B",INDEX(字典1_34!F:F,MATCH(MID(F1904,5,2),字典1_34!B:B,0))),"-")</f>
        <v>Vol:114</v>
      </c>
      <c r="N1904" s="4" t="str">
        <f>IFERROR(_xlfn.IFS(H1904="9",INDEX(字典1_56!C:C,MATCH(MID(F1904,7,2),字典1_56!B:B,0)),LEFT(H1904,1)="B",INDEX(字典1_56!D:D,MATCH(MID(F1904,7,2),字典1_56!B:B,0)),H1904="C_B",INDEX(字典1_56!F:F,MATCH(MID(F1904,7,2),字典1_56!B:B,0)),H1904="C",INDEX(字典1_56!E:E,MATCH(MID(F1904,7,2),字典1_56!B:B,0))),"-")</f>
        <v>主音量_a</v>
      </c>
      <c r="O1904" s="4" t="str">
        <f>IFERROR(INDEX(字典1_78!C:C,MATCH(RIGHT(F1904,2),字典1_78!B:B,0)),"Error")</f>
        <v>控制变更(#01)</v>
      </c>
      <c r="P1904" s="5">
        <f t="shared" si="116"/>
        <v>77.093999999999994</v>
      </c>
      <c r="Q1904" s="5">
        <f t="shared" si="117"/>
        <v>3.1999999999996476E-2</v>
      </c>
      <c r="R1904" s="5" t="str">
        <f>IF(H1906="C_B",INDEX(音色一览表!A:A,MATCH(MID(F1904,5,2)&amp;MID(F1905,5,2)&amp;MID(F1906,7,2),音色一览表!H:H,0))&amp;" "&amp;INDEX(音色一览表!G:G,MATCH(MID(F1904,5,2)&amp;MID(F1905,5,2)&amp;MID(F1906,7,2),音色一览表!H:H,0)),"")</f>
        <v/>
      </c>
      <c r="S1904" s="17"/>
      <c r="T1904" s="17"/>
    </row>
    <row r="1905" spans="1:20" ht="18" customHeight="1" x14ac:dyDescent="0.2">
      <c r="A1905" s="16">
        <v>1903</v>
      </c>
      <c r="B1905" s="16">
        <v>10</v>
      </c>
      <c r="C1905" s="10">
        <v>43391.90682045139</v>
      </c>
      <c r="D1905" s="16" t="s">
        <v>49</v>
      </c>
      <c r="E1905" s="16" t="s">
        <v>50</v>
      </c>
      <c r="F1905" s="16" t="s">
        <v>1032</v>
      </c>
      <c r="G1905" s="16" t="s">
        <v>3318</v>
      </c>
      <c r="H1905" s="34" t="str">
        <f t="shared" si="119"/>
        <v>B5B</v>
      </c>
      <c r="I1905" s="34" t="str">
        <f>IFERROR(INDEX(数据分类!B:B,MATCH(数据!H1905,数据分类!A:A,0)),"Error")</f>
        <v>混响深度_a</v>
      </c>
      <c r="J1905" s="34" t="str">
        <f>IFERROR(_xlfn.IFS(INDEX(数据分类!E:E,MATCH(数据!H1905,数据分类!A:A,0))=3456,N1905&amp;M1905,INDEX(数据分类!E:E,MATCH(数据!H1905,数据分类!A:A,0))=34,M1905,INDEX(数据分类!E:E,MATCH(数据!H1905,数据分类!A:A,0))=56,N1905,INDEX(数据分类!E:E,MATCH(数据!H1905,数据分类!A:A,0))="-","-"),"Error")</f>
        <v>Vol:020</v>
      </c>
      <c r="K1905" s="34">
        <f t="shared" si="118"/>
        <v>1</v>
      </c>
      <c r="L1905" s="4" t="str">
        <f>IFERROR(INDEX(字典msg!B:B,MATCH(D1905,字典msg!A:A,0)),"Error")</f>
        <v>正常</v>
      </c>
      <c r="M1905" s="4" t="str">
        <f>IFERROR(_xlfn.IFS(H1905="9",INDEX(字典1_34!C:C,MATCH(MID(F1905,5,2),字典1_34!B:B,0)),H1905="B00",INDEX(字典1_34!D:D,MATCH(MID(F1905,5,2),字典1_34!B:B,0)),H1905="B20",INDEX(字典1_34!E:E,MATCH(MID(F1905,5,2),字典1_34!B:B,0)),H1905="B48",INDEX(字典1_34!G:G,MATCH(MID(F1905,5,2),字典1_34!B:B,0)),LEFT(H1905,1)="B",INDEX(字典1_34!F:F,MATCH(MID(F1905,5,2),字典1_34!B:B,0))),"-")</f>
        <v>Vol:020</v>
      </c>
      <c r="N1905" s="4" t="str">
        <f>IFERROR(_xlfn.IFS(H1905="9",INDEX(字典1_56!C:C,MATCH(MID(F1905,7,2),字典1_56!B:B,0)),LEFT(H1905,1)="B",INDEX(字典1_56!D:D,MATCH(MID(F1905,7,2),字典1_56!B:B,0)),H1905="C_B",INDEX(字典1_56!F:F,MATCH(MID(F1905,7,2),字典1_56!B:B,0)),H1905="C",INDEX(字典1_56!E:E,MATCH(MID(F1905,7,2),字典1_56!B:B,0))),"-")</f>
        <v>混响深度_a</v>
      </c>
      <c r="O1905" s="4" t="str">
        <f>IFERROR(INDEX(字典1_78!C:C,MATCH(RIGHT(F1905,2),字典1_78!B:B,0)),"Error")</f>
        <v>控制变更(#01)</v>
      </c>
      <c r="P1905" s="5">
        <f t="shared" si="116"/>
        <v>77.125</v>
      </c>
      <c r="Q1905" s="5">
        <f t="shared" si="117"/>
        <v>3.1000000000005912E-2</v>
      </c>
      <c r="R1905" s="5" t="str">
        <f>IF(H1907="C_B",INDEX(音色一览表!A:A,MATCH(MID(F1905,5,2)&amp;MID(F1906,5,2)&amp;MID(F1907,7,2),音色一览表!H:H,0))&amp;" "&amp;INDEX(音色一览表!G:G,MATCH(MID(F1905,5,2)&amp;MID(F1906,5,2)&amp;MID(F1907,7,2),音色一览表!H:H,0)),"")</f>
        <v/>
      </c>
      <c r="S1905" s="17"/>
      <c r="T1905" s="17"/>
    </row>
    <row r="1906" spans="1:20" ht="18" customHeight="1" x14ac:dyDescent="0.2">
      <c r="A1906" s="16">
        <v>1904</v>
      </c>
      <c r="B1906" s="16">
        <v>10</v>
      </c>
      <c r="C1906" s="10">
        <v>43391.906820821758</v>
      </c>
      <c r="D1906" s="16" t="s">
        <v>49</v>
      </c>
      <c r="E1906" s="16" t="s">
        <v>50</v>
      </c>
      <c r="F1906" s="16" t="s">
        <v>1033</v>
      </c>
      <c r="G1906" s="16" t="s">
        <v>3319</v>
      </c>
      <c r="H1906" s="34" t="str">
        <f t="shared" si="119"/>
        <v>B5D</v>
      </c>
      <c r="I1906" s="34" t="str">
        <f>IFERROR(INDEX(数据分类!B:B,MATCH(数据!H1906,数据分类!A:A,0)),"Error")</f>
        <v>混响深度_b</v>
      </c>
      <c r="J1906" s="34" t="str">
        <f>IFERROR(_xlfn.IFS(INDEX(数据分类!E:E,MATCH(数据!H1906,数据分类!A:A,0))=3456,N1906&amp;M1906,INDEX(数据分类!E:E,MATCH(数据!H1906,数据分类!A:A,0))=34,M1906,INDEX(数据分类!E:E,MATCH(数据!H1906,数据分类!A:A,0))=56,N1906,INDEX(数据分类!E:E,MATCH(数据!H1906,数据分类!A:A,0))="-","-"),"Error")</f>
        <v>Vol:000</v>
      </c>
      <c r="K1906" s="34">
        <f t="shared" si="118"/>
        <v>1</v>
      </c>
      <c r="L1906" s="4" t="str">
        <f>IFERROR(INDEX(字典msg!B:B,MATCH(D1906,字典msg!A:A,0)),"Error")</f>
        <v>正常</v>
      </c>
      <c r="M1906" s="4" t="str">
        <f>IFERROR(_xlfn.IFS(H1906="9",INDEX(字典1_34!C:C,MATCH(MID(F1906,5,2),字典1_34!B:B,0)),H1906="B00",INDEX(字典1_34!D:D,MATCH(MID(F1906,5,2),字典1_34!B:B,0)),H1906="B20",INDEX(字典1_34!E:E,MATCH(MID(F1906,5,2),字典1_34!B:B,0)),H1906="B48",INDEX(字典1_34!G:G,MATCH(MID(F1906,5,2),字典1_34!B:B,0)),LEFT(H1906,1)="B",INDEX(字典1_34!F:F,MATCH(MID(F1906,5,2),字典1_34!B:B,0))),"-")</f>
        <v>Vol:000</v>
      </c>
      <c r="N1906" s="4" t="str">
        <f>IFERROR(_xlfn.IFS(H1906="9",INDEX(字典1_56!C:C,MATCH(MID(F1906,7,2),字典1_56!B:B,0)),LEFT(H1906,1)="B",INDEX(字典1_56!D:D,MATCH(MID(F1906,7,2),字典1_56!B:B,0)),H1906="C_B",INDEX(字典1_56!F:F,MATCH(MID(F1906,7,2),字典1_56!B:B,0)),H1906="C",INDEX(字典1_56!E:E,MATCH(MID(F1906,7,2),字典1_56!B:B,0))),"-")</f>
        <v>混响深度_b</v>
      </c>
      <c r="O1906" s="4" t="str">
        <f>IFERROR(INDEX(字典1_78!C:C,MATCH(RIGHT(F1906,2),字典1_78!B:B,0)),"Error")</f>
        <v>控制变更(#01)</v>
      </c>
      <c r="P1906" s="5">
        <f t="shared" si="116"/>
        <v>77.156000000000006</v>
      </c>
      <c r="Q1906" s="5">
        <f t="shared" si="117"/>
        <v>3.1000000000005912E-2</v>
      </c>
      <c r="R1906" s="5" t="str">
        <f>IF(H1908="C_B",INDEX(音色一览表!A:A,MATCH(MID(F1906,5,2)&amp;MID(F1907,5,2)&amp;MID(F1908,7,2),音色一览表!H:H,0))&amp;" "&amp;INDEX(音色一览表!G:G,MATCH(MID(F1906,5,2)&amp;MID(F1907,5,2)&amp;MID(F1908,7,2),音色一览表!H:H,0)),"")</f>
        <v/>
      </c>
      <c r="S1906" s="17"/>
      <c r="T1906" s="17"/>
    </row>
    <row r="1907" spans="1:20" ht="18" customHeight="1" x14ac:dyDescent="0.2">
      <c r="A1907" s="16">
        <v>1905</v>
      </c>
      <c r="B1907" s="16">
        <v>10</v>
      </c>
      <c r="C1907" s="10">
        <v>43391.906821180557</v>
      </c>
      <c r="D1907" s="16" t="s">
        <v>49</v>
      </c>
      <c r="E1907" s="16" t="s">
        <v>50</v>
      </c>
      <c r="F1907" s="16" t="s">
        <v>1035</v>
      </c>
      <c r="G1907" s="16" t="s">
        <v>3320</v>
      </c>
      <c r="H1907" s="34" t="str">
        <f t="shared" si="119"/>
        <v>B07</v>
      </c>
      <c r="I1907" s="34" t="str">
        <f>IFERROR(INDEX(数据分类!B:B,MATCH(数据!H1907,数据分类!A:A,0)),"Error")</f>
        <v>主音量_a</v>
      </c>
      <c r="J1907" s="34" t="str">
        <f>IFERROR(_xlfn.IFS(INDEX(数据分类!E:E,MATCH(数据!H1907,数据分类!A:A,0))=3456,N1907&amp;M1907,INDEX(数据分类!E:E,MATCH(数据!H1907,数据分类!A:A,0))=34,M1907,INDEX(数据分类!E:E,MATCH(数据!H1907,数据分类!A:A,0))=56,N1907,INDEX(数据分类!E:E,MATCH(数据!H1907,数据分类!A:A,0))="-","-"),"Error")</f>
        <v>Vol:050</v>
      </c>
      <c r="K1907" s="34">
        <f t="shared" si="118"/>
        <v>2</v>
      </c>
      <c r="L1907" s="4" t="str">
        <f>IFERROR(INDEX(字典msg!B:B,MATCH(D1907,字典msg!A:A,0)),"Error")</f>
        <v>正常</v>
      </c>
      <c r="M1907" s="4" t="str">
        <f>IFERROR(_xlfn.IFS(H1907="9",INDEX(字典1_34!C:C,MATCH(MID(F1907,5,2),字典1_34!B:B,0)),H1907="B00",INDEX(字典1_34!D:D,MATCH(MID(F1907,5,2),字典1_34!B:B,0)),H1907="B20",INDEX(字典1_34!E:E,MATCH(MID(F1907,5,2),字典1_34!B:B,0)),H1907="B48",INDEX(字典1_34!G:G,MATCH(MID(F1907,5,2),字典1_34!B:B,0)),LEFT(H1907,1)="B",INDEX(字典1_34!F:F,MATCH(MID(F1907,5,2),字典1_34!B:B,0))),"-")</f>
        <v>Vol:050</v>
      </c>
      <c r="N1907" s="4" t="str">
        <f>IFERROR(_xlfn.IFS(H1907="9",INDEX(字典1_56!C:C,MATCH(MID(F1907,7,2),字典1_56!B:B,0)),LEFT(H1907,1)="B",INDEX(字典1_56!D:D,MATCH(MID(F1907,7,2),字典1_56!B:B,0)),H1907="C_B",INDEX(字典1_56!F:F,MATCH(MID(F1907,7,2),字典1_56!B:B,0)),H1907="C",INDEX(字典1_56!E:E,MATCH(MID(F1907,7,2),字典1_56!B:B,0))),"-")</f>
        <v>主音量_a</v>
      </c>
      <c r="O1907" s="4" t="str">
        <f>IFERROR(INDEX(字典1_78!C:C,MATCH(RIGHT(F1907,2),字典1_78!B:B,0)),"Error")</f>
        <v>控制变更(#02)</v>
      </c>
      <c r="P1907" s="5">
        <f t="shared" si="116"/>
        <v>77.186999999999998</v>
      </c>
      <c r="Q1907" s="5">
        <f t="shared" si="117"/>
        <v>3.0999999999991701E-2</v>
      </c>
      <c r="R1907" s="5" t="str">
        <f>IF(H1909="C_B",INDEX(音色一览表!A:A,MATCH(MID(F1907,5,2)&amp;MID(F1908,5,2)&amp;MID(F1909,7,2),音色一览表!H:H,0))&amp;" "&amp;INDEX(音色一览表!G:G,MATCH(MID(F1907,5,2)&amp;MID(F1908,5,2)&amp;MID(F1909,7,2),音色一览表!H:H,0)),"")</f>
        <v/>
      </c>
      <c r="S1907" s="17"/>
      <c r="T1907" s="17"/>
    </row>
    <row r="1908" spans="1:20" ht="18" customHeight="1" x14ac:dyDescent="0.2">
      <c r="A1908" s="16">
        <v>1906</v>
      </c>
      <c r="B1908" s="16">
        <v>10</v>
      </c>
      <c r="C1908" s="10">
        <v>43391.906840173608</v>
      </c>
      <c r="D1908" s="16" t="s">
        <v>49</v>
      </c>
      <c r="E1908" s="16" t="s">
        <v>50</v>
      </c>
      <c r="F1908" s="16" t="s">
        <v>3276</v>
      </c>
      <c r="G1908" s="16" t="s">
        <v>3321</v>
      </c>
      <c r="H1908" s="34" t="str">
        <f t="shared" si="119"/>
        <v>9</v>
      </c>
      <c r="I1908" s="34" t="str">
        <f>IFERROR(INDEX(数据分类!B:B,MATCH(数据!H1908,数据分类!A:A,0)),"Error")</f>
        <v>音符打开</v>
      </c>
      <c r="J1908" s="34" t="str">
        <f>IFERROR(_xlfn.IFS(INDEX(数据分类!E:E,MATCH(数据!H1908,数据分类!A:A,0))=3456,N1908&amp;M1908,INDEX(数据分类!E:E,MATCH(数据!H1908,数据分类!A:A,0))=34,M1908,INDEX(数据分类!E:E,MATCH(数据!H1908,数据分类!A:A,0))=56,N1908,INDEX(数据分类!E:E,MATCH(数据!H1908,数据分类!A:A,0))="-","-"),"Error")</f>
        <v>E3键按下(力度080)</v>
      </c>
      <c r="K1908" s="34">
        <f t="shared" si="118"/>
        <v>1</v>
      </c>
      <c r="L1908" s="4" t="str">
        <f>IFERROR(INDEX(字典msg!B:B,MATCH(D1908,字典msg!A:A,0)),"Error")</f>
        <v>正常</v>
      </c>
      <c r="M1908" s="4" t="str">
        <f>IFERROR(_xlfn.IFS(H1908="9",INDEX(字典1_34!C:C,MATCH(MID(F1908,5,2),字典1_34!B:B,0)),H1908="B00",INDEX(字典1_34!D:D,MATCH(MID(F1908,5,2),字典1_34!B:B,0)),H1908="B20",INDEX(字典1_34!E:E,MATCH(MID(F1908,5,2),字典1_34!B:B,0)),H1908="B48",INDEX(字典1_34!G:G,MATCH(MID(F1908,5,2),字典1_34!B:B,0)),LEFT(H1908,1)="B",INDEX(字典1_34!F:F,MATCH(MID(F1908,5,2),字典1_34!B:B,0))),"-")</f>
        <v>按下(力度080)</v>
      </c>
      <c r="N1908" s="4" t="str">
        <f>IFERROR(_xlfn.IFS(H1908="9",INDEX(字典1_56!C:C,MATCH(MID(F1908,7,2),字典1_56!B:B,0)),LEFT(H1908,1)="B",INDEX(字典1_56!D:D,MATCH(MID(F1908,7,2),字典1_56!B:B,0)),H1908="C_B",INDEX(字典1_56!F:F,MATCH(MID(F1908,7,2),字典1_56!B:B,0)),H1908="C",INDEX(字典1_56!E:E,MATCH(MID(F1908,7,2),字典1_56!B:B,0))),"-")</f>
        <v>E3键</v>
      </c>
      <c r="O1908" s="4" t="str">
        <f>IFERROR(INDEX(字典1_78!C:C,MATCH(RIGHT(F1908,2),字典1_78!B:B,0)),"Error")</f>
        <v>音符打开(#01)</v>
      </c>
      <c r="P1908" s="5">
        <f t="shared" si="116"/>
        <v>78.828000000000003</v>
      </c>
      <c r="Q1908" s="5">
        <f t="shared" si="117"/>
        <v>1.6410000000000053</v>
      </c>
      <c r="R1908" s="5" t="str">
        <f>IF(H1910="C_B",INDEX(音色一览表!A:A,MATCH(MID(F1908,5,2)&amp;MID(F1909,5,2)&amp;MID(F1910,7,2),音色一览表!H:H,0))&amp;" "&amp;INDEX(音色一览表!G:G,MATCH(MID(F1908,5,2)&amp;MID(F1909,5,2)&amp;MID(F1910,7,2),音色一览表!H:H,0)),"")</f>
        <v/>
      </c>
      <c r="S1908" s="17" t="s">
        <v>3326</v>
      </c>
      <c r="T1908" s="17"/>
    </row>
    <row r="1909" spans="1:20" ht="18" customHeight="1" x14ac:dyDescent="0.2">
      <c r="A1909" s="16">
        <v>1907</v>
      </c>
      <c r="B1909" s="16">
        <v>10</v>
      </c>
      <c r="C1909" s="10">
        <v>43391.906859884257</v>
      </c>
      <c r="D1909" s="16" t="s">
        <v>49</v>
      </c>
      <c r="E1909" s="16" t="s">
        <v>50</v>
      </c>
      <c r="F1909" s="16" t="s">
        <v>181</v>
      </c>
      <c r="G1909" s="16" t="s">
        <v>3322</v>
      </c>
      <c r="H1909" s="34" t="str">
        <f t="shared" si="119"/>
        <v>9</v>
      </c>
      <c r="I1909" s="34" t="str">
        <f>IFERROR(INDEX(数据分类!B:B,MATCH(数据!H1909,数据分类!A:A,0)),"Error")</f>
        <v>音符打开</v>
      </c>
      <c r="J1909" s="34" t="str">
        <f>IFERROR(_xlfn.IFS(INDEX(数据分类!E:E,MATCH(数据!H1909,数据分类!A:A,0))=3456,N1909&amp;M1909,INDEX(数据分类!E:E,MATCH(数据!H1909,数据分类!A:A,0))=34,M1909,INDEX(数据分类!E:E,MATCH(数据!H1909,数据分类!A:A,0))=56,N1909,INDEX(数据分类!E:E,MATCH(数据!H1909,数据分类!A:A,0))="-","-"),"Error")</f>
        <v>E3键松开</v>
      </c>
      <c r="K1909" s="34">
        <f t="shared" si="118"/>
        <v>1</v>
      </c>
      <c r="L1909" s="4" t="str">
        <f>IFERROR(INDEX(字典msg!B:B,MATCH(D1909,字典msg!A:A,0)),"Error")</f>
        <v>正常</v>
      </c>
      <c r="M1909" s="4" t="str">
        <f>IFERROR(_xlfn.IFS(H1909="9",INDEX(字典1_34!C:C,MATCH(MID(F1909,5,2),字典1_34!B:B,0)),H1909="B00",INDEX(字典1_34!D:D,MATCH(MID(F1909,5,2),字典1_34!B:B,0)),H1909="B20",INDEX(字典1_34!E:E,MATCH(MID(F1909,5,2),字典1_34!B:B,0)),H1909="B48",INDEX(字典1_34!G:G,MATCH(MID(F1909,5,2),字典1_34!B:B,0)),LEFT(H1909,1)="B",INDEX(字典1_34!F:F,MATCH(MID(F1909,5,2),字典1_34!B:B,0))),"-")</f>
        <v>松开</v>
      </c>
      <c r="N1909" s="4" t="str">
        <f>IFERROR(_xlfn.IFS(H1909="9",INDEX(字典1_56!C:C,MATCH(MID(F1909,7,2),字典1_56!B:B,0)),LEFT(H1909,1)="B",INDEX(字典1_56!D:D,MATCH(MID(F1909,7,2),字典1_56!B:B,0)),H1909="C_B",INDEX(字典1_56!F:F,MATCH(MID(F1909,7,2),字典1_56!B:B,0)),H1909="C",INDEX(字典1_56!E:E,MATCH(MID(F1909,7,2),字典1_56!B:B,0))),"-")</f>
        <v>E3键</v>
      </c>
      <c r="O1909" s="4" t="str">
        <f>IFERROR(INDEX(字典1_78!C:C,MATCH(RIGHT(F1909,2),字典1_78!B:B,0)),"Error")</f>
        <v>音符打开(#01)</v>
      </c>
      <c r="P1909" s="5">
        <f t="shared" si="116"/>
        <v>80.531000000000006</v>
      </c>
      <c r="Q1909" s="5">
        <f t="shared" si="117"/>
        <v>1.703000000000003</v>
      </c>
      <c r="R1909" s="5" t="str">
        <f>IF(H1911="C_B",INDEX(音色一览表!A:A,MATCH(MID(F1909,5,2)&amp;MID(F1910,5,2)&amp;MID(F1911,7,2),音色一览表!H:H,0))&amp;" "&amp;INDEX(音色一览表!G:G,MATCH(MID(F1909,5,2)&amp;MID(F1910,5,2)&amp;MID(F1911,7,2),音色一览表!H:H,0)),"")</f>
        <v/>
      </c>
      <c r="S1909" s="17"/>
      <c r="T1909" s="17"/>
    </row>
    <row r="1910" spans="1:20" ht="18" customHeight="1" x14ac:dyDescent="0.2">
      <c r="A1910" s="16">
        <v>1908</v>
      </c>
      <c r="B1910" s="16">
        <v>10</v>
      </c>
      <c r="C1910" s="10">
        <v>43391.906892361112</v>
      </c>
      <c r="D1910" s="16" t="s">
        <v>1110</v>
      </c>
      <c r="E1910" s="16" t="s">
        <v>50</v>
      </c>
      <c r="F1910" s="16" t="s">
        <v>50</v>
      </c>
      <c r="G1910" s="16" t="s">
        <v>50</v>
      </c>
      <c r="H1910" s="34" t="str">
        <f t="shared" si="119"/>
        <v>0</v>
      </c>
      <c r="I1910" s="34" t="str">
        <f>IFERROR(INDEX(数据分类!B:B,MATCH(数据!H1910,数据分类!A:A,0)),"Error")</f>
        <v>系统启动、关闭</v>
      </c>
      <c r="J1910" s="34" t="str">
        <f>IFERROR(_xlfn.IFS(INDEX(数据分类!E:E,MATCH(数据!H1910,数据分类!A:A,0))=3456,N1910&amp;M1910,INDEX(数据分类!E:E,MATCH(数据!H1910,数据分类!A:A,0))=34,M1910,INDEX(数据分类!E:E,MATCH(数据!H1910,数据分类!A:A,0))=56,N1910,INDEX(数据分类!E:E,MATCH(数据!H1910,数据分类!A:A,0))="-","-"),"Error")</f>
        <v>-</v>
      </c>
      <c r="K1910" s="34" t="str">
        <f t="shared" si="118"/>
        <v>-</v>
      </c>
      <c r="L1910" s="4" t="str">
        <f>IFERROR(INDEX(字典msg!B:B,MATCH(D1910,字典msg!A:A,0)),"Error")</f>
        <v>关机</v>
      </c>
      <c r="M1910" s="4" t="str">
        <f>IFERROR(_xlfn.IFS(H1910="9",INDEX(字典1_34!C:C,MATCH(MID(F1910,5,2),字典1_34!B:B,0)),H1910="B00",INDEX(字典1_34!D:D,MATCH(MID(F1910,5,2),字典1_34!B:B,0)),H1910="B20",INDEX(字典1_34!E:E,MATCH(MID(F1910,5,2),字典1_34!B:B,0)),H1910="B48",INDEX(字典1_34!G:G,MATCH(MID(F1910,5,2),字典1_34!B:B,0)),LEFT(H1910,1)="B",INDEX(字典1_34!F:F,MATCH(MID(F1910,5,2),字典1_34!B:B,0))),"-")</f>
        <v>-</v>
      </c>
      <c r="N1910" s="4" t="str">
        <f>IFERROR(_xlfn.IFS(H1910="9",INDEX(字典1_56!C:C,MATCH(MID(F1910,7,2),字典1_56!B:B,0)),LEFT(H1910,1)="B",INDEX(字典1_56!D:D,MATCH(MID(F1910,7,2),字典1_56!B:B,0)),H1910="C_B",INDEX(字典1_56!F:F,MATCH(MID(F1910,7,2),字典1_56!B:B,0)),H1910="C",INDEX(字典1_56!E:E,MATCH(MID(F1910,7,2),字典1_56!B:B,0))),"-")</f>
        <v>-</v>
      </c>
      <c r="O1910" s="4" t="str">
        <f>IFERROR(INDEX(字典1_78!C:C,MATCH(RIGHT(F1910,2),字典1_78!B:B,0)),"Error")</f>
        <v>系统启动、关闭</v>
      </c>
      <c r="P1910" s="5">
        <f t="shared" si="116"/>
        <v>0</v>
      </c>
      <c r="Q1910" s="5">
        <f t="shared" si="117"/>
        <v>-80.531000000000006</v>
      </c>
      <c r="R1910" s="5" t="str">
        <f>IF(H1912="C_B",INDEX(音色一览表!A:A,MATCH(MID(F1910,5,2)&amp;MID(F1911,5,2)&amp;MID(F1912,7,2),音色一览表!H:H,0))&amp;" "&amp;INDEX(音色一览表!G:G,MATCH(MID(F1910,5,2)&amp;MID(F1911,5,2)&amp;MID(F1912,7,2),音色一览表!H:H,0)),"")</f>
        <v/>
      </c>
      <c r="S1910" s="17" t="s">
        <v>3332</v>
      </c>
      <c r="T1910" s="17"/>
    </row>
  </sheetData>
  <autoFilter ref="A2:T1910" xr:uid="{9FCDFBB5-4DA8-40DE-9EBD-C7F65A0FD42A}">
    <filterColumn colId="1">
      <filters>
        <filter val="10"/>
      </filters>
    </filterColumn>
  </autoFilter>
  <mergeCells count="6">
    <mergeCell ref="S1:T1"/>
    <mergeCell ref="A1:A2"/>
    <mergeCell ref="B1:B2"/>
    <mergeCell ref="C1:G1"/>
    <mergeCell ref="H1:K1"/>
    <mergeCell ref="L1:R1"/>
  </mergeCells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61B-B218-43CF-8E87-E78F3872F2A2}">
  <dimension ref="A1:C10"/>
  <sheetViews>
    <sheetView workbookViewId="0">
      <selection activeCell="G13" sqref="G13"/>
    </sheetView>
  </sheetViews>
  <sheetFormatPr defaultRowHeight="21" customHeight="1" x14ac:dyDescent="0.2"/>
  <cols>
    <col min="1" max="1" width="11" bestFit="1" customWidth="1"/>
    <col min="2" max="2" width="11.5" bestFit="1" customWidth="1"/>
    <col min="3" max="3" width="15.25" bestFit="1" customWidth="1"/>
    <col min="6" max="6" width="13" bestFit="1" customWidth="1"/>
  </cols>
  <sheetData>
    <row r="1" spans="1:3" ht="21" customHeight="1" x14ac:dyDescent="0.2">
      <c r="A1" s="16" t="s">
        <v>3333</v>
      </c>
      <c r="B1" s="16" t="s">
        <v>1220</v>
      </c>
    </row>
    <row r="2" spans="1:3" ht="21" customHeight="1" x14ac:dyDescent="0.2">
      <c r="A2" s="47" t="s">
        <v>3334</v>
      </c>
      <c r="B2" s="16" t="s">
        <v>3257</v>
      </c>
    </row>
    <row r="3" spans="1:3" ht="21" customHeight="1" x14ac:dyDescent="0.2">
      <c r="A3" s="48"/>
      <c r="B3" s="16" t="s">
        <v>3258</v>
      </c>
    </row>
    <row r="4" spans="1:3" ht="21" customHeight="1" x14ac:dyDescent="0.2">
      <c r="A4" s="47" t="s">
        <v>3335</v>
      </c>
      <c r="B4" s="16" t="s">
        <v>3259</v>
      </c>
    </row>
    <row r="5" spans="1:3" ht="21" customHeight="1" x14ac:dyDescent="0.2">
      <c r="A5" s="48"/>
      <c r="B5" s="16" t="s">
        <v>3260</v>
      </c>
    </row>
    <row r="6" spans="1:3" ht="21" customHeight="1" x14ac:dyDescent="0.2">
      <c r="A6" s="16" t="s">
        <v>3336</v>
      </c>
      <c r="B6" s="16" t="s">
        <v>3338</v>
      </c>
    </row>
    <row r="7" spans="1:3" ht="21" customHeight="1" x14ac:dyDescent="0.2">
      <c r="A7" s="16" t="s">
        <v>3337</v>
      </c>
      <c r="B7" s="16" t="s">
        <v>3338</v>
      </c>
    </row>
    <row r="8" spans="1:3" ht="21" customHeight="1" x14ac:dyDescent="0.2">
      <c r="A8" s="47" t="s">
        <v>3346</v>
      </c>
      <c r="B8" s="16" t="s">
        <v>3347</v>
      </c>
      <c r="C8" s="12" t="s">
        <v>3081</v>
      </c>
    </row>
    <row r="9" spans="1:3" ht="21" customHeight="1" x14ac:dyDescent="0.2">
      <c r="A9" s="49"/>
      <c r="B9" s="16" t="s">
        <v>3348</v>
      </c>
      <c r="C9" s="12" t="s">
        <v>3082</v>
      </c>
    </row>
    <row r="10" spans="1:3" ht="21" customHeight="1" x14ac:dyDescent="0.2">
      <c r="A10" s="48"/>
      <c r="B10" s="16" t="s">
        <v>3349</v>
      </c>
      <c r="C10" s="12" t="s">
        <v>3350</v>
      </c>
    </row>
  </sheetData>
  <mergeCells count="3">
    <mergeCell ref="A2:A3"/>
    <mergeCell ref="A4:A5"/>
    <mergeCell ref="A8:A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A99-E936-4648-B51B-ED923580EEF3}">
  <dimension ref="A1:G43"/>
  <sheetViews>
    <sheetView workbookViewId="0">
      <selection activeCell="G17" sqref="G17"/>
    </sheetView>
  </sheetViews>
  <sheetFormatPr defaultRowHeight="16.5" customHeight="1" x14ac:dyDescent="0.2"/>
  <cols>
    <col min="1" max="1" width="7.125" bestFit="1" customWidth="1"/>
    <col min="2" max="2" width="18.625" bestFit="1" customWidth="1"/>
    <col min="3" max="3" width="11" bestFit="1" customWidth="1"/>
    <col min="4" max="5" width="9" bestFit="1" customWidth="1"/>
  </cols>
  <sheetData>
    <row r="1" spans="1:7" ht="16.5" customHeight="1" x14ac:dyDescent="0.2">
      <c r="A1" s="24" t="s">
        <v>3550</v>
      </c>
      <c r="B1" s="24" t="s">
        <v>3531</v>
      </c>
      <c r="C1" s="24" t="s">
        <v>3532</v>
      </c>
      <c r="D1" s="24" t="s">
        <v>3533</v>
      </c>
      <c r="E1" s="24" t="s">
        <v>3534</v>
      </c>
      <c r="F1" s="24" t="s">
        <v>3256</v>
      </c>
      <c r="G1" s="24" t="s">
        <v>3552</v>
      </c>
    </row>
    <row r="2" spans="1:7" ht="16.5" customHeight="1" x14ac:dyDescent="0.2">
      <c r="A2" s="21" t="s">
        <v>3465</v>
      </c>
      <c r="B2" s="16" t="s">
        <v>3172</v>
      </c>
      <c r="C2" s="16">
        <v>78</v>
      </c>
      <c r="D2" s="16" t="s">
        <v>3535</v>
      </c>
      <c r="E2" s="16" t="s">
        <v>3535</v>
      </c>
      <c r="F2" s="35">
        <f>COUNTIF(数据!H:H,A2)</f>
        <v>16</v>
      </c>
      <c r="G2" s="16" t="s">
        <v>3553</v>
      </c>
    </row>
    <row r="3" spans="1:7" ht="16.5" customHeight="1" x14ac:dyDescent="0.2">
      <c r="A3" s="21" t="s">
        <v>3521</v>
      </c>
      <c r="B3" s="16" t="s">
        <v>3520</v>
      </c>
      <c r="C3" s="16">
        <v>7</v>
      </c>
      <c r="D3" s="16">
        <v>8</v>
      </c>
      <c r="E3" s="16">
        <v>3456</v>
      </c>
      <c r="F3" s="35">
        <f>COUNTIF(数据!H:H,A3)</f>
        <v>0</v>
      </c>
      <c r="G3" s="16" t="s">
        <v>3554</v>
      </c>
    </row>
    <row r="4" spans="1:7" ht="16.5" customHeight="1" x14ac:dyDescent="0.2">
      <c r="A4" s="21" t="s">
        <v>3464</v>
      </c>
      <c r="B4" s="16" t="s">
        <v>3502</v>
      </c>
      <c r="C4" s="16">
        <v>7</v>
      </c>
      <c r="D4" s="16">
        <v>8</v>
      </c>
      <c r="E4" s="16">
        <v>3456</v>
      </c>
      <c r="F4" s="35">
        <f>COUNTIF(数据!H:H,A4)</f>
        <v>525</v>
      </c>
      <c r="G4" s="16" t="s">
        <v>3553</v>
      </c>
    </row>
    <row r="5" spans="1:7" ht="16.5" customHeight="1" x14ac:dyDescent="0.2">
      <c r="A5" s="16" t="s">
        <v>3512</v>
      </c>
      <c r="B5" s="16" t="s">
        <v>3516</v>
      </c>
      <c r="C5" s="16">
        <v>7</v>
      </c>
      <c r="D5" s="16">
        <v>8</v>
      </c>
      <c r="E5" s="16">
        <v>3456</v>
      </c>
      <c r="F5" s="35">
        <f>COUNTIF(数据!H:H,A5)</f>
        <v>0</v>
      </c>
      <c r="G5" s="16" t="s">
        <v>3554</v>
      </c>
    </row>
    <row r="6" spans="1:7" ht="16.5" customHeight="1" x14ac:dyDescent="0.2">
      <c r="A6" s="16" t="s">
        <v>3515</v>
      </c>
      <c r="B6" s="16" t="s">
        <v>3517</v>
      </c>
      <c r="C6" s="16">
        <v>756</v>
      </c>
      <c r="D6" s="16">
        <v>8</v>
      </c>
      <c r="E6" s="16">
        <v>34</v>
      </c>
      <c r="F6" s="35">
        <f>COUNTIF(数据!H:H,A6)</f>
        <v>0</v>
      </c>
      <c r="G6" s="16" t="s">
        <v>3554</v>
      </c>
    </row>
    <row r="7" spans="1:7" ht="16.5" customHeight="1" x14ac:dyDescent="0.2">
      <c r="A7" s="16" t="s">
        <v>3456</v>
      </c>
      <c r="B7" s="16" t="s">
        <v>3529</v>
      </c>
      <c r="C7" s="16">
        <v>756</v>
      </c>
      <c r="D7" s="16">
        <v>8</v>
      </c>
      <c r="E7" s="16">
        <v>34</v>
      </c>
      <c r="F7" s="35">
        <f>COUNTIF(数据!H:H,A7)</f>
        <v>106</v>
      </c>
      <c r="G7" s="16" t="s">
        <v>3553</v>
      </c>
    </row>
    <row r="8" spans="1:7" ht="16.5" customHeight="1" x14ac:dyDescent="0.2">
      <c r="A8" s="16" t="s">
        <v>3484</v>
      </c>
      <c r="B8" s="16" t="s">
        <v>3466</v>
      </c>
      <c r="C8" s="16">
        <v>756</v>
      </c>
      <c r="D8" s="16">
        <v>8</v>
      </c>
      <c r="E8" s="16">
        <v>34</v>
      </c>
      <c r="F8" s="35">
        <f>COUNTIF(数据!H:H,A8)</f>
        <v>0</v>
      </c>
      <c r="G8" s="16" t="s">
        <v>3554</v>
      </c>
    </row>
    <row r="9" spans="1:7" ht="16.5" customHeight="1" x14ac:dyDescent="0.2">
      <c r="A9" s="16" t="s">
        <v>3485</v>
      </c>
      <c r="B9" s="16" t="s">
        <v>3467</v>
      </c>
      <c r="C9" s="16">
        <v>756</v>
      </c>
      <c r="D9" s="16">
        <v>8</v>
      </c>
      <c r="E9" s="16">
        <v>34</v>
      </c>
      <c r="F9" s="35">
        <f>COUNTIF(数据!H:H,A9)</f>
        <v>0</v>
      </c>
      <c r="G9" s="16" t="s">
        <v>3554</v>
      </c>
    </row>
    <row r="10" spans="1:7" ht="16.5" customHeight="1" x14ac:dyDescent="0.2">
      <c r="A10" s="16" t="s">
        <v>3486</v>
      </c>
      <c r="B10" s="16" t="s">
        <v>3468</v>
      </c>
      <c r="C10" s="16">
        <v>756</v>
      </c>
      <c r="D10" s="16">
        <v>8</v>
      </c>
      <c r="E10" s="16">
        <v>34</v>
      </c>
      <c r="F10" s="35">
        <f>COUNTIF(数据!H:H,A10)</f>
        <v>0</v>
      </c>
      <c r="G10" s="16" t="s">
        <v>3554</v>
      </c>
    </row>
    <row r="11" spans="1:7" ht="16.5" customHeight="1" x14ac:dyDescent="0.2">
      <c r="A11" s="16" t="s">
        <v>3458</v>
      </c>
      <c r="B11" s="16" t="s">
        <v>3469</v>
      </c>
      <c r="C11" s="16">
        <v>756</v>
      </c>
      <c r="D11" s="16">
        <v>8</v>
      </c>
      <c r="E11" s="16">
        <v>34</v>
      </c>
      <c r="F11" s="35">
        <f>COUNTIF(数据!H:H,A11)</f>
        <v>106</v>
      </c>
      <c r="G11" s="16" t="s">
        <v>3554</v>
      </c>
    </row>
    <row r="12" spans="1:7" ht="16.5" customHeight="1" x14ac:dyDescent="0.2">
      <c r="A12" s="16" t="s">
        <v>3487</v>
      </c>
      <c r="B12" s="16" t="s">
        <v>3470</v>
      </c>
      <c r="C12" s="16">
        <v>756</v>
      </c>
      <c r="D12" s="16">
        <v>8</v>
      </c>
      <c r="E12" s="16">
        <v>34</v>
      </c>
      <c r="F12" s="35">
        <f>COUNTIF(数据!H:H,A12)</f>
        <v>0</v>
      </c>
      <c r="G12" s="16" t="s">
        <v>3554</v>
      </c>
    </row>
    <row r="13" spans="1:7" ht="16.5" customHeight="1" x14ac:dyDescent="0.2">
      <c r="A13" s="16" t="s">
        <v>3488</v>
      </c>
      <c r="B13" s="16" t="s">
        <v>3471</v>
      </c>
      <c r="C13" s="16">
        <v>756</v>
      </c>
      <c r="D13" s="16">
        <v>8</v>
      </c>
      <c r="E13" s="16">
        <v>34</v>
      </c>
      <c r="F13" s="35">
        <f>COUNTIF(数据!H:H,A13)</f>
        <v>0</v>
      </c>
      <c r="G13" s="16" t="s">
        <v>3554</v>
      </c>
    </row>
    <row r="14" spans="1:7" ht="16.5" customHeight="1" x14ac:dyDescent="0.2">
      <c r="A14" s="16" t="s">
        <v>3457</v>
      </c>
      <c r="B14" s="16" t="s">
        <v>3528</v>
      </c>
      <c r="C14" s="16">
        <v>756</v>
      </c>
      <c r="D14" s="16">
        <v>8</v>
      </c>
      <c r="E14" s="16">
        <v>34</v>
      </c>
      <c r="F14" s="35">
        <f>COUNTIF(数据!H:H,A14)</f>
        <v>106</v>
      </c>
      <c r="G14" s="16" t="s">
        <v>3553</v>
      </c>
    </row>
    <row r="15" spans="1:7" ht="16.5" customHeight="1" x14ac:dyDescent="0.2">
      <c r="A15" s="16" t="s">
        <v>3489</v>
      </c>
      <c r="B15" s="16" t="s">
        <v>3468</v>
      </c>
      <c r="C15" s="16">
        <v>756</v>
      </c>
      <c r="D15" s="16">
        <v>8</v>
      </c>
      <c r="E15" s="16">
        <v>34</v>
      </c>
      <c r="F15" s="35">
        <f>COUNTIF(数据!H:H,A15)</f>
        <v>0</v>
      </c>
      <c r="G15" s="16" t="s">
        <v>3554</v>
      </c>
    </row>
    <row r="16" spans="1:7" ht="16.5" customHeight="1" x14ac:dyDescent="0.2">
      <c r="A16" s="16" t="s">
        <v>3490</v>
      </c>
      <c r="B16" s="16" t="s">
        <v>3472</v>
      </c>
      <c r="C16" s="16">
        <v>756</v>
      </c>
      <c r="D16" s="16">
        <v>8</v>
      </c>
      <c r="E16" s="16">
        <v>34</v>
      </c>
      <c r="F16" s="35">
        <f>COUNTIF(数据!H:H,A16)</f>
        <v>0</v>
      </c>
      <c r="G16" s="16" t="s">
        <v>3554</v>
      </c>
    </row>
    <row r="17" spans="1:7" ht="16.5" customHeight="1" x14ac:dyDescent="0.2">
      <c r="A17" s="16" t="s">
        <v>3491</v>
      </c>
      <c r="B17" s="16" t="s">
        <v>3473</v>
      </c>
      <c r="C17" s="16">
        <v>756</v>
      </c>
      <c r="D17" s="16">
        <v>8</v>
      </c>
      <c r="E17" s="16">
        <v>34</v>
      </c>
      <c r="F17" s="35">
        <f>COUNTIF(数据!H:H,A17)</f>
        <v>0</v>
      </c>
      <c r="G17" s="16" t="s">
        <v>3554</v>
      </c>
    </row>
    <row r="18" spans="1:7" ht="16.5" customHeight="1" x14ac:dyDescent="0.2">
      <c r="A18" s="16" t="s">
        <v>3492</v>
      </c>
      <c r="B18" s="16" t="s">
        <v>3474</v>
      </c>
      <c r="C18" s="16">
        <v>756</v>
      </c>
      <c r="D18" s="16">
        <v>8</v>
      </c>
      <c r="E18" s="16">
        <v>34</v>
      </c>
      <c r="F18" s="35">
        <f>COUNTIF(数据!H:H,A18)</f>
        <v>0</v>
      </c>
      <c r="G18" s="16" t="s">
        <v>3554</v>
      </c>
    </row>
    <row r="19" spans="1:7" ht="16.5" customHeight="1" x14ac:dyDescent="0.2">
      <c r="A19" s="16" t="s">
        <v>3459</v>
      </c>
      <c r="B19" s="16" t="s">
        <v>3475</v>
      </c>
      <c r="C19" s="16">
        <v>756</v>
      </c>
      <c r="D19" s="16">
        <v>8</v>
      </c>
      <c r="E19" s="16">
        <v>34</v>
      </c>
      <c r="F19" s="35">
        <f>COUNTIF(数据!H:H,A19)</f>
        <v>8</v>
      </c>
      <c r="G19" s="16" t="s">
        <v>3554</v>
      </c>
    </row>
    <row r="20" spans="1:7" ht="16.5" customHeight="1" x14ac:dyDescent="0.2">
      <c r="A20" s="16" t="s">
        <v>3493</v>
      </c>
      <c r="B20" s="16" t="s">
        <v>3476</v>
      </c>
      <c r="C20" s="16">
        <v>756</v>
      </c>
      <c r="D20" s="16">
        <v>8</v>
      </c>
      <c r="E20" s="16">
        <v>34</v>
      </c>
      <c r="F20" s="35">
        <f>COUNTIF(数据!H:H,A20)</f>
        <v>0</v>
      </c>
      <c r="G20" s="16" t="s">
        <v>3554</v>
      </c>
    </row>
    <row r="21" spans="1:7" ht="16.5" customHeight="1" x14ac:dyDescent="0.2">
      <c r="A21" s="16" t="s">
        <v>3494</v>
      </c>
      <c r="B21" s="16" t="s">
        <v>3477</v>
      </c>
      <c r="C21" s="16">
        <v>756</v>
      </c>
      <c r="D21" s="16">
        <v>8</v>
      </c>
      <c r="E21" s="16">
        <v>34</v>
      </c>
      <c r="F21" s="35">
        <f>COUNTIF(数据!H:H,A21)</f>
        <v>0</v>
      </c>
      <c r="G21" s="16" t="s">
        <v>3554</v>
      </c>
    </row>
    <row r="22" spans="1:7" ht="16.5" customHeight="1" x14ac:dyDescent="0.2">
      <c r="A22" s="16" t="s">
        <v>3495</v>
      </c>
      <c r="B22" s="16" t="s">
        <v>3478</v>
      </c>
      <c r="C22" s="16">
        <v>756</v>
      </c>
      <c r="D22" s="16">
        <v>8</v>
      </c>
      <c r="E22" s="16">
        <v>34</v>
      </c>
      <c r="F22" s="35">
        <f>COUNTIF(数据!H:H,A22)</f>
        <v>0</v>
      </c>
      <c r="G22" s="16" t="s">
        <v>3554</v>
      </c>
    </row>
    <row r="23" spans="1:7" ht="16.5" customHeight="1" x14ac:dyDescent="0.2">
      <c r="A23" s="16" t="s">
        <v>3496</v>
      </c>
      <c r="B23" s="16" t="s">
        <v>3479</v>
      </c>
      <c r="C23" s="16">
        <v>756</v>
      </c>
      <c r="D23" s="16">
        <v>8</v>
      </c>
      <c r="E23" s="16">
        <v>34</v>
      </c>
      <c r="F23" s="35">
        <f>COUNTIF(数据!H:H,A23)</f>
        <v>78</v>
      </c>
      <c r="G23" s="16" t="s">
        <v>3554</v>
      </c>
    </row>
    <row r="24" spans="1:7" ht="16.5" customHeight="1" x14ac:dyDescent="0.2">
      <c r="A24" s="16" t="s">
        <v>3460</v>
      </c>
      <c r="B24" s="16" t="s">
        <v>3480</v>
      </c>
      <c r="C24" s="16">
        <v>756</v>
      </c>
      <c r="D24" s="16">
        <v>8</v>
      </c>
      <c r="E24" s="16">
        <v>34</v>
      </c>
      <c r="F24" s="35">
        <f>COUNTIF(数据!H:H,A24)</f>
        <v>46</v>
      </c>
      <c r="G24" s="16" t="s">
        <v>3554</v>
      </c>
    </row>
    <row r="25" spans="1:7" ht="16.5" customHeight="1" x14ac:dyDescent="0.2">
      <c r="A25" s="16" t="s">
        <v>3497</v>
      </c>
      <c r="B25" s="16" t="s">
        <v>3481</v>
      </c>
      <c r="C25" s="16">
        <v>756</v>
      </c>
      <c r="D25" s="16">
        <v>8</v>
      </c>
      <c r="E25" s="16">
        <v>34</v>
      </c>
      <c r="F25" s="35">
        <f>COUNTIF(数据!H:H,A25)</f>
        <v>0</v>
      </c>
      <c r="G25" s="16" t="s">
        <v>3554</v>
      </c>
    </row>
    <row r="26" spans="1:7" ht="16.5" customHeight="1" x14ac:dyDescent="0.2">
      <c r="A26" s="16" t="s">
        <v>3498</v>
      </c>
      <c r="B26" s="16" t="s">
        <v>3482</v>
      </c>
      <c r="C26" s="16">
        <v>756</v>
      </c>
      <c r="D26" s="16">
        <v>8</v>
      </c>
      <c r="E26" s="16">
        <v>34</v>
      </c>
      <c r="F26" s="35">
        <f>COUNTIF(数据!H:H,A26)</f>
        <v>0</v>
      </c>
      <c r="G26" s="16" t="s">
        <v>3554</v>
      </c>
    </row>
    <row r="27" spans="1:7" ht="16.5" customHeight="1" x14ac:dyDescent="0.2">
      <c r="A27" s="16" t="s">
        <v>3499</v>
      </c>
      <c r="B27" s="16" t="s">
        <v>3483</v>
      </c>
      <c r="C27" s="16">
        <v>756</v>
      </c>
      <c r="D27" s="16">
        <v>8</v>
      </c>
      <c r="E27" s="16">
        <v>34</v>
      </c>
      <c r="F27" s="35">
        <f>COUNTIF(数据!H:H,A27)</f>
        <v>0</v>
      </c>
      <c r="G27" s="16" t="s">
        <v>3554</v>
      </c>
    </row>
    <row r="28" spans="1:7" ht="16.5" customHeight="1" x14ac:dyDescent="0.2">
      <c r="A28" s="16" t="s">
        <v>3500</v>
      </c>
      <c r="B28" s="16" t="s">
        <v>3483</v>
      </c>
      <c r="C28" s="16">
        <v>756</v>
      </c>
      <c r="D28" s="16">
        <v>8</v>
      </c>
      <c r="E28" s="16">
        <v>34</v>
      </c>
      <c r="F28" s="35">
        <f>COUNTIF(数据!H:H,A28)</f>
        <v>0</v>
      </c>
      <c r="G28" s="16" t="s">
        <v>3554</v>
      </c>
    </row>
    <row r="29" spans="1:7" ht="16.5" customHeight="1" x14ac:dyDescent="0.2">
      <c r="A29" s="16" t="s">
        <v>3461</v>
      </c>
      <c r="B29" s="16" t="s">
        <v>3501</v>
      </c>
      <c r="C29" s="16">
        <v>7</v>
      </c>
      <c r="D29" s="16">
        <v>8</v>
      </c>
      <c r="E29" s="16">
        <v>56</v>
      </c>
      <c r="F29" s="35">
        <f>COUNTIF(数据!H:H,A29)</f>
        <v>2</v>
      </c>
      <c r="G29" s="16" t="s">
        <v>3554</v>
      </c>
    </row>
    <row r="30" spans="1:7" ht="16.5" customHeight="1" x14ac:dyDescent="0.2">
      <c r="A30" s="16" t="s">
        <v>3522</v>
      </c>
      <c r="B30" s="16" t="s">
        <v>3530</v>
      </c>
      <c r="C30" s="16">
        <v>7</v>
      </c>
      <c r="D30" s="16">
        <v>8</v>
      </c>
      <c r="E30" s="16">
        <v>56</v>
      </c>
      <c r="F30" s="35">
        <f>COUNTIF(数据!H:H,A30)</f>
        <v>106</v>
      </c>
      <c r="G30" s="16" t="s">
        <v>3553</v>
      </c>
    </row>
    <row r="31" spans="1:7" ht="16.5" customHeight="1" x14ac:dyDescent="0.2">
      <c r="A31" s="16" t="s">
        <v>3514</v>
      </c>
      <c r="B31" s="16" t="s">
        <v>3518</v>
      </c>
      <c r="C31" s="16">
        <v>7</v>
      </c>
      <c r="D31" s="16">
        <v>8</v>
      </c>
      <c r="E31" s="16">
        <v>3456</v>
      </c>
      <c r="F31" s="35">
        <f>COUNTIF(数据!H:H,A31)</f>
        <v>0</v>
      </c>
      <c r="G31" s="16" t="s">
        <v>3554</v>
      </c>
    </row>
    <row r="32" spans="1:7" ht="16.5" customHeight="1" x14ac:dyDescent="0.2">
      <c r="A32" s="16" t="s">
        <v>3513</v>
      </c>
      <c r="B32" s="16" t="s">
        <v>3519</v>
      </c>
      <c r="C32" s="16">
        <v>7</v>
      </c>
      <c r="D32" s="16">
        <v>8</v>
      </c>
      <c r="E32" s="16">
        <v>3456</v>
      </c>
      <c r="F32" s="35">
        <f>COUNTIF(数据!H:H,A32)</f>
        <v>0</v>
      </c>
      <c r="G32" s="16" t="s">
        <v>3554</v>
      </c>
    </row>
    <row r="33" spans="1:7" ht="16.5" customHeight="1" x14ac:dyDescent="0.2">
      <c r="A33" s="16" t="s">
        <v>3503</v>
      </c>
      <c r="B33" s="16" t="s">
        <v>3156</v>
      </c>
      <c r="C33" s="16">
        <v>78</v>
      </c>
      <c r="D33" s="16" t="s">
        <v>3535</v>
      </c>
      <c r="E33" s="16" t="s">
        <v>3535</v>
      </c>
      <c r="F33" s="35">
        <f>COUNTIF(数据!H:H,A33)</f>
        <v>0</v>
      </c>
      <c r="G33" s="16" t="s">
        <v>3554</v>
      </c>
    </row>
    <row r="34" spans="1:7" ht="16.5" customHeight="1" x14ac:dyDescent="0.2">
      <c r="A34" s="16" t="s">
        <v>3504</v>
      </c>
      <c r="B34" s="16" t="s">
        <v>3157</v>
      </c>
      <c r="C34" s="16">
        <v>78</v>
      </c>
      <c r="D34" s="16" t="s">
        <v>3535</v>
      </c>
      <c r="E34" s="16" t="s">
        <v>3535</v>
      </c>
      <c r="F34" s="35">
        <f>COUNTIF(数据!H:H,A34)</f>
        <v>0</v>
      </c>
      <c r="G34" s="16" t="s">
        <v>3554</v>
      </c>
    </row>
    <row r="35" spans="1:7" ht="16.5" customHeight="1" x14ac:dyDescent="0.2">
      <c r="A35" s="16" t="s">
        <v>3505</v>
      </c>
      <c r="B35" s="16" t="s">
        <v>3158</v>
      </c>
      <c r="C35" s="16">
        <v>78</v>
      </c>
      <c r="D35" s="16" t="s">
        <v>3535</v>
      </c>
      <c r="E35" s="16" t="s">
        <v>3535</v>
      </c>
      <c r="F35" s="35">
        <f>COUNTIF(数据!H:H,A35)</f>
        <v>0</v>
      </c>
      <c r="G35" s="16" t="s">
        <v>3554</v>
      </c>
    </row>
    <row r="36" spans="1:7" ht="16.5" customHeight="1" x14ac:dyDescent="0.2">
      <c r="A36" s="16" t="s">
        <v>3506</v>
      </c>
      <c r="B36" s="16" t="s">
        <v>3159</v>
      </c>
      <c r="C36" s="16">
        <v>78</v>
      </c>
      <c r="D36" s="16" t="s">
        <v>3535</v>
      </c>
      <c r="E36" s="16" t="s">
        <v>3535</v>
      </c>
      <c r="F36" s="35">
        <f>COUNTIF(数据!H:H,A36)</f>
        <v>0</v>
      </c>
      <c r="G36" s="16" t="s">
        <v>3554</v>
      </c>
    </row>
    <row r="37" spans="1:7" ht="16.5" customHeight="1" x14ac:dyDescent="0.2">
      <c r="A37" s="16" t="s">
        <v>3507</v>
      </c>
      <c r="B37" s="16" t="s">
        <v>3160</v>
      </c>
      <c r="C37" s="16">
        <v>78</v>
      </c>
      <c r="D37" s="16" t="s">
        <v>3535</v>
      </c>
      <c r="E37" s="16" t="s">
        <v>3535</v>
      </c>
      <c r="F37" s="35">
        <f>COUNTIF(数据!H:H,A37)</f>
        <v>0</v>
      </c>
      <c r="G37" s="16" t="s">
        <v>3554</v>
      </c>
    </row>
    <row r="38" spans="1:7" ht="16.5" customHeight="1" x14ac:dyDescent="0.2">
      <c r="A38" s="16" t="s">
        <v>3462</v>
      </c>
      <c r="B38" s="16" t="s">
        <v>3185</v>
      </c>
      <c r="C38" s="16">
        <v>78</v>
      </c>
      <c r="D38" s="16" t="s">
        <v>3535</v>
      </c>
      <c r="E38" s="16" t="s">
        <v>3535</v>
      </c>
      <c r="F38" s="35">
        <f>COUNTIF(数据!H:H,A38)</f>
        <v>659</v>
      </c>
      <c r="G38" s="16" t="s">
        <v>3553</v>
      </c>
    </row>
    <row r="39" spans="1:7" ht="16.5" customHeight="1" x14ac:dyDescent="0.2">
      <c r="A39" s="16" t="s">
        <v>3508</v>
      </c>
      <c r="B39" s="16" t="s">
        <v>3161</v>
      </c>
      <c r="C39" s="16">
        <v>78</v>
      </c>
      <c r="D39" s="16" t="s">
        <v>3535</v>
      </c>
      <c r="E39" s="16" t="s">
        <v>3535</v>
      </c>
      <c r="F39" s="35">
        <f>COUNTIF(数据!H:H,A39)</f>
        <v>1</v>
      </c>
      <c r="G39" s="16" t="s">
        <v>3554</v>
      </c>
    </row>
    <row r="40" spans="1:7" ht="16.5" customHeight="1" x14ac:dyDescent="0.2">
      <c r="A40" s="16" t="s">
        <v>3509</v>
      </c>
      <c r="B40" s="16" t="s">
        <v>3162</v>
      </c>
      <c r="C40" s="16">
        <v>78</v>
      </c>
      <c r="D40" s="16" t="s">
        <v>3535</v>
      </c>
      <c r="E40" s="16" t="s">
        <v>3535</v>
      </c>
      <c r="F40" s="35">
        <f>COUNTIF(数据!H:H,A40)</f>
        <v>0</v>
      </c>
      <c r="G40" s="16" t="s">
        <v>3554</v>
      </c>
    </row>
    <row r="41" spans="1:7" ht="16.5" customHeight="1" x14ac:dyDescent="0.2">
      <c r="A41" s="16" t="s">
        <v>3510</v>
      </c>
      <c r="B41" s="16" t="s">
        <v>3163</v>
      </c>
      <c r="C41" s="16">
        <v>78</v>
      </c>
      <c r="D41" s="16" t="s">
        <v>3535</v>
      </c>
      <c r="E41" s="16" t="s">
        <v>3535</v>
      </c>
      <c r="F41" s="35">
        <f>COUNTIF(数据!H:H,A41)</f>
        <v>1</v>
      </c>
      <c r="G41" s="16" t="s">
        <v>3554</v>
      </c>
    </row>
    <row r="42" spans="1:7" ht="16.5" customHeight="1" x14ac:dyDescent="0.2">
      <c r="A42" s="16" t="s">
        <v>3463</v>
      </c>
      <c r="B42" s="16" t="s">
        <v>3155</v>
      </c>
      <c r="C42" s="16">
        <v>78</v>
      </c>
      <c r="D42" s="16" t="s">
        <v>3535</v>
      </c>
      <c r="E42" s="16" t="s">
        <v>3535</v>
      </c>
      <c r="F42" s="35">
        <f>COUNTIF(数据!H:H,A42)</f>
        <v>142</v>
      </c>
      <c r="G42" s="16" t="s">
        <v>3554</v>
      </c>
    </row>
    <row r="43" spans="1:7" ht="16.5" customHeight="1" x14ac:dyDescent="0.2">
      <c r="A43" s="16" t="s">
        <v>3511</v>
      </c>
      <c r="B43" s="16" t="s">
        <v>3154</v>
      </c>
      <c r="C43" s="16">
        <v>78</v>
      </c>
      <c r="D43" s="16" t="s">
        <v>3535</v>
      </c>
      <c r="E43" s="16" t="s">
        <v>3535</v>
      </c>
      <c r="F43" s="35">
        <f>COUNTIF(数据!H:H,A43)</f>
        <v>0</v>
      </c>
      <c r="G43" s="16" t="s">
        <v>3554</v>
      </c>
    </row>
  </sheetData>
  <autoFilter ref="A1:G43" xr:uid="{515F5A44-8F83-4508-990D-60FCEA8ED834}"/>
  <sortState ref="A2:B43">
    <sortCondition ref="A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D9B3-2EF4-4323-9779-5B466BD11700}">
  <dimension ref="A1:B131"/>
  <sheetViews>
    <sheetView workbookViewId="0">
      <selection activeCell="G19" sqref="G19"/>
    </sheetView>
  </sheetViews>
  <sheetFormatPr defaultRowHeight="23.25" customHeight="1" x14ac:dyDescent="0.2"/>
  <cols>
    <col min="1" max="1" width="11.625" bestFit="1" customWidth="1"/>
    <col min="2" max="2" width="11" bestFit="1" customWidth="1"/>
  </cols>
  <sheetData>
    <row r="1" spans="1:2" ht="15" customHeight="1" x14ac:dyDescent="0.2">
      <c r="A1" s="41" t="s">
        <v>1214</v>
      </c>
      <c r="B1" s="41"/>
    </row>
    <row r="2" spans="1:2" ht="15" customHeight="1" x14ac:dyDescent="0.2">
      <c r="A2" s="20" t="s">
        <v>1212</v>
      </c>
      <c r="B2" s="20" t="s">
        <v>1213</v>
      </c>
    </row>
    <row r="3" spans="1:2" ht="15" customHeight="1" x14ac:dyDescent="0.2">
      <c r="A3" s="16" t="s">
        <v>683</v>
      </c>
      <c r="B3" s="16" t="s">
        <v>1217</v>
      </c>
    </row>
    <row r="4" spans="1:2" ht="15" customHeight="1" x14ac:dyDescent="0.2">
      <c r="A4" s="16" t="s">
        <v>1211</v>
      </c>
      <c r="B4" s="16" t="s">
        <v>1216</v>
      </c>
    </row>
    <row r="5" spans="1:2" ht="15" customHeight="1" x14ac:dyDescent="0.2">
      <c r="A5" s="16" t="s">
        <v>49</v>
      </c>
      <c r="B5" s="16" t="s">
        <v>1215</v>
      </c>
    </row>
    <row r="6" spans="1:2" ht="15" customHeight="1" x14ac:dyDescent="0.2"/>
    <row r="7" spans="1:2" ht="15" customHeight="1" x14ac:dyDescent="0.2"/>
    <row r="8" spans="1:2" ht="15" customHeight="1" x14ac:dyDescent="0.2"/>
    <row r="9" spans="1:2" ht="15" customHeight="1" x14ac:dyDescent="0.2"/>
    <row r="10" spans="1:2" ht="15" customHeight="1" x14ac:dyDescent="0.2"/>
    <row r="11" spans="1:2" ht="15" customHeight="1" x14ac:dyDescent="0.2"/>
    <row r="12" spans="1:2" ht="15" customHeight="1" x14ac:dyDescent="0.2"/>
    <row r="13" spans="1:2" ht="15" customHeight="1" x14ac:dyDescent="0.2"/>
    <row r="14" spans="1:2" ht="15" customHeight="1" x14ac:dyDescent="0.2"/>
    <row r="15" spans="1:2" ht="15" customHeight="1" x14ac:dyDescent="0.2"/>
    <row r="16" spans="1:2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4.25" x14ac:dyDescent="0.2"/>
  </sheetData>
  <autoFilter ref="A2:B130" xr:uid="{6637906A-BEC8-4C8D-BE90-42CA46DE2CEC}"/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BDC7-458B-497A-ABDF-F97FAFF00DEE}">
  <dimension ref="A1:L130"/>
  <sheetViews>
    <sheetView topLeftCell="A124" workbookViewId="0">
      <selection activeCell="D8" sqref="D8"/>
    </sheetView>
  </sheetViews>
  <sheetFormatPr defaultRowHeight="19.5" customHeight="1" x14ac:dyDescent="0.2"/>
  <cols>
    <col min="1" max="1" width="7.125" bestFit="1" customWidth="1"/>
    <col min="2" max="2" width="9" bestFit="1" customWidth="1"/>
    <col min="3" max="3" width="13.375" customWidth="1"/>
    <col min="4" max="4" width="9.5" bestFit="1" customWidth="1"/>
    <col min="5" max="5" width="8.75" bestFit="1" customWidth="1"/>
    <col min="6" max="6" width="9.25" customWidth="1"/>
    <col min="7" max="7" width="10" bestFit="1" customWidth="1"/>
    <col min="8" max="8" width="9.25" bestFit="1" customWidth="1"/>
    <col min="9" max="9" width="9.375" bestFit="1" customWidth="1"/>
    <col min="10" max="10" width="8.5" bestFit="1" customWidth="1"/>
    <col min="11" max="12" width="9.25" bestFit="1" customWidth="1"/>
  </cols>
  <sheetData>
    <row r="1" spans="1:12" ht="19.5" customHeight="1" x14ac:dyDescent="0.2">
      <c r="A1" s="41" t="s">
        <v>3523</v>
      </c>
      <c r="B1" s="41" t="s">
        <v>3171</v>
      </c>
      <c r="C1" s="42" t="s">
        <v>1213</v>
      </c>
      <c r="D1" s="42"/>
      <c r="E1" s="42"/>
      <c r="F1" s="42"/>
      <c r="G1" s="42"/>
      <c r="H1" s="43" t="s">
        <v>3256</v>
      </c>
      <c r="I1" s="43"/>
      <c r="J1" s="43"/>
      <c r="K1" s="43"/>
      <c r="L1" s="43"/>
    </row>
    <row r="2" spans="1:12" ht="19.5" customHeight="1" x14ac:dyDescent="0.2">
      <c r="A2" s="41"/>
      <c r="B2" s="41"/>
      <c r="C2" s="24" t="s">
        <v>3454</v>
      </c>
      <c r="D2" s="24" t="s">
        <v>3081</v>
      </c>
      <c r="E2" s="24" t="s">
        <v>3082</v>
      </c>
      <c r="F2" s="9" t="s">
        <v>3525</v>
      </c>
      <c r="G2" s="24" t="s">
        <v>3455</v>
      </c>
      <c r="H2" s="22" t="s">
        <v>3454</v>
      </c>
      <c r="I2" s="22" t="s">
        <v>3081</v>
      </c>
      <c r="J2" s="22" t="s">
        <v>3082</v>
      </c>
      <c r="K2" s="22" t="s">
        <v>3525</v>
      </c>
      <c r="L2" s="22" t="s">
        <v>3455</v>
      </c>
    </row>
    <row r="3" spans="1:12" ht="19.5" customHeight="1" x14ac:dyDescent="0.2">
      <c r="A3" s="2">
        <v>0</v>
      </c>
      <c r="B3" s="2" t="str">
        <f>DEC2HEX(A3,2)</f>
        <v>00</v>
      </c>
      <c r="C3" s="25" t="s">
        <v>3551</v>
      </c>
      <c r="D3" s="26" t="str">
        <f>"MSB:"&amp;TEXT(HEX2DEC(RIGHT(B3,2)),"000")</f>
        <v>MSB:000</v>
      </c>
      <c r="E3" s="26" t="str">
        <f>"LSB:"&amp;TEXT(HEX2DEC(RIGHT(B3,2)),"000")</f>
        <v>LSB:000</v>
      </c>
      <c r="F3" s="26" t="str">
        <f>"Vol:"&amp;TEXT(HEX2DEC(RIGHT(B3,2)),"000")</f>
        <v>Vol:000</v>
      </c>
      <c r="G3" s="26" t="str">
        <f>TEXT(HEX2DEC(RIGHT(B3,2)),"000")</f>
        <v>000</v>
      </c>
      <c r="H3" s="23">
        <f>COUNTIF(数据!$M:$M,C3)</f>
        <v>261</v>
      </c>
      <c r="I3" s="23">
        <f>COUNTIF(数据!$M:$M,D3)</f>
        <v>99</v>
      </c>
      <c r="J3" s="23">
        <f>COUNTIF(数据!$M:$M,E3)</f>
        <v>7</v>
      </c>
      <c r="K3" s="23">
        <f>COUNTIF(数据!$M:$M,F3)</f>
        <v>16</v>
      </c>
      <c r="L3" s="23">
        <f>COUNTIF(数据!$M:$M,G3)</f>
        <v>0</v>
      </c>
    </row>
    <row r="4" spans="1:12" ht="19.5" customHeight="1" x14ac:dyDescent="0.2">
      <c r="A4" s="2">
        <v>1</v>
      </c>
      <c r="B4" s="2" t="str">
        <f t="shared" ref="B4:B67" si="0">DEC2HEX(A4,2)</f>
        <v>01</v>
      </c>
      <c r="C4" s="25" t="str">
        <f>"按下(力度"&amp;TEXT(HEX2DEC(RIGHT(B4,2)),"000")&amp;")"</f>
        <v>按下(力度001)</v>
      </c>
      <c r="D4" s="26" t="str">
        <f t="shared" ref="D4:D67" si="1">"MSB:"&amp;TEXT(HEX2DEC(RIGHT(B4,2)),"000")</f>
        <v>MSB:001</v>
      </c>
      <c r="E4" s="26" t="str">
        <f t="shared" ref="E4:E67" si="2">"LSB:"&amp;TEXT(HEX2DEC(RIGHT(B4,2)),"000")</f>
        <v>LSB:001</v>
      </c>
      <c r="F4" s="26" t="str">
        <f t="shared" ref="F4:F67" si="3">"Vol:"&amp;TEXT(HEX2DEC(RIGHT(B4,2)),"000")</f>
        <v>Vol:001</v>
      </c>
      <c r="G4" s="26" t="str">
        <f t="shared" ref="G4:G66" si="4">TEXT(HEX2DEC(RIGHT(B4,2)),"000")</f>
        <v>001</v>
      </c>
      <c r="H4" s="23">
        <f>COUNTIF(数据!$M:$M,C4)</f>
        <v>0</v>
      </c>
      <c r="I4" s="23">
        <f>COUNTIF(数据!$M:$M,D4)</f>
        <v>0</v>
      </c>
      <c r="J4" s="23">
        <f>COUNTIF(数据!$M:$M,E4)</f>
        <v>0</v>
      </c>
      <c r="K4" s="23">
        <f>COUNTIF(数据!$M:$M,F4)</f>
        <v>0</v>
      </c>
      <c r="L4" s="23">
        <f>COUNTIF(数据!$M:$M,G4)</f>
        <v>0</v>
      </c>
    </row>
    <row r="5" spans="1:12" ht="19.5" customHeight="1" x14ac:dyDescent="0.2">
      <c r="A5" s="2">
        <v>2</v>
      </c>
      <c r="B5" s="2" t="str">
        <f t="shared" si="0"/>
        <v>02</v>
      </c>
      <c r="C5" s="25" t="str">
        <f t="shared" ref="C5:C68" si="5">"按下(力度"&amp;TEXT(HEX2DEC(RIGHT(B5,2)),"000")&amp;")"</f>
        <v>按下(力度002)</v>
      </c>
      <c r="D5" s="26" t="str">
        <f t="shared" si="1"/>
        <v>MSB:002</v>
      </c>
      <c r="E5" s="26" t="str">
        <f t="shared" si="2"/>
        <v>LSB:002</v>
      </c>
      <c r="F5" s="26" t="str">
        <f t="shared" si="3"/>
        <v>Vol:002</v>
      </c>
      <c r="G5" s="26" t="str">
        <f t="shared" si="4"/>
        <v>002</v>
      </c>
      <c r="H5" s="23">
        <f>COUNTIF(数据!$M:$M,C5)</f>
        <v>0</v>
      </c>
      <c r="I5" s="23">
        <f>COUNTIF(数据!$M:$M,D5)</f>
        <v>0</v>
      </c>
      <c r="J5" s="23">
        <f>COUNTIF(数据!$M:$M,E5)</f>
        <v>0</v>
      </c>
      <c r="K5" s="23">
        <f>COUNTIF(数据!$M:$M,F5)</f>
        <v>4</v>
      </c>
      <c r="L5" s="23">
        <f>COUNTIF(数据!$M:$M,G5)</f>
        <v>0</v>
      </c>
    </row>
    <row r="6" spans="1:12" ht="19.5" customHeight="1" x14ac:dyDescent="0.2">
      <c r="A6" s="2">
        <v>3</v>
      </c>
      <c r="B6" s="2" t="str">
        <f t="shared" si="0"/>
        <v>03</v>
      </c>
      <c r="C6" s="25" t="str">
        <f t="shared" si="5"/>
        <v>按下(力度003)</v>
      </c>
      <c r="D6" s="26" t="str">
        <f t="shared" si="1"/>
        <v>MSB:003</v>
      </c>
      <c r="E6" s="26" t="str">
        <f t="shared" si="2"/>
        <v>LSB:003</v>
      </c>
      <c r="F6" s="26" t="str">
        <f t="shared" si="3"/>
        <v>Vol:003</v>
      </c>
      <c r="G6" s="26" t="str">
        <f t="shared" si="4"/>
        <v>003</v>
      </c>
      <c r="H6" s="23">
        <f>COUNTIF(数据!$M:$M,C6)</f>
        <v>0</v>
      </c>
      <c r="I6" s="23">
        <f>COUNTIF(数据!$M:$M,D6)</f>
        <v>0</v>
      </c>
      <c r="J6" s="23">
        <f>COUNTIF(数据!$M:$M,E6)</f>
        <v>0</v>
      </c>
      <c r="K6" s="23">
        <f>COUNTIF(数据!$M:$M,F6)</f>
        <v>0</v>
      </c>
      <c r="L6" s="23">
        <f>COUNTIF(数据!$M:$M,G6)</f>
        <v>0</v>
      </c>
    </row>
    <row r="7" spans="1:12" ht="19.5" customHeight="1" x14ac:dyDescent="0.2">
      <c r="A7" s="2">
        <v>4</v>
      </c>
      <c r="B7" s="2" t="str">
        <f t="shared" si="0"/>
        <v>04</v>
      </c>
      <c r="C7" s="25" t="str">
        <f t="shared" si="5"/>
        <v>按下(力度004)</v>
      </c>
      <c r="D7" s="26" t="str">
        <f t="shared" si="1"/>
        <v>MSB:004</v>
      </c>
      <c r="E7" s="26" t="str">
        <f t="shared" si="2"/>
        <v>LSB:004</v>
      </c>
      <c r="F7" s="26" t="str">
        <f t="shared" si="3"/>
        <v>Vol:004</v>
      </c>
      <c r="G7" s="26" t="str">
        <f t="shared" si="4"/>
        <v>004</v>
      </c>
      <c r="H7" s="23">
        <f>COUNTIF(数据!$M:$M,C7)</f>
        <v>0</v>
      </c>
      <c r="I7" s="23">
        <f>COUNTIF(数据!$M:$M,D7)</f>
        <v>0</v>
      </c>
      <c r="J7" s="23">
        <f>COUNTIF(数据!$M:$M,E7)</f>
        <v>0</v>
      </c>
      <c r="K7" s="23">
        <f>COUNTIF(数据!$M:$M,F7)</f>
        <v>0</v>
      </c>
      <c r="L7" s="23">
        <f>COUNTIF(数据!$M:$M,G7)</f>
        <v>0</v>
      </c>
    </row>
    <row r="8" spans="1:12" ht="19.5" customHeight="1" x14ac:dyDescent="0.2">
      <c r="A8" s="2">
        <v>5</v>
      </c>
      <c r="B8" s="2" t="str">
        <f t="shared" si="0"/>
        <v>05</v>
      </c>
      <c r="C8" s="25" t="str">
        <f t="shared" si="5"/>
        <v>按下(力度005)</v>
      </c>
      <c r="D8" s="26" t="str">
        <f t="shared" si="1"/>
        <v>MSB:005</v>
      </c>
      <c r="E8" s="26" t="str">
        <f t="shared" si="2"/>
        <v>LSB:005</v>
      </c>
      <c r="F8" s="26" t="str">
        <f t="shared" si="3"/>
        <v>Vol:005</v>
      </c>
      <c r="G8" s="26" t="str">
        <f t="shared" si="4"/>
        <v>005</v>
      </c>
      <c r="H8" s="23">
        <f>COUNTIF(数据!$M:$M,C8)</f>
        <v>0</v>
      </c>
      <c r="I8" s="23">
        <f>COUNTIF(数据!$M:$M,D8)</f>
        <v>0</v>
      </c>
      <c r="J8" s="23">
        <f>COUNTIF(数据!$M:$M,E8)</f>
        <v>0</v>
      </c>
      <c r="K8" s="23">
        <f>COUNTIF(数据!$M:$M,F8)</f>
        <v>0</v>
      </c>
      <c r="L8" s="23">
        <f>COUNTIF(数据!$M:$M,G8)</f>
        <v>0</v>
      </c>
    </row>
    <row r="9" spans="1:12" ht="19.5" customHeight="1" x14ac:dyDescent="0.2">
      <c r="A9" s="2">
        <v>6</v>
      </c>
      <c r="B9" s="2" t="str">
        <f t="shared" si="0"/>
        <v>06</v>
      </c>
      <c r="C9" s="25" t="str">
        <f t="shared" si="5"/>
        <v>按下(力度006)</v>
      </c>
      <c r="D9" s="26" t="str">
        <f t="shared" si="1"/>
        <v>MSB:006</v>
      </c>
      <c r="E9" s="26" t="str">
        <f t="shared" si="2"/>
        <v>LSB:006</v>
      </c>
      <c r="F9" s="26" t="str">
        <f t="shared" si="3"/>
        <v>Vol:006</v>
      </c>
      <c r="G9" s="26" t="str">
        <f t="shared" si="4"/>
        <v>006</v>
      </c>
      <c r="H9" s="23">
        <f>COUNTIF(数据!$M:$M,C9)</f>
        <v>0</v>
      </c>
      <c r="I9" s="23">
        <f>COUNTIF(数据!$M:$M,D9)</f>
        <v>0</v>
      </c>
      <c r="J9" s="23">
        <f>COUNTIF(数据!$M:$M,E9)</f>
        <v>0</v>
      </c>
      <c r="K9" s="23">
        <f>COUNTIF(数据!$M:$M,F9)</f>
        <v>0</v>
      </c>
      <c r="L9" s="23">
        <f>COUNTIF(数据!$M:$M,G9)</f>
        <v>0</v>
      </c>
    </row>
    <row r="10" spans="1:12" ht="19.5" customHeight="1" x14ac:dyDescent="0.2">
      <c r="A10" s="2">
        <v>7</v>
      </c>
      <c r="B10" s="2" t="str">
        <f t="shared" si="0"/>
        <v>07</v>
      </c>
      <c r="C10" s="25" t="str">
        <f t="shared" si="5"/>
        <v>按下(力度007)</v>
      </c>
      <c r="D10" s="26" t="str">
        <f t="shared" si="1"/>
        <v>MSB:007</v>
      </c>
      <c r="E10" s="26" t="str">
        <f t="shared" si="2"/>
        <v>LSB:007</v>
      </c>
      <c r="F10" s="26" t="str">
        <f t="shared" si="3"/>
        <v>Vol:007</v>
      </c>
      <c r="G10" s="26" t="str">
        <f t="shared" si="4"/>
        <v>007</v>
      </c>
      <c r="H10" s="23">
        <f>COUNTIF(数据!$M:$M,C10)</f>
        <v>0</v>
      </c>
      <c r="I10" s="23">
        <f>COUNTIF(数据!$M:$M,D10)</f>
        <v>0</v>
      </c>
      <c r="J10" s="23">
        <f>COUNTIF(数据!$M:$M,E10)</f>
        <v>0</v>
      </c>
      <c r="K10" s="23">
        <f>COUNTIF(数据!$M:$M,F10)</f>
        <v>0</v>
      </c>
      <c r="L10" s="23">
        <f>COUNTIF(数据!$M:$M,G10)</f>
        <v>0</v>
      </c>
    </row>
    <row r="11" spans="1:12" ht="19.5" customHeight="1" x14ac:dyDescent="0.2">
      <c r="A11" s="2">
        <v>8</v>
      </c>
      <c r="B11" s="2" t="str">
        <f t="shared" si="0"/>
        <v>08</v>
      </c>
      <c r="C11" s="25" t="str">
        <f t="shared" si="5"/>
        <v>按下(力度008)</v>
      </c>
      <c r="D11" s="26" t="str">
        <f t="shared" si="1"/>
        <v>MSB:008</v>
      </c>
      <c r="E11" s="26" t="str">
        <f t="shared" si="2"/>
        <v>LSB:008</v>
      </c>
      <c r="F11" s="26" t="str">
        <f t="shared" si="3"/>
        <v>Vol:008</v>
      </c>
      <c r="G11" s="26" t="str">
        <f t="shared" si="4"/>
        <v>008</v>
      </c>
      <c r="H11" s="23">
        <f>COUNTIF(数据!$M:$M,C11)</f>
        <v>0</v>
      </c>
      <c r="I11" s="23">
        <f>COUNTIF(数据!$M:$M,D11)</f>
        <v>0</v>
      </c>
      <c r="J11" s="23">
        <f>COUNTIF(数据!$M:$M,E11)</f>
        <v>0</v>
      </c>
      <c r="K11" s="23">
        <f>COUNTIF(数据!$M:$M,F11)</f>
        <v>0</v>
      </c>
      <c r="L11" s="23">
        <f>COUNTIF(数据!$M:$M,G11)</f>
        <v>0</v>
      </c>
    </row>
    <row r="12" spans="1:12" ht="19.5" customHeight="1" x14ac:dyDescent="0.2">
      <c r="A12" s="2">
        <v>9</v>
      </c>
      <c r="B12" s="2" t="str">
        <f t="shared" si="0"/>
        <v>09</v>
      </c>
      <c r="C12" s="25" t="str">
        <f t="shared" si="5"/>
        <v>按下(力度009)</v>
      </c>
      <c r="D12" s="26" t="str">
        <f t="shared" si="1"/>
        <v>MSB:009</v>
      </c>
      <c r="E12" s="26" t="str">
        <f t="shared" si="2"/>
        <v>LSB:009</v>
      </c>
      <c r="F12" s="26" t="str">
        <f t="shared" si="3"/>
        <v>Vol:009</v>
      </c>
      <c r="G12" s="26" t="str">
        <f t="shared" si="4"/>
        <v>009</v>
      </c>
      <c r="H12" s="23">
        <f>COUNTIF(数据!$M:$M,C12)</f>
        <v>0</v>
      </c>
      <c r="I12" s="23">
        <f>COUNTIF(数据!$M:$M,D12)</f>
        <v>0</v>
      </c>
      <c r="J12" s="23">
        <f>COUNTIF(数据!$M:$M,E12)</f>
        <v>0</v>
      </c>
      <c r="K12" s="23">
        <f>COUNTIF(数据!$M:$M,F12)</f>
        <v>0</v>
      </c>
      <c r="L12" s="23">
        <f>COUNTIF(数据!$M:$M,G12)</f>
        <v>0</v>
      </c>
    </row>
    <row r="13" spans="1:12" ht="19.5" customHeight="1" x14ac:dyDescent="0.2">
      <c r="A13" s="2">
        <v>10</v>
      </c>
      <c r="B13" s="2" t="str">
        <f t="shared" si="0"/>
        <v>0A</v>
      </c>
      <c r="C13" s="25" t="str">
        <f t="shared" si="5"/>
        <v>按下(力度010)</v>
      </c>
      <c r="D13" s="26" t="str">
        <f t="shared" si="1"/>
        <v>MSB:010</v>
      </c>
      <c r="E13" s="26" t="str">
        <f t="shared" si="2"/>
        <v>LSB:010</v>
      </c>
      <c r="F13" s="26" t="str">
        <f t="shared" si="3"/>
        <v>Vol:010</v>
      </c>
      <c r="G13" s="26" t="str">
        <f t="shared" si="4"/>
        <v>010</v>
      </c>
      <c r="H13" s="23">
        <f>COUNTIF(数据!$M:$M,C13)</f>
        <v>0</v>
      </c>
      <c r="I13" s="23">
        <f>COUNTIF(数据!$M:$M,D13)</f>
        <v>0</v>
      </c>
      <c r="J13" s="23">
        <f>COUNTIF(数据!$M:$M,E13)</f>
        <v>0</v>
      </c>
      <c r="K13" s="23">
        <f>COUNTIF(数据!$M:$M,F13)</f>
        <v>0</v>
      </c>
      <c r="L13" s="23">
        <f>COUNTIF(数据!$M:$M,G13)</f>
        <v>0</v>
      </c>
    </row>
    <row r="14" spans="1:12" ht="19.5" customHeight="1" x14ac:dyDescent="0.2">
      <c r="A14" s="2">
        <v>11</v>
      </c>
      <c r="B14" s="2" t="str">
        <f t="shared" si="0"/>
        <v>0B</v>
      </c>
      <c r="C14" s="25" t="str">
        <f t="shared" si="5"/>
        <v>按下(力度011)</v>
      </c>
      <c r="D14" s="26" t="str">
        <f t="shared" si="1"/>
        <v>MSB:011</v>
      </c>
      <c r="E14" s="26" t="str">
        <f t="shared" si="2"/>
        <v>LSB:011</v>
      </c>
      <c r="F14" s="26" t="str">
        <f t="shared" si="3"/>
        <v>Vol:011</v>
      </c>
      <c r="G14" s="26" t="str">
        <f t="shared" si="4"/>
        <v>011</v>
      </c>
      <c r="H14" s="23">
        <f>COUNTIF(数据!$M:$M,C14)</f>
        <v>0</v>
      </c>
      <c r="I14" s="23">
        <f>COUNTIF(数据!$M:$M,D14)</f>
        <v>0</v>
      </c>
      <c r="J14" s="23">
        <f>COUNTIF(数据!$M:$M,E14)</f>
        <v>0</v>
      </c>
      <c r="K14" s="23">
        <f>COUNTIF(数据!$M:$M,F14)</f>
        <v>0</v>
      </c>
      <c r="L14" s="23">
        <f>COUNTIF(数据!$M:$M,G14)</f>
        <v>0</v>
      </c>
    </row>
    <row r="15" spans="1:12" ht="19.5" customHeight="1" x14ac:dyDescent="0.2">
      <c r="A15" s="2">
        <v>12</v>
      </c>
      <c r="B15" s="2" t="str">
        <f t="shared" si="0"/>
        <v>0C</v>
      </c>
      <c r="C15" s="25" t="str">
        <f t="shared" si="5"/>
        <v>按下(力度012)</v>
      </c>
      <c r="D15" s="26" t="str">
        <f t="shared" si="1"/>
        <v>MSB:012</v>
      </c>
      <c r="E15" s="26" t="str">
        <f t="shared" si="2"/>
        <v>LSB:012</v>
      </c>
      <c r="F15" s="26" t="str">
        <f t="shared" si="3"/>
        <v>Vol:012</v>
      </c>
      <c r="G15" s="26" t="str">
        <f t="shared" si="4"/>
        <v>012</v>
      </c>
      <c r="H15" s="23">
        <f>COUNTIF(数据!$M:$M,C15)</f>
        <v>0</v>
      </c>
      <c r="I15" s="23">
        <f>COUNTIF(数据!$M:$M,D15)</f>
        <v>0</v>
      </c>
      <c r="J15" s="23">
        <f>COUNTIF(数据!$M:$M,E15)</f>
        <v>0</v>
      </c>
      <c r="K15" s="23">
        <f>COUNTIF(数据!$M:$M,F15)</f>
        <v>0</v>
      </c>
      <c r="L15" s="23">
        <f>COUNTIF(数据!$M:$M,G15)</f>
        <v>0</v>
      </c>
    </row>
    <row r="16" spans="1:12" ht="19.5" customHeight="1" x14ac:dyDescent="0.2">
      <c r="A16" s="2">
        <v>13</v>
      </c>
      <c r="B16" s="2" t="str">
        <f t="shared" si="0"/>
        <v>0D</v>
      </c>
      <c r="C16" s="25" t="str">
        <f t="shared" si="5"/>
        <v>按下(力度013)</v>
      </c>
      <c r="D16" s="26" t="str">
        <f t="shared" si="1"/>
        <v>MSB:013</v>
      </c>
      <c r="E16" s="26" t="str">
        <f t="shared" si="2"/>
        <v>LSB:013</v>
      </c>
      <c r="F16" s="26" t="str">
        <f t="shared" si="3"/>
        <v>Vol:013</v>
      </c>
      <c r="G16" s="26" t="str">
        <f t="shared" si="4"/>
        <v>013</v>
      </c>
      <c r="H16" s="23">
        <f>COUNTIF(数据!$M:$M,C16)</f>
        <v>0</v>
      </c>
      <c r="I16" s="23">
        <f>COUNTIF(数据!$M:$M,D16)</f>
        <v>0</v>
      </c>
      <c r="J16" s="23">
        <f>COUNTIF(数据!$M:$M,E16)</f>
        <v>0</v>
      </c>
      <c r="K16" s="23">
        <f>COUNTIF(数据!$M:$M,F16)</f>
        <v>0</v>
      </c>
      <c r="L16" s="23">
        <f>COUNTIF(数据!$M:$M,G16)</f>
        <v>0</v>
      </c>
    </row>
    <row r="17" spans="1:12" ht="19.5" customHeight="1" x14ac:dyDescent="0.2">
      <c r="A17" s="2">
        <v>14</v>
      </c>
      <c r="B17" s="2" t="str">
        <f t="shared" si="0"/>
        <v>0E</v>
      </c>
      <c r="C17" s="25" t="str">
        <f t="shared" si="5"/>
        <v>按下(力度014)</v>
      </c>
      <c r="D17" s="26" t="str">
        <f t="shared" si="1"/>
        <v>MSB:014</v>
      </c>
      <c r="E17" s="26" t="str">
        <f t="shared" si="2"/>
        <v>LSB:014</v>
      </c>
      <c r="F17" s="26" t="str">
        <f t="shared" si="3"/>
        <v>Vol:014</v>
      </c>
      <c r="G17" s="26" t="str">
        <f t="shared" si="4"/>
        <v>014</v>
      </c>
      <c r="H17" s="23">
        <f>COUNTIF(数据!$M:$M,C17)</f>
        <v>0</v>
      </c>
      <c r="I17" s="23">
        <f>COUNTIF(数据!$M:$M,D17)</f>
        <v>0</v>
      </c>
      <c r="J17" s="23">
        <f>COUNTIF(数据!$M:$M,E17)</f>
        <v>0</v>
      </c>
      <c r="K17" s="23">
        <f>COUNTIF(数据!$M:$M,F17)</f>
        <v>0</v>
      </c>
      <c r="L17" s="23">
        <f>COUNTIF(数据!$M:$M,G17)</f>
        <v>0</v>
      </c>
    </row>
    <row r="18" spans="1:12" ht="19.5" customHeight="1" x14ac:dyDescent="0.2">
      <c r="A18" s="2">
        <v>15</v>
      </c>
      <c r="B18" s="2" t="str">
        <f t="shared" si="0"/>
        <v>0F</v>
      </c>
      <c r="C18" s="25" t="str">
        <f t="shared" si="5"/>
        <v>按下(力度015)</v>
      </c>
      <c r="D18" s="26" t="str">
        <f t="shared" si="1"/>
        <v>MSB:015</v>
      </c>
      <c r="E18" s="26" t="str">
        <f t="shared" si="2"/>
        <v>LSB:015</v>
      </c>
      <c r="F18" s="26" t="str">
        <f t="shared" si="3"/>
        <v>Vol:015</v>
      </c>
      <c r="G18" s="26" t="str">
        <f t="shared" si="4"/>
        <v>015</v>
      </c>
      <c r="H18" s="23">
        <f>COUNTIF(数据!$M:$M,C18)</f>
        <v>0</v>
      </c>
      <c r="I18" s="23">
        <f>COUNTIF(数据!$M:$M,D18)</f>
        <v>0</v>
      </c>
      <c r="J18" s="23">
        <f>COUNTIF(数据!$M:$M,E18)</f>
        <v>0</v>
      </c>
      <c r="K18" s="23">
        <f>COUNTIF(数据!$M:$M,F18)</f>
        <v>0</v>
      </c>
      <c r="L18" s="23">
        <f>COUNTIF(数据!$M:$M,G18)</f>
        <v>0</v>
      </c>
    </row>
    <row r="19" spans="1:12" ht="19.5" customHeight="1" x14ac:dyDescent="0.2">
      <c r="A19" s="2">
        <v>16</v>
      </c>
      <c r="B19" s="2" t="str">
        <f t="shared" si="0"/>
        <v>10</v>
      </c>
      <c r="C19" s="25" t="str">
        <f t="shared" si="5"/>
        <v>按下(力度016)</v>
      </c>
      <c r="D19" s="26" t="str">
        <f t="shared" si="1"/>
        <v>MSB:016</v>
      </c>
      <c r="E19" s="26" t="str">
        <f t="shared" si="2"/>
        <v>LSB:016</v>
      </c>
      <c r="F19" s="26" t="str">
        <f t="shared" si="3"/>
        <v>Vol:016</v>
      </c>
      <c r="G19" s="26" t="str">
        <f t="shared" si="4"/>
        <v>016</v>
      </c>
      <c r="H19" s="23">
        <f>COUNTIF(数据!$M:$M,C19)</f>
        <v>0</v>
      </c>
      <c r="I19" s="23">
        <f>COUNTIF(数据!$M:$M,D19)</f>
        <v>0</v>
      </c>
      <c r="J19" s="23">
        <f>COUNTIF(数据!$M:$M,E19)</f>
        <v>0</v>
      </c>
      <c r="K19" s="23">
        <f>COUNTIF(数据!$M:$M,F19)</f>
        <v>0</v>
      </c>
      <c r="L19" s="23">
        <f>COUNTIF(数据!$M:$M,G19)</f>
        <v>0</v>
      </c>
    </row>
    <row r="20" spans="1:12" ht="19.5" customHeight="1" x14ac:dyDescent="0.2">
      <c r="A20" s="2">
        <v>17</v>
      </c>
      <c r="B20" s="2" t="str">
        <f t="shared" si="0"/>
        <v>11</v>
      </c>
      <c r="C20" s="25" t="str">
        <f t="shared" si="5"/>
        <v>按下(力度017)</v>
      </c>
      <c r="D20" s="26" t="str">
        <f t="shared" si="1"/>
        <v>MSB:017</v>
      </c>
      <c r="E20" s="26" t="str">
        <f t="shared" si="2"/>
        <v>LSB:017</v>
      </c>
      <c r="F20" s="26" t="str">
        <f t="shared" si="3"/>
        <v>Vol:017</v>
      </c>
      <c r="G20" s="26" t="str">
        <f t="shared" si="4"/>
        <v>017</v>
      </c>
      <c r="H20" s="23">
        <f>COUNTIF(数据!$M:$M,C20)</f>
        <v>0</v>
      </c>
      <c r="I20" s="23">
        <f>COUNTIF(数据!$M:$M,D20)</f>
        <v>0</v>
      </c>
      <c r="J20" s="23">
        <f>COUNTIF(数据!$M:$M,E20)</f>
        <v>0</v>
      </c>
      <c r="K20" s="23">
        <f>COUNTIF(数据!$M:$M,F20)</f>
        <v>0</v>
      </c>
      <c r="L20" s="23">
        <f>COUNTIF(数据!$M:$M,G20)</f>
        <v>0</v>
      </c>
    </row>
    <row r="21" spans="1:12" ht="19.5" customHeight="1" x14ac:dyDescent="0.2">
      <c r="A21" s="2">
        <v>18</v>
      </c>
      <c r="B21" s="2" t="str">
        <f t="shared" si="0"/>
        <v>12</v>
      </c>
      <c r="C21" s="25" t="str">
        <f t="shared" si="5"/>
        <v>按下(力度018)</v>
      </c>
      <c r="D21" s="26" t="str">
        <f t="shared" si="1"/>
        <v>MSB:018</v>
      </c>
      <c r="E21" s="26" t="str">
        <f t="shared" si="2"/>
        <v>LSB:018</v>
      </c>
      <c r="F21" s="26" t="str">
        <f t="shared" si="3"/>
        <v>Vol:018</v>
      </c>
      <c r="G21" s="26" t="str">
        <f t="shared" si="4"/>
        <v>018</v>
      </c>
      <c r="H21" s="23">
        <f>COUNTIF(数据!$M:$M,C21)</f>
        <v>0</v>
      </c>
      <c r="I21" s="23">
        <f>COUNTIF(数据!$M:$M,D21)</f>
        <v>0</v>
      </c>
      <c r="J21" s="23">
        <f>COUNTIF(数据!$M:$M,E21)</f>
        <v>0</v>
      </c>
      <c r="K21" s="23">
        <f>COUNTIF(数据!$M:$M,F21)</f>
        <v>11</v>
      </c>
      <c r="L21" s="23">
        <f>COUNTIF(数据!$M:$M,G21)</f>
        <v>0</v>
      </c>
    </row>
    <row r="22" spans="1:12" ht="19.5" customHeight="1" x14ac:dyDescent="0.2">
      <c r="A22" s="2">
        <v>19</v>
      </c>
      <c r="B22" s="2" t="str">
        <f t="shared" si="0"/>
        <v>13</v>
      </c>
      <c r="C22" s="25" t="str">
        <f t="shared" si="5"/>
        <v>按下(力度019)</v>
      </c>
      <c r="D22" s="26" t="str">
        <f t="shared" si="1"/>
        <v>MSB:019</v>
      </c>
      <c r="E22" s="26" t="str">
        <f t="shared" si="2"/>
        <v>LSB:019</v>
      </c>
      <c r="F22" s="26" t="str">
        <f t="shared" si="3"/>
        <v>Vol:019</v>
      </c>
      <c r="G22" s="26" t="str">
        <f t="shared" si="4"/>
        <v>019</v>
      </c>
      <c r="H22" s="23">
        <f>COUNTIF(数据!$M:$M,C22)</f>
        <v>0</v>
      </c>
      <c r="I22" s="23">
        <f>COUNTIF(数据!$M:$M,D22)</f>
        <v>0</v>
      </c>
      <c r="J22" s="23">
        <f>COUNTIF(数据!$M:$M,E22)</f>
        <v>0</v>
      </c>
      <c r="K22" s="23">
        <f>COUNTIF(数据!$M:$M,F22)</f>
        <v>0</v>
      </c>
      <c r="L22" s="23">
        <f>COUNTIF(数据!$M:$M,G22)</f>
        <v>0</v>
      </c>
    </row>
    <row r="23" spans="1:12" ht="19.5" customHeight="1" x14ac:dyDescent="0.2">
      <c r="A23" s="2">
        <v>20</v>
      </c>
      <c r="B23" s="2" t="str">
        <f t="shared" si="0"/>
        <v>14</v>
      </c>
      <c r="C23" s="25" t="str">
        <f t="shared" si="5"/>
        <v>按下(力度020)</v>
      </c>
      <c r="D23" s="26" t="str">
        <f t="shared" si="1"/>
        <v>MSB:020</v>
      </c>
      <c r="E23" s="26" t="str">
        <f t="shared" si="2"/>
        <v>LSB:020</v>
      </c>
      <c r="F23" s="26" t="str">
        <f t="shared" si="3"/>
        <v>Vol:020</v>
      </c>
      <c r="G23" s="26" t="str">
        <f t="shared" si="4"/>
        <v>020</v>
      </c>
      <c r="H23" s="23">
        <f>COUNTIF(数据!$M:$M,C23)</f>
        <v>0</v>
      </c>
      <c r="I23" s="23">
        <f>COUNTIF(数据!$M:$M,D23)</f>
        <v>0</v>
      </c>
      <c r="J23" s="23">
        <f>COUNTIF(数据!$M:$M,E23)</f>
        <v>0</v>
      </c>
      <c r="K23" s="23">
        <f>COUNTIF(数据!$M:$M,F23)</f>
        <v>23</v>
      </c>
      <c r="L23" s="23">
        <f>COUNTIF(数据!$M:$M,G23)</f>
        <v>0</v>
      </c>
    </row>
    <row r="24" spans="1:12" ht="19.5" customHeight="1" x14ac:dyDescent="0.2">
      <c r="A24" s="2">
        <v>21</v>
      </c>
      <c r="B24" s="2" t="str">
        <f t="shared" si="0"/>
        <v>15</v>
      </c>
      <c r="C24" s="25" t="str">
        <f t="shared" si="5"/>
        <v>按下(力度021)</v>
      </c>
      <c r="D24" s="26" t="str">
        <f t="shared" si="1"/>
        <v>MSB:021</v>
      </c>
      <c r="E24" s="26" t="str">
        <f t="shared" si="2"/>
        <v>LSB:021</v>
      </c>
      <c r="F24" s="26" t="str">
        <f t="shared" si="3"/>
        <v>Vol:021</v>
      </c>
      <c r="G24" s="26" t="str">
        <f t="shared" si="4"/>
        <v>021</v>
      </c>
      <c r="H24" s="23">
        <f>COUNTIF(数据!$M:$M,C24)</f>
        <v>0</v>
      </c>
      <c r="I24" s="23">
        <f>COUNTIF(数据!$M:$M,D24)</f>
        <v>0</v>
      </c>
      <c r="J24" s="23">
        <f>COUNTIF(数据!$M:$M,E24)</f>
        <v>0</v>
      </c>
      <c r="K24" s="23">
        <f>COUNTIF(数据!$M:$M,F24)</f>
        <v>0</v>
      </c>
      <c r="L24" s="23">
        <f>COUNTIF(数据!$M:$M,G24)</f>
        <v>0</v>
      </c>
    </row>
    <row r="25" spans="1:12" ht="19.5" customHeight="1" x14ac:dyDescent="0.2">
      <c r="A25" s="2">
        <v>22</v>
      </c>
      <c r="B25" s="2" t="str">
        <f t="shared" si="0"/>
        <v>16</v>
      </c>
      <c r="C25" s="25" t="str">
        <f t="shared" si="5"/>
        <v>按下(力度022)</v>
      </c>
      <c r="D25" s="26" t="str">
        <f t="shared" si="1"/>
        <v>MSB:022</v>
      </c>
      <c r="E25" s="26" t="str">
        <f t="shared" si="2"/>
        <v>LSB:022</v>
      </c>
      <c r="F25" s="26" t="str">
        <f t="shared" si="3"/>
        <v>Vol:022</v>
      </c>
      <c r="G25" s="26" t="str">
        <f t="shared" si="4"/>
        <v>022</v>
      </c>
      <c r="H25" s="23">
        <f>COUNTIF(数据!$M:$M,C25)</f>
        <v>0</v>
      </c>
      <c r="I25" s="23">
        <f>COUNTIF(数据!$M:$M,D25)</f>
        <v>0</v>
      </c>
      <c r="J25" s="23">
        <f>COUNTIF(数据!$M:$M,E25)</f>
        <v>0</v>
      </c>
      <c r="K25" s="23">
        <f>COUNTIF(数据!$M:$M,F25)</f>
        <v>0</v>
      </c>
      <c r="L25" s="23">
        <f>COUNTIF(数据!$M:$M,G25)</f>
        <v>0</v>
      </c>
    </row>
    <row r="26" spans="1:12" ht="19.5" customHeight="1" x14ac:dyDescent="0.2">
      <c r="A26" s="2">
        <v>23</v>
      </c>
      <c r="B26" s="2" t="str">
        <f t="shared" si="0"/>
        <v>17</v>
      </c>
      <c r="C26" s="25" t="str">
        <f t="shared" si="5"/>
        <v>按下(力度023)</v>
      </c>
      <c r="D26" s="26" t="str">
        <f t="shared" si="1"/>
        <v>MSB:023</v>
      </c>
      <c r="E26" s="26" t="str">
        <f t="shared" si="2"/>
        <v>LSB:023</v>
      </c>
      <c r="F26" s="26" t="str">
        <f t="shared" si="3"/>
        <v>Vol:023</v>
      </c>
      <c r="G26" s="26" t="str">
        <f t="shared" si="4"/>
        <v>023</v>
      </c>
      <c r="H26" s="23">
        <f>COUNTIF(数据!$M:$M,C26)</f>
        <v>0</v>
      </c>
      <c r="I26" s="23">
        <f>COUNTIF(数据!$M:$M,D26)</f>
        <v>0</v>
      </c>
      <c r="J26" s="23">
        <f>COUNTIF(数据!$M:$M,E26)</f>
        <v>0</v>
      </c>
      <c r="K26" s="23">
        <f>COUNTIF(数据!$M:$M,F26)</f>
        <v>0</v>
      </c>
      <c r="L26" s="23">
        <f>COUNTIF(数据!$M:$M,G26)</f>
        <v>0</v>
      </c>
    </row>
    <row r="27" spans="1:12" ht="19.5" customHeight="1" x14ac:dyDescent="0.2">
      <c r="A27" s="2">
        <v>24</v>
      </c>
      <c r="B27" s="2" t="str">
        <f t="shared" si="0"/>
        <v>18</v>
      </c>
      <c r="C27" s="25" t="str">
        <f t="shared" si="5"/>
        <v>按下(力度024)</v>
      </c>
      <c r="D27" s="26" t="str">
        <f t="shared" si="1"/>
        <v>MSB:024</v>
      </c>
      <c r="E27" s="26" t="str">
        <f t="shared" si="2"/>
        <v>LSB:024</v>
      </c>
      <c r="F27" s="26" t="str">
        <f t="shared" si="3"/>
        <v>Vol:024</v>
      </c>
      <c r="G27" s="26" t="str">
        <f t="shared" si="4"/>
        <v>024</v>
      </c>
      <c r="H27" s="23">
        <f>COUNTIF(数据!$M:$M,C27)</f>
        <v>1</v>
      </c>
      <c r="I27" s="23">
        <f>COUNTIF(数据!$M:$M,D27)</f>
        <v>0</v>
      </c>
      <c r="J27" s="23">
        <f>COUNTIF(数据!$M:$M,E27)</f>
        <v>0</v>
      </c>
      <c r="K27" s="23">
        <f>COUNTIF(数据!$M:$M,F27)</f>
        <v>30</v>
      </c>
      <c r="L27" s="23">
        <f>COUNTIF(数据!$M:$M,G27)</f>
        <v>0</v>
      </c>
    </row>
    <row r="28" spans="1:12" ht="19.5" customHeight="1" x14ac:dyDescent="0.2">
      <c r="A28" s="2">
        <v>25</v>
      </c>
      <c r="B28" s="2" t="str">
        <f t="shared" si="0"/>
        <v>19</v>
      </c>
      <c r="C28" s="25" t="str">
        <f t="shared" si="5"/>
        <v>按下(力度025)</v>
      </c>
      <c r="D28" s="26" t="str">
        <f t="shared" si="1"/>
        <v>MSB:025</v>
      </c>
      <c r="E28" s="26" t="str">
        <f t="shared" si="2"/>
        <v>LSB:025</v>
      </c>
      <c r="F28" s="26" t="str">
        <f t="shared" si="3"/>
        <v>Vol:025</v>
      </c>
      <c r="G28" s="26" t="str">
        <f t="shared" si="4"/>
        <v>025</v>
      </c>
      <c r="H28" s="23">
        <f>COUNTIF(数据!$M:$M,C28)</f>
        <v>1</v>
      </c>
      <c r="I28" s="23">
        <f>COUNTIF(数据!$M:$M,D28)</f>
        <v>0</v>
      </c>
      <c r="J28" s="23">
        <f>COUNTIF(数据!$M:$M,E28)</f>
        <v>0</v>
      </c>
      <c r="K28" s="23">
        <f>COUNTIF(数据!$M:$M,F28)</f>
        <v>0</v>
      </c>
      <c r="L28" s="23">
        <f>COUNTIF(数据!$M:$M,G28)</f>
        <v>0</v>
      </c>
    </row>
    <row r="29" spans="1:12" ht="19.5" customHeight="1" x14ac:dyDescent="0.2">
      <c r="A29" s="2">
        <v>26</v>
      </c>
      <c r="B29" s="2" t="str">
        <f t="shared" si="0"/>
        <v>1A</v>
      </c>
      <c r="C29" s="25" t="str">
        <f t="shared" si="5"/>
        <v>按下(力度026)</v>
      </c>
      <c r="D29" s="26" t="str">
        <f t="shared" si="1"/>
        <v>MSB:026</v>
      </c>
      <c r="E29" s="26" t="str">
        <f t="shared" si="2"/>
        <v>LSB:026</v>
      </c>
      <c r="F29" s="26" t="str">
        <f t="shared" si="3"/>
        <v>Vol:026</v>
      </c>
      <c r="G29" s="26" t="str">
        <f t="shared" si="4"/>
        <v>026</v>
      </c>
      <c r="H29" s="23">
        <f>COUNTIF(数据!$M:$M,C29)</f>
        <v>0</v>
      </c>
      <c r="I29" s="23">
        <f>COUNTIF(数据!$M:$M,D29)</f>
        <v>0</v>
      </c>
      <c r="J29" s="23">
        <f>COUNTIF(数据!$M:$M,E29)</f>
        <v>0</v>
      </c>
      <c r="K29" s="23">
        <f>COUNTIF(数据!$M:$M,F29)</f>
        <v>4</v>
      </c>
      <c r="L29" s="23">
        <f>COUNTIF(数据!$M:$M,G29)</f>
        <v>0</v>
      </c>
    </row>
    <row r="30" spans="1:12" ht="19.5" customHeight="1" x14ac:dyDescent="0.2">
      <c r="A30" s="2">
        <v>27</v>
      </c>
      <c r="B30" s="2" t="str">
        <f t="shared" si="0"/>
        <v>1B</v>
      </c>
      <c r="C30" s="25" t="str">
        <f t="shared" si="5"/>
        <v>按下(力度027)</v>
      </c>
      <c r="D30" s="26" t="str">
        <f t="shared" si="1"/>
        <v>MSB:027</v>
      </c>
      <c r="E30" s="26" t="str">
        <f t="shared" si="2"/>
        <v>LSB:027</v>
      </c>
      <c r="F30" s="26" t="str">
        <f t="shared" si="3"/>
        <v>Vol:027</v>
      </c>
      <c r="G30" s="26" t="str">
        <f t="shared" si="4"/>
        <v>027</v>
      </c>
      <c r="H30" s="23">
        <f>COUNTIF(数据!$M:$M,C30)</f>
        <v>0</v>
      </c>
      <c r="I30" s="23">
        <f>COUNTIF(数据!$M:$M,D30)</f>
        <v>0</v>
      </c>
      <c r="J30" s="23">
        <f>COUNTIF(数据!$M:$M,E30)</f>
        <v>0</v>
      </c>
      <c r="K30" s="23">
        <f>COUNTIF(数据!$M:$M,F30)</f>
        <v>0</v>
      </c>
      <c r="L30" s="23">
        <f>COUNTIF(数据!$M:$M,G30)</f>
        <v>0</v>
      </c>
    </row>
    <row r="31" spans="1:12" ht="19.5" customHeight="1" x14ac:dyDescent="0.2">
      <c r="A31" s="2">
        <v>28</v>
      </c>
      <c r="B31" s="2" t="str">
        <f t="shared" si="0"/>
        <v>1C</v>
      </c>
      <c r="C31" s="25" t="str">
        <f t="shared" si="5"/>
        <v>按下(力度028)</v>
      </c>
      <c r="D31" s="26" t="str">
        <f t="shared" si="1"/>
        <v>MSB:028</v>
      </c>
      <c r="E31" s="26" t="str">
        <f t="shared" si="2"/>
        <v>LSB:028</v>
      </c>
      <c r="F31" s="26" t="str">
        <f t="shared" si="3"/>
        <v>Vol:028</v>
      </c>
      <c r="G31" s="26" t="str">
        <f t="shared" si="4"/>
        <v>028</v>
      </c>
      <c r="H31" s="23">
        <f>COUNTIF(数据!$M:$M,C31)</f>
        <v>1</v>
      </c>
      <c r="I31" s="23">
        <f>COUNTIF(数据!$M:$M,D31)</f>
        <v>0</v>
      </c>
      <c r="J31" s="23">
        <f>COUNTIF(数据!$M:$M,E31)</f>
        <v>0</v>
      </c>
      <c r="K31" s="23">
        <f>COUNTIF(数据!$M:$M,F31)</f>
        <v>0</v>
      </c>
      <c r="L31" s="23">
        <f>COUNTIF(数据!$M:$M,G31)</f>
        <v>0</v>
      </c>
    </row>
    <row r="32" spans="1:12" ht="19.5" customHeight="1" x14ac:dyDescent="0.2">
      <c r="A32" s="2">
        <v>29</v>
      </c>
      <c r="B32" s="2" t="str">
        <f t="shared" si="0"/>
        <v>1D</v>
      </c>
      <c r="C32" s="25" t="str">
        <f t="shared" si="5"/>
        <v>按下(力度029)</v>
      </c>
      <c r="D32" s="26" t="str">
        <f t="shared" si="1"/>
        <v>MSB:029</v>
      </c>
      <c r="E32" s="26" t="str">
        <f t="shared" si="2"/>
        <v>LSB:029</v>
      </c>
      <c r="F32" s="26" t="str">
        <f t="shared" si="3"/>
        <v>Vol:029</v>
      </c>
      <c r="G32" s="26" t="str">
        <f t="shared" si="4"/>
        <v>029</v>
      </c>
      <c r="H32" s="23">
        <f>COUNTIF(数据!$M:$M,C32)</f>
        <v>0</v>
      </c>
      <c r="I32" s="23">
        <f>COUNTIF(数据!$M:$M,D32)</f>
        <v>0</v>
      </c>
      <c r="J32" s="23">
        <f>COUNTIF(数据!$M:$M,E32)</f>
        <v>0</v>
      </c>
      <c r="K32" s="23">
        <f>COUNTIF(数据!$M:$M,F32)</f>
        <v>0</v>
      </c>
      <c r="L32" s="23">
        <f>COUNTIF(数据!$M:$M,G32)</f>
        <v>0</v>
      </c>
    </row>
    <row r="33" spans="1:12" ht="19.5" customHeight="1" x14ac:dyDescent="0.2">
      <c r="A33" s="2">
        <v>30</v>
      </c>
      <c r="B33" s="2" t="str">
        <f t="shared" si="0"/>
        <v>1E</v>
      </c>
      <c r="C33" s="25" t="str">
        <f t="shared" si="5"/>
        <v>按下(力度030)</v>
      </c>
      <c r="D33" s="26" t="str">
        <f t="shared" si="1"/>
        <v>MSB:030</v>
      </c>
      <c r="E33" s="26" t="str">
        <f t="shared" si="2"/>
        <v>LSB:030</v>
      </c>
      <c r="F33" s="26" t="str">
        <f t="shared" si="3"/>
        <v>Vol:030</v>
      </c>
      <c r="G33" s="26" t="str">
        <f t="shared" si="4"/>
        <v>030</v>
      </c>
      <c r="H33" s="23">
        <f>COUNTIF(数据!$M:$M,C33)</f>
        <v>2</v>
      </c>
      <c r="I33" s="23">
        <f>COUNTIF(数据!$M:$M,D33)</f>
        <v>0</v>
      </c>
      <c r="J33" s="23">
        <f>COUNTIF(数据!$M:$M,E33)</f>
        <v>0</v>
      </c>
      <c r="K33" s="23">
        <f>COUNTIF(数据!$M:$M,F33)</f>
        <v>7</v>
      </c>
      <c r="L33" s="23">
        <f>COUNTIF(数据!$M:$M,G33)</f>
        <v>0</v>
      </c>
    </row>
    <row r="34" spans="1:12" ht="19.5" customHeight="1" x14ac:dyDescent="0.2">
      <c r="A34" s="2">
        <v>31</v>
      </c>
      <c r="B34" s="2" t="str">
        <f t="shared" si="0"/>
        <v>1F</v>
      </c>
      <c r="C34" s="25" t="str">
        <f t="shared" si="5"/>
        <v>按下(力度031)</v>
      </c>
      <c r="D34" s="26" t="str">
        <f t="shared" si="1"/>
        <v>MSB:031</v>
      </c>
      <c r="E34" s="26" t="str">
        <f t="shared" si="2"/>
        <v>LSB:031</v>
      </c>
      <c r="F34" s="26" t="str">
        <f t="shared" si="3"/>
        <v>Vol:031</v>
      </c>
      <c r="G34" s="26" t="str">
        <f t="shared" si="4"/>
        <v>031</v>
      </c>
      <c r="H34" s="23">
        <f>COUNTIF(数据!$M:$M,C34)</f>
        <v>1</v>
      </c>
      <c r="I34" s="23">
        <f>COUNTIF(数据!$M:$M,D34)</f>
        <v>0</v>
      </c>
      <c r="J34" s="23">
        <f>COUNTIF(数据!$M:$M,E34)</f>
        <v>0</v>
      </c>
      <c r="K34" s="23">
        <f>COUNTIF(数据!$M:$M,F34)</f>
        <v>0</v>
      </c>
      <c r="L34" s="23">
        <f>COUNTIF(数据!$M:$M,G34)</f>
        <v>0</v>
      </c>
    </row>
    <row r="35" spans="1:12" ht="19.5" customHeight="1" x14ac:dyDescent="0.2">
      <c r="A35" s="2">
        <v>32</v>
      </c>
      <c r="B35" s="2" t="str">
        <f t="shared" si="0"/>
        <v>20</v>
      </c>
      <c r="C35" s="25" t="str">
        <f t="shared" si="5"/>
        <v>按下(力度032)</v>
      </c>
      <c r="D35" s="26" t="str">
        <f t="shared" si="1"/>
        <v>MSB:032</v>
      </c>
      <c r="E35" s="26" t="str">
        <f t="shared" si="2"/>
        <v>LSB:032</v>
      </c>
      <c r="F35" s="26" t="str">
        <f t="shared" si="3"/>
        <v>Vol:032</v>
      </c>
      <c r="G35" s="26" t="str">
        <f t="shared" si="4"/>
        <v>032</v>
      </c>
      <c r="H35" s="23">
        <f>COUNTIF(数据!$M:$M,C35)</f>
        <v>0</v>
      </c>
      <c r="I35" s="23">
        <f>COUNTIF(数据!$M:$M,D35)</f>
        <v>0</v>
      </c>
      <c r="J35" s="23">
        <f>COUNTIF(数据!$M:$M,E35)</f>
        <v>0</v>
      </c>
      <c r="K35" s="23">
        <f>COUNTIF(数据!$M:$M,F35)</f>
        <v>1</v>
      </c>
      <c r="L35" s="23">
        <f>COUNTIF(数据!$M:$M,G35)</f>
        <v>0</v>
      </c>
    </row>
    <row r="36" spans="1:12" ht="19.5" customHeight="1" x14ac:dyDescent="0.2">
      <c r="A36" s="2">
        <v>33</v>
      </c>
      <c r="B36" s="2" t="str">
        <f t="shared" si="0"/>
        <v>21</v>
      </c>
      <c r="C36" s="25" t="str">
        <f t="shared" si="5"/>
        <v>按下(力度033)</v>
      </c>
      <c r="D36" s="26" t="str">
        <f t="shared" si="1"/>
        <v>MSB:033</v>
      </c>
      <c r="E36" s="26" t="str">
        <f t="shared" si="2"/>
        <v>LSB:033</v>
      </c>
      <c r="F36" s="26" t="str">
        <f t="shared" si="3"/>
        <v>Vol:033</v>
      </c>
      <c r="G36" s="26" t="str">
        <f t="shared" si="4"/>
        <v>033</v>
      </c>
      <c r="H36" s="23">
        <f>COUNTIF(数据!$M:$M,C36)</f>
        <v>0</v>
      </c>
      <c r="I36" s="23">
        <f>COUNTIF(数据!$M:$M,D36)</f>
        <v>0</v>
      </c>
      <c r="J36" s="23">
        <f>COUNTIF(数据!$M:$M,E36)</f>
        <v>0</v>
      </c>
      <c r="K36" s="23">
        <f>COUNTIF(数据!$M:$M,F36)</f>
        <v>0</v>
      </c>
      <c r="L36" s="23">
        <f>COUNTIF(数据!$M:$M,G36)</f>
        <v>0</v>
      </c>
    </row>
    <row r="37" spans="1:12" ht="19.5" customHeight="1" x14ac:dyDescent="0.2">
      <c r="A37" s="2">
        <v>34</v>
      </c>
      <c r="B37" s="2" t="str">
        <f t="shared" si="0"/>
        <v>22</v>
      </c>
      <c r="C37" s="25" t="str">
        <f t="shared" si="5"/>
        <v>按下(力度034)</v>
      </c>
      <c r="D37" s="26" t="str">
        <f t="shared" si="1"/>
        <v>MSB:034</v>
      </c>
      <c r="E37" s="26" t="str">
        <f t="shared" si="2"/>
        <v>LSB:034</v>
      </c>
      <c r="F37" s="26" t="str">
        <f t="shared" si="3"/>
        <v>Vol:034</v>
      </c>
      <c r="G37" s="26" t="str">
        <f t="shared" si="4"/>
        <v>034</v>
      </c>
      <c r="H37" s="23">
        <f>COUNTIF(数据!$M:$M,C37)</f>
        <v>1</v>
      </c>
      <c r="I37" s="23">
        <f>COUNTIF(数据!$M:$M,D37)</f>
        <v>0</v>
      </c>
      <c r="J37" s="23">
        <f>COUNTIF(数据!$M:$M,E37)</f>
        <v>0</v>
      </c>
      <c r="K37" s="23">
        <f>COUNTIF(数据!$M:$M,F37)</f>
        <v>0</v>
      </c>
      <c r="L37" s="23">
        <f>COUNTIF(数据!$M:$M,G37)</f>
        <v>0</v>
      </c>
    </row>
    <row r="38" spans="1:12" ht="19.5" customHeight="1" x14ac:dyDescent="0.2">
      <c r="A38" s="2">
        <v>35</v>
      </c>
      <c r="B38" s="2" t="str">
        <f t="shared" si="0"/>
        <v>23</v>
      </c>
      <c r="C38" s="25" t="str">
        <f t="shared" si="5"/>
        <v>按下(力度035)</v>
      </c>
      <c r="D38" s="26" t="str">
        <f t="shared" si="1"/>
        <v>MSB:035</v>
      </c>
      <c r="E38" s="26" t="str">
        <f t="shared" si="2"/>
        <v>LSB:035</v>
      </c>
      <c r="F38" s="26" t="str">
        <f t="shared" si="3"/>
        <v>Vol:035</v>
      </c>
      <c r="G38" s="26" t="str">
        <f t="shared" si="4"/>
        <v>035</v>
      </c>
      <c r="H38" s="23">
        <f>COUNTIF(数据!$M:$M,C38)</f>
        <v>1</v>
      </c>
      <c r="I38" s="23">
        <f>COUNTIF(数据!$M:$M,D38)</f>
        <v>0</v>
      </c>
      <c r="J38" s="23">
        <f>COUNTIF(数据!$M:$M,E38)</f>
        <v>0</v>
      </c>
      <c r="K38" s="23">
        <f>COUNTIF(数据!$M:$M,F38)</f>
        <v>7</v>
      </c>
      <c r="L38" s="23">
        <f>COUNTIF(数据!$M:$M,G38)</f>
        <v>0</v>
      </c>
    </row>
    <row r="39" spans="1:12" ht="19.5" customHeight="1" x14ac:dyDescent="0.2">
      <c r="A39" s="2">
        <v>36</v>
      </c>
      <c r="B39" s="2" t="str">
        <f t="shared" si="0"/>
        <v>24</v>
      </c>
      <c r="C39" s="25" t="str">
        <f t="shared" si="5"/>
        <v>按下(力度036)</v>
      </c>
      <c r="D39" s="26" t="str">
        <f t="shared" si="1"/>
        <v>MSB:036</v>
      </c>
      <c r="E39" s="26" t="str">
        <f t="shared" si="2"/>
        <v>LSB:036</v>
      </c>
      <c r="F39" s="26" t="str">
        <f t="shared" si="3"/>
        <v>Vol:036</v>
      </c>
      <c r="G39" s="26" t="str">
        <f t="shared" si="4"/>
        <v>036</v>
      </c>
      <c r="H39" s="23">
        <f>COUNTIF(数据!$M:$M,C39)</f>
        <v>1</v>
      </c>
      <c r="I39" s="23">
        <f>COUNTIF(数据!$M:$M,D39)</f>
        <v>0</v>
      </c>
      <c r="J39" s="23">
        <f>COUNTIF(数据!$M:$M,E39)</f>
        <v>0</v>
      </c>
      <c r="K39" s="23">
        <f>COUNTIF(数据!$M:$M,F39)</f>
        <v>0</v>
      </c>
      <c r="L39" s="23">
        <f>COUNTIF(数据!$M:$M,G39)</f>
        <v>0</v>
      </c>
    </row>
    <row r="40" spans="1:12" ht="19.5" customHeight="1" x14ac:dyDescent="0.2">
      <c r="A40" s="2">
        <v>37</v>
      </c>
      <c r="B40" s="2" t="str">
        <f t="shared" si="0"/>
        <v>25</v>
      </c>
      <c r="C40" s="25" t="str">
        <f t="shared" si="5"/>
        <v>按下(力度037)</v>
      </c>
      <c r="D40" s="26" t="str">
        <f t="shared" si="1"/>
        <v>MSB:037</v>
      </c>
      <c r="E40" s="26" t="str">
        <f t="shared" si="2"/>
        <v>LSB:037</v>
      </c>
      <c r="F40" s="26" t="str">
        <f t="shared" si="3"/>
        <v>Vol:037</v>
      </c>
      <c r="G40" s="26" t="str">
        <f t="shared" si="4"/>
        <v>037</v>
      </c>
      <c r="H40" s="23">
        <f>COUNTIF(数据!$M:$M,C40)</f>
        <v>2</v>
      </c>
      <c r="I40" s="23">
        <f>COUNTIF(数据!$M:$M,D40)</f>
        <v>0</v>
      </c>
      <c r="J40" s="23">
        <f>COUNTIF(数据!$M:$M,E40)</f>
        <v>0</v>
      </c>
      <c r="K40" s="23">
        <f>COUNTIF(数据!$M:$M,F40)</f>
        <v>0</v>
      </c>
      <c r="L40" s="23">
        <f>COUNTIF(数据!$M:$M,G40)</f>
        <v>0</v>
      </c>
    </row>
    <row r="41" spans="1:12" ht="19.5" customHeight="1" x14ac:dyDescent="0.2">
      <c r="A41" s="2">
        <v>38</v>
      </c>
      <c r="B41" s="2" t="str">
        <f t="shared" si="0"/>
        <v>26</v>
      </c>
      <c r="C41" s="25" t="str">
        <f t="shared" si="5"/>
        <v>按下(力度038)</v>
      </c>
      <c r="D41" s="26" t="str">
        <f t="shared" si="1"/>
        <v>MSB:038</v>
      </c>
      <c r="E41" s="26" t="str">
        <f t="shared" si="2"/>
        <v>LSB:038</v>
      </c>
      <c r="F41" s="26" t="str">
        <f t="shared" si="3"/>
        <v>Vol:038</v>
      </c>
      <c r="G41" s="26" t="str">
        <f t="shared" si="4"/>
        <v>038</v>
      </c>
      <c r="H41" s="23">
        <f>COUNTIF(数据!$M:$M,C41)</f>
        <v>1</v>
      </c>
      <c r="I41" s="23">
        <f>COUNTIF(数据!$M:$M,D41)</f>
        <v>0</v>
      </c>
      <c r="J41" s="23">
        <f>COUNTIF(数据!$M:$M,E41)</f>
        <v>0</v>
      </c>
      <c r="K41" s="23">
        <f>COUNTIF(数据!$M:$M,F41)</f>
        <v>0</v>
      </c>
      <c r="L41" s="23">
        <f>COUNTIF(数据!$M:$M,G41)</f>
        <v>0</v>
      </c>
    </row>
    <row r="42" spans="1:12" ht="19.5" customHeight="1" x14ac:dyDescent="0.2">
      <c r="A42" s="2">
        <v>39</v>
      </c>
      <c r="B42" s="2" t="str">
        <f t="shared" si="0"/>
        <v>27</v>
      </c>
      <c r="C42" s="25" t="str">
        <f t="shared" si="5"/>
        <v>按下(力度039)</v>
      </c>
      <c r="D42" s="26" t="str">
        <f t="shared" si="1"/>
        <v>MSB:039</v>
      </c>
      <c r="E42" s="26" t="str">
        <f t="shared" si="2"/>
        <v>LSB:039</v>
      </c>
      <c r="F42" s="26" t="str">
        <f t="shared" si="3"/>
        <v>Vol:039</v>
      </c>
      <c r="G42" s="26" t="str">
        <f t="shared" si="4"/>
        <v>039</v>
      </c>
      <c r="H42" s="23">
        <f>COUNTIF(数据!$M:$M,C42)</f>
        <v>0</v>
      </c>
      <c r="I42" s="23">
        <f>COUNTIF(数据!$M:$M,D42)</f>
        <v>0</v>
      </c>
      <c r="J42" s="23">
        <f>COUNTIF(数据!$M:$M,E42)</f>
        <v>0</v>
      </c>
      <c r="K42" s="23">
        <f>COUNTIF(数据!$M:$M,F42)</f>
        <v>0</v>
      </c>
      <c r="L42" s="23">
        <f>COUNTIF(数据!$M:$M,G42)</f>
        <v>0</v>
      </c>
    </row>
    <row r="43" spans="1:12" ht="19.5" customHeight="1" x14ac:dyDescent="0.2">
      <c r="A43" s="2">
        <v>40</v>
      </c>
      <c r="B43" s="2" t="str">
        <f t="shared" si="0"/>
        <v>28</v>
      </c>
      <c r="C43" s="25" t="str">
        <f t="shared" si="5"/>
        <v>按下(力度040)</v>
      </c>
      <c r="D43" s="26" t="str">
        <f t="shared" si="1"/>
        <v>MSB:040</v>
      </c>
      <c r="E43" s="26" t="str">
        <f t="shared" si="2"/>
        <v>LSB:040</v>
      </c>
      <c r="F43" s="26" t="str">
        <f t="shared" si="3"/>
        <v>Vol:040</v>
      </c>
      <c r="G43" s="26" t="str">
        <f t="shared" si="4"/>
        <v>040</v>
      </c>
      <c r="H43" s="23">
        <f>COUNTIF(数据!$M:$M,C43)</f>
        <v>0</v>
      </c>
      <c r="I43" s="23">
        <f>COUNTIF(数据!$M:$M,D43)</f>
        <v>0</v>
      </c>
      <c r="J43" s="23">
        <f>COUNTIF(数据!$M:$M,E43)</f>
        <v>0</v>
      </c>
      <c r="K43" s="23">
        <f>COUNTIF(数据!$M:$M,F43)</f>
        <v>7</v>
      </c>
      <c r="L43" s="23">
        <f>COUNTIF(数据!$M:$M,G43)</f>
        <v>0</v>
      </c>
    </row>
    <row r="44" spans="1:12" ht="19.5" customHeight="1" x14ac:dyDescent="0.2">
      <c r="A44" s="2">
        <v>41</v>
      </c>
      <c r="B44" s="2" t="str">
        <f t="shared" si="0"/>
        <v>29</v>
      </c>
      <c r="C44" s="25" t="str">
        <f t="shared" si="5"/>
        <v>按下(力度041)</v>
      </c>
      <c r="D44" s="26" t="str">
        <f t="shared" si="1"/>
        <v>MSB:041</v>
      </c>
      <c r="E44" s="26" t="str">
        <f t="shared" si="2"/>
        <v>LSB:041</v>
      </c>
      <c r="F44" s="26" t="str">
        <f t="shared" si="3"/>
        <v>Vol:041</v>
      </c>
      <c r="G44" s="26" t="str">
        <f t="shared" si="4"/>
        <v>041</v>
      </c>
      <c r="H44" s="23">
        <f>COUNTIF(数据!$M:$M,C44)</f>
        <v>2</v>
      </c>
      <c r="I44" s="23">
        <f>COUNTIF(数据!$M:$M,D44)</f>
        <v>0</v>
      </c>
      <c r="J44" s="23">
        <f>COUNTIF(数据!$M:$M,E44)</f>
        <v>0</v>
      </c>
      <c r="K44" s="23">
        <f>COUNTIF(数据!$M:$M,F44)</f>
        <v>0</v>
      </c>
      <c r="L44" s="23">
        <f>COUNTIF(数据!$M:$M,G44)</f>
        <v>0</v>
      </c>
    </row>
    <row r="45" spans="1:12" ht="19.5" customHeight="1" x14ac:dyDescent="0.2">
      <c r="A45" s="2">
        <v>42</v>
      </c>
      <c r="B45" s="2" t="str">
        <f t="shared" si="0"/>
        <v>2A</v>
      </c>
      <c r="C45" s="25" t="str">
        <f t="shared" si="5"/>
        <v>按下(力度042)</v>
      </c>
      <c r="D45" s="26" t="str">
        <f t="shared" si="1"/>
        <v>MSB:042</v>
      </c>
      <c r="E45" s="26" t="str">
        <f t="shared" si="2"/>
        <v>LSB:042</v>
      </c>
      <c r="F45" s="26" t="str">
        <f t="shared" si="3"/>
        <v>Vol:042</v>
      </c>
      <c r="G45" s="26" t="str">
        <f t="shared" si="4"/>
        <v>042</v>
      </c>
      <c r="H45" s="23">
        <f>COUNTIF(数据!$M:$M,C45)</f>
        <v>1</v>
      </c>
      <c r="I45" s="23">
        <f>COUNTIF(数据!$M:$M,D45)</f>
        <v>0</v>
      </c>
      <c r="J45" s="23">
        <f>COUNTIF(数据!$M:$M,E45)</f>
        <v>0</v>
      </c>
      <c r="K45" s="23">
        <f>COUNTIF(数据!$M:$M,F45)</f>
        <v>0</v>
      </c>
      <c r="L45" s="23">
        <f>COUNTIF(数据!$M:$M,G45)</f>
        <v>0</v>
      </c>
    </row>
    <row r="46" spans="1:12" ht="19.5" customHeight="1" x14ac:dyDescent="0.2">
      <c r="A46" s="2">
        <v>43</v>
      </c>
      <c r="B46" s="2" t="str">
        <f t="shared" si="0"/>
        <v>2B</v>
      </c>
      <c r="C46" s="25" t="str">
        <f t="shared" si="5"/>
        <v>按下(力度043)</v>
      </c>
      <c r="D46" s="26" t="str">
        <f t="shared" si="1"/>
        <v>MSB:043</v>
      </c>
      <c r="E46" s="26" t="str">
        <f t="shared" si="2"/>
        <v>LSB:043</v>
      </c>
      <c r="F46" s="26" t="str">
        <f t="shared" si="3"/>
        <v>Vol:043</v>
      </c>
      <c r="G46" s="26" t="str">
        <f t="shared" si="4"/>
        <v>043</v>
      </c>
      <c r="H46" s="23">
        <f>COUNTIF(数据!$M:$M,C46)</f>
        <v>0</v>
      </c>
      <c r="I46" s="23">
        <f>COUNTIF(数据!$M:$M,D46)</f>
        <v>0</v>
      </c>
      <c r="J46" s="23">
        <f>COUNTIF(数据!$M:$M,E46)</f>
        <v>0</v>
      </c>
      <c r="K46" s="23">
        <f>COUNTIF(数据!$M:$M,F46)</f>
        <v>0</v>
      </c>
      <c r="L46" s="23">
        <f>COUNTIF(数据!$M:$M,G46)</f>
        <v>0</v>
      </c>
    </row>
    <row r="47" spans="1:12" ht="19.5" customHeight="1" x14ac:dyDescent="0.2">
      <c r="A47" s="2">
        <v>44</v>
      </c>
      <c r="B47" s="2" t="str">
        <f t="shared" si="0"/>
        <v>2C</v>
      </c>
      <c r="C47" s="25" t="str">
        <f t="shared" si="5"/>
        <v>按下(力度044)</v>
      </c>
      <c r="D47" s="26" t="str">
        <f t="shared" si="1"/>
        <v>MSB:044</v>
      </c>
      <c r="E47" s="26" t="str">
        <f t="shared" si="2"/>
        <v>LSB:044</v>
      </c>
      <c r="F47" s="26" t="str">
        <f t="shared" si="3"/>
        <v>Vol:044</v>
      </c>
      <c r="G47" s="26" t="str">
        <f t="shared" si="4"/>
        <v>044</v>
      </c>
      <c r="H47" s="23">
        <f>COUNTIF(数据!$M:$M,C47)</f>
        <v>2</v>
      </c>
      <c r="I47" s="23">
        <f>COUNTIF(数据!$M:$M,D47)</f>
        <v>0</v>
      </c>
      <c r="J47" s="23">
        <f>COUNTIF(数据!$M:$M,E47)</f>
        <v>0</v>
      </c>
      <c r="K47" s="23">
        <f>COUNTIF(数据!$M:$M,F47)</f>
        <v>0</v>
      </c>
      <c r="L47" s="23">
        <f>COUNTIF(数据!$M:$M,G47)</f>
        <v>0</v>
      </c>
    </row>
    <row r="48" spans="1:12" ht="19.5" customHeight="1" x14ac:dyDescent="0.2">
      <c r="A48" s="2">
        <v>45</v>
      </c>
      <c r="B48" s="2" t="str">
        <f t="shared" si="0"/>
        <v>2D</v>
      </c>
      <c r="C48" s="25" t="str">
        <f t="shared" si="5"/>
        <v>按下(力度045)</v>
      </c>
      <c r="D48" s="26" t="str">
        <f t="shared" si="1"/>
        <v>MSB:045</v>
      </c>
      <c r="E48" s="26" t="str">
        <f t="shared" si="2"/>
        <v>LSB:045</v>
      </c>
      <c r="F48" s="26" t="str">
        <f t="shared" si="3"/>
        <v>Vol:045</v>
      </c>
      <c r="G48" s="26" t="str">
        <f t="shared" si="4"/>
        <v>045</v>
      </c>
      <c r="H48" s="23">
        <f>COUNTIF(数据!$M:$M,C48)</f>
        <v>2</v>
      </c>
      <c r="I48" s="23">
        <f>COUNTIF(数据!$M:$M,D48)</f>
        <v>0</v>
      </c>
      <c r="J48" s="23">
        <f>COUNTIF(数据!$M:$M,E48)</f>
        <v>0</v>
      </c>
      <c r="K48" s="23">
        <f>COUNTIF(数据!$M:$M,F48)</f>
        <v>0</v>
      </c>
      <c r="L48" s="23">
        <f>COUNTIF(数据!$M:$M,G48)</f>
        <v>0</v>
      </c>
    </row>
    <row r="49" spans="1:12" ht="19.5" customHeight="1" x14ac:dyDescent="0.2">
      <c r="A49" s="2">
        <v>46</v>
      </c>
      <c r="B49" s="2" t="str">
        <f t="shared" si="0"/>
        <v>2E</v>
      </c>
      <c r="C49" s="25" t="str">
        <f t="shared" si="5"/>
        <v>按下(力度046)</v>
      </c>
      <c r="D49" s="26" t="str">
        <f t="shared" si="1"/>
        <v>MSB:046</v>
      </c>
      <c r="E49" s="26" t="str">
        <f t="shared" si="2"/>
        <v>LSB:046</v>
      </c>
      <c r="F49" s="26" t="str">
        <f t="shared" si="3"/>
        <v>Vol:046</v>
      </c>
      <c r="G49" s="26" t="str">
        <f t="shared" si="4"/>
        <v>046</v>
      </c>
      <c r="H49" s="23">
        <f>COUNTIF(数据!$M:$M,C49)</f>
        <v>0</v>
      </c>
      <c r="I49" s="23">
        <f>COUNTIF(数据!$M:$M,D49)</f>
        <v>0</v>
      </c>
      <c r="J49" s="23">
        <f>COUNTIF(数据!$M:$M,E49)</f>
        <v>0</v>
      </c>
      <c r="K49" s="23">
        <f>COUNTIF(数据!$M:$M,F49)</f>
        <v>0</v>
      </c>
      <c r="L49" s="23">
        <f>COUNTIF(数据!$M:$M,G49)</f>
        <v>0</v>
      </c>
    </row>
    <row r="50" spans="1:12" ht="19.5" customHeight="1" x14ac:dyDescent="0.2">
      <c r="A50" s="2">
        <v>47</v>
      </c>
      <c r="B50" s="2" t="str">
        <f t="shared" si="0"/>
        <v>2F</v>
      </c>
      <c r="C50" s="25" t="str">
        <f t="shared" si="5"/>
        <v>按下(力度047)</v>
      </c>
      <c r="D50" s="26" t="str">
        <f t="shared" si="1"/>
        <v>MSB:047</v>
      </c>
      <c r="E50" s="26" t="str">
        <f t="shared" si="2"/>
        <v>LSB:047</v>
      </c>
      <c r="F50" s="26" t="str">
        <f t="shared" si="3"/>
        <v>Vol:047</v>
      </c>
      <c r="G50" s="26" t="str">
        <f t="shared" si="4"/>
        <v>047</v>
      </c>
      <c r="H50" s="23">
        <f>COUNTIF(数据!$M:$M,C50)</f>
        <v>2</v>
      </c>
      <c r="I50" s="23">
        <f>COUNTIF(数据!$M:$M,D50)</f>
        <v>0</v>
      </c>
      <c r="J50" s="23">
        <f>COUNTIF(数据!$M:$M,E50)</f>
        <v>0</v>
      </c>
      <c r="K50" s="23">
        <f>COUNTIF(数据!$M:$M,F50)</f>
        <v>0</v>
      </c>
      <c r="L50" s="23">
        <f>COUNTIF(数据!$M:$M,G50)</f>
        <v>0</v>
      </c>
    </row>
    <row r="51" spans="1:12" ht="19.5" customHeight="1" x14ac:dyDescent="0.2">
      <c r="A51" s="2">
        <v>48</v>
      </c>
      <c r="B51" s="2" t="str">
        <f t="shared" si="0"/>
        <v>30</v>
      </c>
      <c r="C51" s="25" t="str">
        <f t="shared" si="5"/>
        <v>按下(力度048)</v>
      </c>
      <c r="D51" s="26" t="str">
        <f t="shared" si="1"/>
        <v>MSB:048</v>
      </c>
      <c r="E51" s="26" t="str">
        <f t="shared" si="2"/>
        <v>LSB:048</v>
      </c>
      <c r="F51" s="26" t="str">
        <f t="shared" si="3"/>
        <v>Vol:048</v>
      </c>
      <c r="G51" s="26" t="str">
        <f t="shared" si="4"/>
        <v>048</v>
      </c>
      <c r="H51" s="23">
        <f>COUNTIF(数据!$M:$M,C51)</f>
        <v>1</v>
      </c>
      <c r="I51" s="23">
        <f>COUNTIF(数据!$M:$M,D51)</f>
        <v>0</v>
      </c>
      <c r="J51" s="23">
        <f>COUNTIF(数据!$M:$M,E51)</f>
        <v>0</v>
      </c>
      <c r="K51" s="23">
        <f>COUNTIF(数据!$M:$M,F51)</f>
        <v>7</v>
      </c>
      <c r="L51" s="23">
        <f>COUNTIF(数据!$M:$M,G51)</f>
        <v>0</v>
      </c>
    </row>
    <row r="52" spans="1:12" ht="19.5" customHeight="1" x14ac:dyDescent="0.2">
      <c r="A52" s="2">
        <v>49</v>
      </c>
      <c r="B52" s="2" t="str">
        <f t="shared" si="0"/>
        <v>31</v>
      </c>
      <c r="C52" s="25" t="str">
        <f t="shared" si="5"/>
        <v>按下(力度049)</v>
      </c>
      <c r="D52" s="26" t="str">
        <f t="shared" si="1"/>
        <v>MSB:049</v>
      </c>
      <c r="E52" s="26" t="str">
        <f t="shared" si="2"/>
        <v>LSB:049</v>
      </c>
      <c r="F52" s="26" t="str">
        <f t="shared" si="3"/>
        <v>Vol:049</v>
      </c>
      <c r="G52" s="26" t="str">
        <f t="shared" si="4"/>
        <v>049</v>
      </c>
      <c r="H52" s="23">
        <f>COUNTIF(数据!$M:$M,C52)</f>
        <v>4</v>
      </c>
      <c r="I52" s="23">
        <f>COUNTIF(数据!$M:$M,D52)</f>
        <v>0</v>
      </c>
      <c r="J52" s="23">
        <f>COUNTIF(数据!$M:$M,E52)</f>
        <v>0</v>
      </c>
      <c r="K52" s="23">
        <f>COUNTIF(数据!$M:$M,F52)</f>
        <v>0</v>
      </c>
      <c r="L52" s="23">
        <f>COUNTIF(数据!$M:$M,G52)</f>
        <v>0</v>
      </c>
    </row>
    <row r="53" spans="1:12" ht="19.5" customHeight="1" x14ac:dyDescent="0.2">
      <c r="A53" s="2">
        <v>50</v>
      </c>
      <c r="B53" s="2" t="str">
        <f t="shared" si="0"/>
        <v>32</v>
      </c>
      <c r="C53" s="25" t="str">
        <f t="shared" si="5"/>
        <v>按下(力度050)</v>
      </c>
      <c r="D53" s="26" t="str">
        <f t="shared" si="1"/>
        <v>MSB:050</v>
      </c>
      <c r="E53" s="26" t="str">
        <f t="shared" si="2"/>
        <v>LSB:050</v>
      </c>
      <c r="F53" s="26" t="str">
        <f t="shared" si="3"/>
        <v>Vol:050</v>
      </c>
      <c r="G53" s="26" t="str">
        <f t="shared" si="4"/>
        <v>050</v>
      </c>
      <c r="H53" s="23">
        <f>COUNTIF(数据!$M:$M,C53)</f>
        <v>0</v>
      </c>
      <c r="I53" s="23">
        <f>COUNTIF(数据!$M:$M,D53)</f>
        <v>0</v>
      </c>
      <c r="J53" s="23">
        <f>COUNTIF(数据!$M:$M,E53)</f>
        <v>0</v>
      </c>
      <c r="K53" s="23">
        <f>COUNTIF(数据!$M:$M,F53)</f>
        <v>25</v>
      </c>
      <c r="L53" s="23">
        <f>COUNTIF(数据!$M:$M,G53)</f>
        <v>0</v>
      </c>
    </row>
    <row r="54" spans="1:12" ht="19.5" customHeight="1" x14ac:dyDescent="0.2">
      <c r="A54" s="2">
        <v>51</v>
      </c>
      <c r="B54" s="2" t="str">
        <f t="shared" si="0"/>
        <v>33</v>
      </c>
      <c r="C54" s="25" t="str">
        <f t="shared" si="5"/>
        <v>按下(力度051)</v>
      </c>
      <c r="D54" s="26" t="str">
        <f t="shared" si="1"/>
        <v>MSB:051</v>
      </c>
      <c r="E54" s="26" t="str">
        <f t="shared" si="2"/>
        <v>LSB:051</v>
      </c>
      <c r="F54" s="26" t="str">
        <f t="shared" si="3"/>
        <v>Vol:051</v>
      </c>
      <c r="G54" s="26" t="str">
        <f t="shared" si="4"/>
        <v>051</v>
      </c>
      <c r="H54" s="23">
        <f>COUNTIF(数据!$M:$M,C54)</f>
        <v>4</v>
      </c>
      <c r="I54" s="23">
        <f>COUNTIF(数据!$M:$M,D54)</f>
        <v>0</v>
      </c>
      <c r="J54" s="23">
        <f>COUNTIF(数据!$M:$M,E54)</f>
        <v>0</v>
      </c>
      <c r="K54" s="23">
        <f>COUNTIF(数据!$M:$M,F54)</f>
        <v>0</v>
      </c>
      <c r="L54" s="23">
        <f>COUNTIF(数据!$M:$M,G54)</f>
        <v>0</v>
      </c>
    </row>
    <row r="55" spans="1:12" ht="19.5" customHeight="1" x14ac:dyDescent="0.2">
      <c r="A55" s="2">
        <v>52</v>
      </c>
      <c r="B55" s="2" t="str">
        <f t="shared" si="0"/>
        <v>34</v>
      </c>
      <c r="C55" s="25" t="str">
        <f t="shared" si="5"/>
        <v>按下(力度052)</v>
      </c>
      <c r="D55" s="26" t="str">
        <f t="shared" si="1"/>
        <v>MSB:052</v>
      </c>
      <c r="E55" s="26" t="str">
        <f t="shared" si="2"/>
        <v>LSB:052</v>
      </c>
      <c r="F55" s="26" t="str">
        <f t="shared" si="3"/>
        <v>Vol:052</v>
      </c>
      <c r="G55" s="26" t="str">
        <f t="shared" si="4"/>
        <v>052</v>
      </c>
      <c r="H55" s="23">
        <f>COUNTIF(数据!$M:$M,C55)</f>
        <v>0</v>
      </c>
      <c r="I55" s="23">
        <f>COUNTIF(数据!$M:$M,D55)</f>
        <v>0</v>
      </c>
      <c r="J55" s="23">
        <f>COUNTIF(数据!$M:$M,E55)</f>
        <v>0</v>
      </c>
      <c r="K55" s="23">
        <f>COUNTIF(数据!$M:$M,F55)</f>
        <v>0</v>
      </c>
      <c r="L55" s="23">
        <f>COUNTIF(数据!$M:$M,G55)</f>
        <v>0</v>
      </c>
    </row>
    <row r="56" spans="1:12" ht="19.5" customHeight="1" x14ac:dyDescent="0.2">
      <c r="A56" s="2">
        <v>53</v>
      </c>
      <c r="B56" s="2" t="str">
        <f t="shared" si="0"/>
        <v>35</v>
      </c>
      <c r="C56" s="25" t="str">
        <f t="shared" si="5"/>
        <v>按下(力度053)</v>
      </c>
      <c r="D56" s="26" t="str">
        <f t="shared" si="1"/>
        <v>MSB:053</v>
      </c>
      <c r="E56" s="26" t="str">
        <f t="shared" si="2"/>
        <v>LSB:053</v>
      </c>
      <c r="F56" s="26" t="str">
        <f t="shared" si="3"/>
        <v>Vol:053</v>
      </c>
      <c r="G56" s="26" t="str">
        <f t="shared" si="4"/>
        <v>053</v>
      </c>
      <c r="H56" s="23">
        <f>COUNTIF(数据!$M:$M,C56)</f>
        <v>2</v>
      </c>
      <c r="I56" s="23">
        <f>COUNTIF(数据!$M:$M,D56)</f>
        <v>0</v>
      </c>
      <c r="J56" s="23">
        <f>COUNTIF(数据!$M:$M,E56)</f>
        <v>0</v>
      </c>
      <c r="K56" s="23">
        <f>COUNTIF(数据!$M:$M,F56)</f>
        <v>5</v>
      </c>
      <c r="L56" s="23">
        <f>COUNTIF(数据!$M:$M,G56)</f>
        <v>0</v>
      </c>
    </row>
    <row r="57" spans="1:12" ht="19.5" customHeight="1" x14ac:dyDescent="0.2">
      <c r="A57" s="2">
        <v>54</v>
      </c>
      <c r="B57" s="2" t="str">
        <f t="shared" si="0"/>
        <v>36</v>
      </c>
      <c r="C57" s="25" t="str">
        <f t="shared" si="5"/>
        <v>按下(力度054)</v>
      </c>
      <c r="D57" s="26" t="str">
        <f t="shared" si="1"/>
        <v>MSB:054</v>
      </c>
      <c r="E57" s="26" t="str">
        <f t="shared" si="2"/>
        <v>LSB:054</v>
      </c>
      <c r="F57" s="26" t="str">
        <f t="shared" si="3"/>
        <v>Vol:054</v>
      </c>
      <c r="G57" s="26" t="str">
        <f t="shared" si="4"/>
        <v>054</v>
      </c>
      <c r="H57" s="23">
        <f>COUNTIF(数据!$M:$M,C57)</f>
        <v>1</v>
      </c>
      <c r="I57" s="23">
        <f>COUNTIF(数据!$M:$M,D57)</f>
        <v>0</v>
      </c>
      <c r="J57" s="23">
        <f>COUNTIF(数据!$M:$M,E57)</f>
        <v>0</v>
      </c>
      <c r="K57" s="23">
        <f>COUNTIF(数据!$M:$M,F57)</f>
        <v>0</v>
      </c>
      <c r="L57" s="23">
        <f>COUNTIF(数据!$M:$M,G57)</f>
        <v>0</v>
      </c>
    </row>
    <row r="58" spans="1:12" ht="19.5" customHeight="1" x14ac:dyDescent="0.2">
      <c r="A58" s="2">
        <v>55</v>
      </c>
      <c r="B58" s="2" t="str">
        <f t="shared" si="0"/>
        <v>37</v>
      </c>
      <c r="C58" s="25" t="str">
        <f t="shared" si="5"/>
        <v>按下(力度055)</v>
      </c>
      <c r="D58" s="26" t="str">
        <f t="shared" si="1"/>
        <v>MSB:055</v>
      </c>
      <c r="E58" s="26" t="str">
        <f t="shared" si="2"/>
        <v>LSB:055</v>
      </c>
      <c r="F58" s="26" t="str">
        <f t="shared" si="3"/>
        <v>Vol:055</v>
      </c>
      <c r="G58" s="26" t="str">
        <f t="shared" si="4"/>
        <v>055</v>
      </c>
      <c r="H58" s="23">
        <f>COUNTIF(数据!$M:$M,C58)</f>
        <v>2</v>
      </c>
      <c r="I58" s="23">
        <f>COUNTIF(数据!$M:$M,D58)</f>
        <v>0</v>
      </c>
      <c r="J58" s="23">
        <f>COUNTIF(数据!$M:$M,E58)</f>
        <v>0</v>
      </c>
      <c r="K58" s="23">
        <f>COUNTIF(数据!$M:$M,F58)</f>
        <v>0</v>
      </c>
      <c r="L58" s="23">
        <f>COUNTIF(数据!$M:$M,G58)</f>
        <v>0</v>
      </c>
    </row>
    <row r="59" spans="1:12" ht="19.5" customHeight="1" x14ac:dyDescent="0.2">
      <c r="A59" s="2">
        <v>56</v>
      </c>
      <c r="B59" s="2" t="str">
        <f t="shared" si="0"/>
        <v>38</v>
      </c>
      <c r="C59" s="25" t="str">
        <f t="shared" si="5"/>
        <v>按下(力度056)</v>
      </c>
      <c r="D59" s="26" t="str">
        <f t="shared" si="1"/>
        <v>MSB:056</v>
      </c>
      <c r="E59" s="26" t="str">
        <f t="shared" si="2"/>
        <v>LSB:056</v>
      </c>
      <c r="F59" s="26" t="str">
        <f t="shared" si="3"/>
        <v>Vol:056</v>
      </c>
      <c r="G59" s="26" t="str">
        <f t="shared" si="4"/>
        <v>056</v>
      </c>
      <c r="H59" s="23">
        <f>COUNTIF(数据!$M:$M,C59)</f>
        <v>0</v>
      </c>
      <c r="I59" s="23">
        <f>COUNTIF(数据!$M:$M,D59)</f>
        <v>0</v>
      </c>
      <c r="J59" s="23">
        <f>COUNTIF(数据!$M:$M,E59)</f>
        <v>0</v>
      </c>
      <c r="K59" s="23">
        <f>COUNTIF(数据!$M:$M,F59)</f>
        <v>0</v>
      </c>
      <c r="L59" s="23">
        <f>COUNTIF(数据!$M:$M,G59)</f>
        <v>0</v>
      </c>
    </row>
    <row r="60" spans="1:12" ht="19.5" customHeight="1" x14ac:dyDescent="0.2">
      <c r="A60" s="2">
        <v>57</v>
      </c>
      <c r="B60" s="2" t="str">
        <f t="shared" si="0"/>
        <v>39</v>
      </c>
      <c r="C60" s="25" t="str">
        <f t="shared" si="5"/>
        <v>按下(力度057)</v>
      </c>
      <c r="D60" s="26" t="str">
        <f t="shared" si="1"/>
        <v>MSB:057</v>
      </c>
      <c r="E60" s="26" t="str">
        <f t="shared" si="2"/>
        <v>LSB:057</v>
      </c>
      <c r="F60" s="26" t="str">
        <f t="shared" si="3"/>
        <v>Vol:057</v>
      </c>
      <c r="G60" s="26" t="str">
        <f t="shared" si="4"/>
        <v>057</v>
      </c>
      <c r="H60" s="23">
        <f>COUNTIF(数据!$M:$M,C60)</f>
        <v>4</v>
      </c>
      <c r="I60" s="23">
        <f>COUNTIF(数据!$M:$M,D60)</f>
        <v>0</v>
      </c>
      <c r="J60" s="23">
        <f>COUNTIF(数据!$M:$M,E60)</f>
        <v>0</v>
      </c>
      <c r="K60" s="23">
        <f>COUNTIF(数据!$M:$M,F60)</f>
        <v>0</v>
      </c>
      <c r="L60" s="23">
        <f>COUNTIF(数据!$M:$M,G60)</f>
        <v>0</v>
      </c>
    </row>
    <row r="61" spans="1:12" ht="19.5" customHeight="1" x14ac:dyDescent="0.2">
      <c r="A61" s="2">
        <v>58</v>
      </c>
      <c r="B61" s="2" t="str">
        <f t="shared" si="0"/>
        <v>3A</v>
      </c>
      <c r="C61" s="25" t="str">
        <f t="shared" si="5"/>
        <v>按下(力度058)</v>
      </c>
      <c r="D61" s="26" t="str">
        <f t="shared" si="1"/>
        <v>MSB:058</v>
      </c>
      <c r="E61" s="26" t="str">
        <f t="shared" si="2"/>
        <v>LSB:058</v>
      </c>
      <c r="F61" s="26" t="str">
        <f t="shared" si="3"/>
        <v>Vol:058</v>
      </c>
      <c r="G61" s="26" t="str">
        <f t="shared" si="4"/>
        <v>058</v>
      </c>
      <c r="H61" s="23">
        <f>COUNTIF(数据!$M:$M,C61)</f>
        <v>3</v>
      </c>
      <c r="I61" s="23">
        <f>COUNTIF(数据!$M:$M,D61)</f>
        <v>0</v>
      </c>
      <c r="J61" s="23">
        <f>COUNTIF(数据!$M:$M,E61)</f>
        <v>0</v>
      </c>
      <c r="K61" s="23">
        <f>COUNTIF(数据!$M:$M,F61)</f>
        <v>0</v>
      </c>
      <c r="L61" s="23">
        <f>COUNTIF(数据!$M:$M,G61)</f>
        <v>0</v>
      </c>
    </row>
    <row r="62" spans="1:12" ht="19.5" customHeight="1" x14ac:dyDescent="0.2">
      <c r="A62" s="2">
        <v>59</v>
      </c>
      <c r="B62" s="2" t="str">
        <f t="shared" si="0"/>
        <v>3B</v>
      </c>
      <c r="C62" s="25" t="str">
        <f t="shared" si="5"/>
        <v>按下(力度059)</v>
      </c>
      <c r="D62" s="26" t="str">
        <f t="shared" si="1"/>
        <v>MSB:059</v>
      </c>
      <c r="E62" s="26" t="str">
        <f t="shared" si="2"/>
        <v>LSB:059</v>
      </c>
      <c r="F62" s="26" t="str">
        <f t="shared" si="3"/>
        <v>Vol:059</v>
      </c>
      <c r="G62" s="26" t="str">
        <f t="shared" si="4"/>
        <v>059</v>
      </c>
      <c r="H62" s="23">
        <f>COUNTIF(数据!$M:$M,C62)</f>
        <v>4</v>
      </c>
      <c r="I62" s="23">
        <f>COUNTIF(数据!$M:$M,D62)</f>
        <v>0</v>
      </c>
      <c r="J62" s="23">
        <f>COUNTIF(数据!$M:$M,E62)</f>
        <v>0</v>
      </c>
      <c r="K62" s="23">
        <f>COUNTIF(数据!$M:$M,F62)</f>
        <v>0</v>
      </c>
      <c r="L62" s="23">
        <f>COUNTIF(数据!$M:$M,G62)</f>
        <v>0</v>
      </c>
    </row>
    <row r="63" spans="1:12" ht="19.5" customHeight="1" x14ac:dyDescent="0.2">
      <c r="A63" s="2">
        <v>60</v>
      </c>
      <c r="B63" s="2" t="str">
        <f t="shared" si="0"/>
        <v>3C</v>
      </c>
      <c r="C63" s="25" t="str">
        <f t="shared" si="5"/>
        <v>按下(力度060)</v>
      </c>
      <c r="D63" s="26" t="str">
        <f t="shared" si="1"/>
        <v>MSB:060</v>
      </c>
      <c r="E63" s="26" t="str">
        <f t="shared" si="2"/>
        <v>LSB:060</v>
      </c>
      <c r="F63" s="26" t="str">
        <f t="shared" si="3"/>
        <v>Vol:060</v>
      </c>
      <c r="G63" s="26" t="str">
        <f t="shared" si="4"/>
        <v>060</v>
      </c>
      <c r="H63" s="23">
        <f>COUNTIF(数据!$M:$M,C63)</f>
        <v>0</v>
      </c>
      <c r="I63" s="23">
        <f>COUNTIF(数据!$M:$M,D63)</f>
        <v>0</v>
      </c>
      <c r="J63" s="23">
        <f>COUNTIF(数据!$M:$M,E63)</f>
        <v>0</v>
      </c>
      <c r="K63" s="23">
        <f>COUNTIF(数据!$M:$M,F63)</f>
        <v>0</v>
      </c>
      <c r="L63" s="23">
        <f>COUNTIF(数据!$M:$M,G63)</f>
        <v>0</v>
      </c>
    </row>
    <row r="64" spans="1:12" ht="19.5" customHeight="1" x14ac:dyDescent="0.2">
      <c r="A64" s="2">
        <v>61</v>
      </c>
      <c r="B64" s="2" t="str">
        <f t="shared" si="0"/>
        <v>3D</v>
      </c>
      <c r="C64" s="25" t="str">
        <f t="shared" si="5"/>
        <v>按下(力度061)</v>
      </c>
      <c r="D64" s="26" t="str">
        <f t="shared" si="1"/>
        <v>MSB:061</v>
      </c>
      <c r="E64" s="26" t="str">
        <f t="shared" si="2"/>
        <v>LSB:061</v>
      </c>
      <c r="F64" s="26" t="str">
        <f t="shared" si="3"/>
        <v>Vol:061</v>
      </c>
      <c r="G64" s="26" t="str">
        <f t="shared" si="4"/>
        <v>061</v>
      </c>
      <c r="H64" s="23">
        <f>COUNTIF(数据!$M:$M,C64)</f>
        <v>3</v>
      </c>
      <c r="I64" s="23">
        <f>COUNTIF(数据!$M:$M,D64)</f>
        <v>0</v>
      </c>
      <c r="J64" s="23">
        <f>COUNTIF(数据!$M:$M,E64)</f>
        <v>0</v>
      </c>
      <c r="K64" s="23">
        <f>COUNTIF(数据!$M:$M,F64)</f>
        <v>0</v>
      </c>
      <c r="L64" s="23">
        <f>COUNTIF(数据!$M:$M,G64)</f>
        <v>0</v>
      </c>
    </row>
    <row r="65" spans="1:12" ht="19.5" customHeight="1" x14ac:dyDescent="0.2">
      <c r="A65" s="2">
        <v>62</v>
      </c>
      <c r="B65" s="2" t="str">
        <f t="shared" si="0"/>
        <v>3E</v>
      </c>
      <c r="C65" s="25" t="str">
        <f t="shared" si="5"/>
        <v>按下(力度062)</v>
      </c>
      <c r="D65" s="26" t="str">
        <f t="shared" si="1"/>
        <v>MSB:062</v>
      </c>
      <c r="E65" s="26" t="str">
        <f t="shared" si="2"/>
        <v>LSB:062</v>
      </c>
      <c r="F65" s="26" t="str">
        <f t="shared" si="3"/>
        <v>Vol:062</v>
      </c>
      <c r="G65" s="26" t="str">
        <f t="shared" si="4"/>
        <v>062</v>
      </c>
      <c r="H65" s="23">
        <f>COUNTIF(数据!$M:$M,C65)</f>
        <v>3</v>
      </c>
      <c r="I65" s="23">
        <f>COUNTIF(数据!$M:$M,D65)</f>
        <v>0</v>
      </c>
      <c r="J65" s="23">
        <f>COUNTIF(数据!$M:$M,E65)</f>
        <v>0</v>
      </c>
      <c r="K65" s="23">
        <f>COUNTIF(数据!$M:$M,F65)</f>
        <v>4</v>
      </c>
      <c r="L65" s="23">
        <f>COUNTIF(数据!$M:$M,G65)</f>
        <v>0</v>
      </c>
    </row>
    <row r="66" spans="1:12" ht="19.5" customHeight="1" x14ac:dyDescent="0.2">
      <c r="A66" s="2">
        <v>63</v>
      </c>
      <c r="B66" s="2" t="str">
        <f t="shared" si="0"/>
        <v>3F</v>
      </c>
      <c r="C66" s="25" t="str">
        <f t="shared" si="5"/>
        <v>按下(力度063)</v>
      </c>
      <c r="D66" s="26" t="str">
        <f t="shared" si="1"/>
        <v>MSB:063</v>
      </c>
      <c r="E66" s="26" t="str">
        <f t="shared" si="2"/>
        <v>LSB:063</v>
      </c>
      <c r="F66" s="26" t="str">
        <f t="shared" si="3"/>
        <v>Vol:063</v>
      </c>
      <c r="G66" s="26" t="str">
        <f t="shared" si="4"/>
        <v>063</v>
      </c>
      <c r="H66" s="23">
        <f>COUNTIF(数据!$M:$M,C66)</f>
        <v>5</v>
      </c>
      <c r="I66" s="23">
        <f>COUNTIF(数据!$M:$M,D66)</f>
        <v>0</v>
      </c>
      <c r="J66" s="23">
        <f>COUNTIF(数据!$M:$M,E66)</f>
        <v>0</v>
      </c>
      <c r="K66" s="23">
        <f>COUNTIF(数据!$M:$M,F66)</f>
        <v>0</v>
      </c>
      <c r="L66" s="23">
        <f>COUNTIF(数据!$M:$M,G66)</f>
        <v>0</v>
      </c>
    </row>
    <row r="67" spans="1:12" ht="19.5" customHeight="1" x14ac:dyDescent="0.2">
      <c r="A67" s="2">
        <v>64</v>
      </c>
      <c r="B67" s="2" t="str">
        <f t="shared" si="0"/>
        <v>40</v>
      </c>
      <c r="C67" s="25" t="str">
        <f t="shared" si="5"/>
        <v>按下(力度064)</v>
      </c>
      <c r="D67" s="26" t="str">
        <f t="shared" si="1"/>
        <v>MSB:064</v>
      </c>
      <c r="E67" s="26" t="str">
        <f t="shared" si="2"/>
        <v>LSB:064</v>
      </c>
      <c r="F67" s="26" t="str">
        <f t="shared" si="3"/>
        <v>Vol:064</v>
      </c>
      <c r="G67" s="27" t="s">
        <v>3526</v>
      </c>
      <c r="H67" s="23">
        <f>COUNTIF(数据!$M:$M,C67)</f>
        <v>3</v>
      </c>
      <c r="I67" s="23">
        <f>COUNTIF(数据!$M:$M,D67)</f>
        <v>0</v>
      </c>
      <c r="J67" s="23">
        <f>COUNTIF(数据!$M:$M,E67)</f>
        <v>0</v>
      </c>
      <c r="K67" s="23">
        <f>COUNTIF(数据!$M:$M,F67)</f>
        <v>0</v>
      </c>
      <c r="L67" s="23">
        <f>COUNTIF(数据!$M:$M,G67)</f>
        <v>4</v>
      </c>
    </row>
    <row r="68" spans="1:12" ht="19.5" customHeight="1" x14ac:dyDescent="0.2">
      <c r="A68" s="2">
        <v>65</v>
      </c>
      <c r="B68" s="2" t="str">
        <f t="shared" ref="B68:B130" si="6">DEC2HEX(A68,2)</f>
        <v>41</v>
      </c>
      <c r="C68" s="25" t="str">
        <f t="shared" si="5"/>
        <v>按下(力度065)</v>
      </c>
      <c r="D68" s="26" t="str">
        <f t="shared" ref="D68:D130" si="7">"MSB:"&amp;TEXT(HEX2DEC(RIGHT(B68,2)),"000")</f>
        <v>MSB:065</v>
      </c>
      <c r="E68" s="26" t="str">
        <f t="shared" ref="E68:E130" si="8">"LSB:"&amp;TEXT(HEX2DEC(RIGHT(B68,2)),"000")</f>
        <v>LSB:065</v>
      </c>
      <c r="F68" s="26" t="str">
        <f t="shared" ref="F68:F130" si="9">"Vol:"&amp;TEXT(HEX2DEC(RIGHT(B68,2)),"000")</f>
        <v>Vol:065</v>
      </c>
      <c r="G68" s="26" t="str">
        <f t="shared" ref="G68:G130" si="10">TEXT(HEX2DEC(RIGHT(B68,2)),"000")</f>
        <v>065</v>
      </c>
      <c r="H68" s="23">
        <f>COUNTIF(数据!$M:$M,C68)</f>
        <v>0</v>
      </c>
      <c r="I68" s="23">
        <f>COUNTIF(数据!$M:$M,D68)</f>
        <v>0</v>
      </c>
      <c r="J68" s="23">
        <f>COUNTIF(数据!$M:$M,E68)</f>
        <v>0</v>
      </c>
      <c r="K68" s="23">
        <f>COUNTIF(数据!$M:$M,F68)</f>
        <v>1</v>
      </c>
      <c r="L68" s="23">
        <f>COUNTIF(数据!$M:$M,G68)</f>
        <v>0</v>
      </c>
    </row>
    <row r="69" spans="1:12" ht="19.5" customHeight="1" x14ac:dyDescent="0.2">
      <c r="A69" s="2">
        <v>66</v>
      </c>
      <c r="B69" s="2" t="str">
        <f t="shared" si="6"/>
        <v>42</v>
      </c>
      <c r="C69" s="25" t="str">
        <f t="shared" ref="C69:C130" si="11">"按下(力度"&amp;TEXT(HEX2DEC(RIGHT(B69,2)),"000")&amp;")"</f>
        <v>按下(力度066)</v>
      </c>
      <c r="D69" s="26" t="str">
        <f t="shared" si="7"/>
        <v>MSB:066</v>
      </c>
      <c r="E69" s="26" t="str">
        <f t="shared" si="8"/>
        <v>LSB:066</v>
      </c>
      <c r="F69" s="26" t="str">
        <f t="shared" si="9"/>
        <v>Vol:066</v>
      </c>
      <c r="G69" s="26" t="str">
        <f t="shared" si="10"/>
        <v>066</v>
      </c>
      <c r="H69" s="23">
        <f>COUNTIF(数据!$M:$M,C69)</f>
        <v>3</v>
      </c>
      <c r="I69" s="23">
        <f>COUNTIF(数据!$M:$M,D69)</f>
        <v>0</v>
      </c>
      <c r="J69" s="23">
        <f>COUNTIF(数据!$M:$M,E69)</f>
        <v>0</v>
      </c>
      <c r="K69" s="23">
        <f>COUNTIF(数据!$M:$M,F69)</f>
        <v>0</v>
      </c>
      <c r="L69" s="23">
        <f>COUNTIF(数据!$M:$M,G69)</f>
        <v>0</v>
      </c>
    </row>
    <row r="70" spans="1:12" ht="19.5" customHeight="1" x14ac:dyDescent="0.2">
      <c r="A70" s="2">
        <v>67</v>
      </c>
      <c r="B70" s="2" t="str">
        <f t="shared" si="6"/>
        <v>43</v>
      </c>
      <c r="C70" s="25" t="str">
        <f t="shared" si="11"/>
        <v>按下(力度067)</v>
      </c>
      <c r="D70" s="26" t="str">
        <f t="shared" si="7"/>
        <v>MSB:067</v>
      </c>
      <c r="E70" s="26" t="str">
        <f t="shared" si="8"/>
        <v>LSB:067</v>
      </c>
      <c r="F70" s="26" t="str">
        <f t="shared" si="9"/>
        <v>Vol:067</v>
      </c>
      <c r="G70" s="26" t="str">
        <f t="shared" si="10"/>
        <v>067</v>
      </c>
      <c r="H70" s="23">
        <f>COUNTIF(数据!$M:$M,C70)</f>
        <v>3</v>
      </c>
      <c r="I70" s="23">
        <f>COUNTIF(数据!$M:$M,D70)</f>
        <v>0</v>
      </c>
      <c r="J70" s="23">
        <f>COUNTIF(数据!$M:$M,E70)</f>
        <v>0</v>
      </c>
      <c r="K70" s="23">
        <f>COUNTIF(数据!$M:$M,F70)</f>
        <v>0</v>
      </c>
      <c r="L70" s="23">
        <f>COUNTIF(数据!$M:$M,G70)</f>
        <v>0</v>
      </c>
    </row>
    <row r="71" spans="1:12" ht="19.5" customHeight="1" x14ac:dyDescent="0.2">
      <c r="A71" s="2">
        <v>68</v>
      </c>
      <c r="B71" s="2" t="str">
        <f t="shared" si="6"/>
        <v>44</v>
      </c>
      <c r="C71" s="25" t="str">
        <f t="shared" si="11"/>
        <v>按下(力度068)</v>
      </c>
      <c r="D71" s="26" t="str">
        <f t="shared" si="7"/>
        <v>MSB:068</v>
      </c>
      <c r="E71" s="26" t="str">
        <f t="shared" si="8"/>
        <v>LSB:068</v>
      </c>
      <c r="F71" s="26" t="str">
        <f t="shared" si="9"/>
        <v>Vol:068</v>
      </c>
      <c r="G71" s="26" t="str">
        <f t="shared" si="10"/>
        <v>068</v>
      </c>
      <c r="H71" s="23">
        <f>COUNTIF(数据!$M:$M,C71)</f>
        <v>0</v>
      </c>
      <c r="I71" s="23">
        <f>COUNTIF(数据!$M:$M,D71)</f>
        <v>0</v>
      </c>
      <c r="J71" s="23">
        <f>COUNTIF(数据!$M:$M,E71)</f>
        <v>0</v>
      </c>
      <c r="K71" s="23">
        <f>COUNTIF(数据!$M:$M,F71)</f>
        <v>0</v>
      </c>
      <c r="L71" s="23">
        <f>COUNTIF(数据!$M:$M,G71)</f>
        <v>0</v>
      </c>
    </row>
    <row r="72" spans="1:12" ht="19.5" customHeight="1" x14ac:dyDescent="0.2">
      <c r="A72" s="2">
        <v>69</v>
      </c>
      <c r="B72" s="2" t="str">
        <f t="shared" si="6"/>
        <v>45</v>
      </c>
      <c r="C72" s="25" t="str">
        <f t="shared" si="11"/>
        <v>按下(力度069)</v>
      </c>
      <c r="D72" s="26" t="str">
        <f t="shared" si="7"/>
        <v>MSB:069</v>
      </c>
      <c r="E72" s="26" t="str">
        <f t="shared" si="8"/>
        <v>LSB:069</v>
      </c>
      <c r="F72" s="26" t="str">
        <f t="shared" si="9"/>
        <v>Vol:069</v>
      </c>
      <c r="G72" s="26" t="str">
        <f t="shared" si="10"/>
        <v>069</v>
      </c>
      <c r="H72" s="23">
        <f>COUNTIF(数据!$M:$M,C72)</f>
        <v>3</v>
      </c>
      <c r="I72" s="23">
        <f>COUNTIF(数据!$M:$M,D72)</f>
        <v>0</v>
      </c>
      <c r="J72" s="23">
        <f>COUNTIF(数据!$M:$M,E72)</f>
        <v>0</v>
      </c>
      <c r="K72" s="23">
        <f>COUNTIF(数据!$M:$M,F72)</f>
        <v>0</v>
      </c>
      <c r="L72" s="23">
        <f>COUNTIF(数据!$M:$M,G72)</f>
        <v>0</v>
      </c>
    </row>
    <row r="73" spans="1:12" ht="19.5" customHeight="1" x14ac:dyDescent="0.2">
      <c r="A73" s="2">
        <v>70</v>
      </c>
      <c r="B73" s="2" t="str">
        <f t="shared" si="6"/>
        <v>46</v>
      </c>
      <c r="C73" s="25" t="str">
        <f t="shared" si="11"/>
        <v>按下(力度070)</v>
      </c>
      <c r="D73" s="26" t="str">
        <f t="shared" si="7"/>
        <v>MSB:070</v>
      </c>
      <c r="E73" s="26" t="str">
        <f t="shared" si="8"/>
        <v>LSB:070</v>
      </c>
      <c r="F73" s="26" t="str">
        <f t="shared" si="9"/>
        <v>Vol:070</v>
      </c>
      <c r="G73" s="26" t="str">
        <f t="shared" si="10"/>
        <v>070</v>
      </c>
      <c r="H73" s="23">
        <f>COUNTIF(数据!$M:$M,C73)</f>
        <v>4</v>
      </c>
      <c r="I73" s="23">
        <f>COUNTIF(数据!$M:$M,D73)</f>
        <v>0</v>
      </c>
      <c r="J73" s="23">
        <f>COUNTIF(数据!$M:$M,E73)</f>
        <v>0</v>
      </c>
      <c r="K73" s="23">
        <f>COUNTIF(数据!$M:$M,F73)</f>
        <v>0</v>
      </c>
      <c r="L73" s="23">
        <f>COUNTIF(数据!$M:$M,G73)</f>
        <v>0</v>
      </c>
    </row>
    <row r="74" spans="1:12" ht="19.5" customHeight="1" x14ac:dyDescent="0.2">
      <c r="A74" s="2">
        <v>71</v>
      </c>
      <c r="B74" s="2" t="str">
        <f t="shared" si="6"/>
        <v>47</v>
      </c>
      <c r="C74" s="25" t="str">
        <f t="shared" si="11"/>
        <v>按下(力度071)</v>
      </c>
      <c r="D74" s="26" t="str">
        <f t="shared" si="7"/>
        <v>MSB:071</v>
      </c>
      <c r="E74" s="26" t="str">
        <f t="shared" si="8"/>
        <v>LSB:071</v>
      </c>
      <c r="F74" s="26" t="str">
        <f t="shared" si="9"/>
        <v>Vol:071</v>
      </c>
      <c r="G74" s="26" t="str">
        <f t="shared" si="10"/>
        <v>071</v>
      </c>
      <c r="H74" s="23">
        <f>COUNTIF(数据!$M:$M,C74)</f>
        <v>0</v>
      </c>
      <c r="I74" s="23">
        <f>COUNTIF(数据!$M:$M,D74)</f>
        <v>0</v>
      </c>
      <c r="J74" s="23">
        <f>COUNTIF(数据!$M:$M,E74)</f>
        <v>0</v>
      </c>
      <c r="K74" s="23">
        <f>COUNTIF(数据!$M:$M,F74)</f>
        <v>0</v>
      </c>
      <c r="L74" s="23">
        <f>COUNTIF(数据!$M:$M,G74)</f>
        <v>0</v>
      </c>
    </row>
    <row r="75" spans="1:12" ht="19.5" customHeight="1" x14ac:dyDescent="0.2">
      <c r="A75" s="2">
        <v>72</v>
      </c>
      <c r="B75" s="2" t="str">
        <f t="shared" si="6"/>
        <v>48</v>
      </c>
      <c r="C75" s="25" t="str">
        <f t="shared" si="11"/>
        <v>按下(力度072)</v>
      </c>
      <c r="D75" s="26" t="str">
        <f t="shared" si="7"/>
        <v>MSB:072</v>
      </c>
      <c r="E75" s="26" t="str">
        <f t="shared" si="8"/>
        <v>LSB:072</v>
      </c>
      <c r="F75" s="26" t="str">
        <f t="shared" si="9"/>
        <v>Vol:072</v>
      </c>
      <c r="G75" s="26" t="str">
        <f t="shared" si="10"/>
        <v>072</v>
      </c>
      <c r="H75" s="23">
        <f>COUNTIF(数据!$M:$M,C75)</f>
        <v>3</v>
      </c>
      <c r="I75" s="23">
        <f>COUNTIF(数据!$M:$M,D75)</f>
        <v>0</v>
      </c>
      <c r="J75" s="23">
        <f>COUNTIF(数据!$M:$M,E75)</f>
        <v>0</v>
      </c>
      <c r="K75" s="23">
        <f>COUNTIF(数据!$M:$M,F75)</f>
        <v>0</v>
      </c>
      <c r="L75" s="23">
        <f>COUNTIF(数据!$M:$M,G75)</f>
        <v>0</v>
      </c>
    </row>
    <row r="76" spans="1:12" ht="19.5" customHeight="1" x14ac:dyDescent="0.2">
      <c r="A76" s="2">
        <v>73</v>
      </c>
      <c r="B76" s="2" t="str">
        <f t="shared" si="6"/>
        <v>49</v>
      </c>
      <c r="C76" s="25" t="str">
        <f t="shared" si="11"/>
        <v>按下(力度073)</v>
      </c>
      <c r="D76" s="26" t="str">
        <f t="shared" si="7"/>
        <v>MSB:073</v>
      </c>
      <c r="E76" s="26" t="str">
        <f t="shared" si="8"/>
        <v>LSB:073</v>
      </c>
      <c r="F76" s="26" t="str">
        <f t="shared" si="9"/>
        <v>Vol:073</v>
      </c>
      <c r="G76" s="26" t="str">
        <f t="shared" si="10"/>
        <v>073</v>
      </c>
      <c r="H76" s="23">
        <f>COUNTIF(数据!$M:$M,C76)</f>
        <v>4</v>
      </c>
      <c r="I76" s="23">
        <f>COUNTIF(数据!$M:$M,D76)</f>
        <v>0</v>
      </c>
      <c r="J76" s="23">
        <f>COUNTIF(数据!$M:$M,E76)</f>
        <v>0</v>
      </c>
      <c r="K76" s="23">
        <f>COUNTIF(数据!$M:$M,F76)</f>
        <v>0</v>
      </c>
      <c r="L76" s="23">
        <f>COUNTIF(数据!$M:$M,G76)</f>
        <v>0</v>
      </c>
    </row>
    <row r="77" spans="1:12" ht="19.5" customHeight="1" x14ac:dyDescent="0.2">
      <c r="A77" s="2">
        <v>74</v>
      </c>
      <c r="B77" s="2" t="str">
        <f t="shared" si="6"/>
        <v>4A</v>
      </c>
      <c r="C77" s="25" t="str">
        <f t="shared" si="11"/>
        <v>按下(力度074)</v>
      </c>
      <c r="D77" s="26" t="str">
        <f t="shared" si="7"/>
        <v>MSB:074</v>
      </c>
      <c r="E77" s="26" t="str">
        <f t="shared" si="8"/>
        <v>LSB:074</v>
      </c>
      <c r="F77" s="26" t="str">
        <f t="shared" si="9"/>
        <v>Vol:074</v>
      </c>
      <c r="G77" s="26" t="str">
        <f t="shared" si="10"/>
        <v>074</v>
      </c>
      <c r="H77" s="23">
        <f>COUNTIF(数据!$M:$M,C77)</f>
        <v>6</v>
      </c>
      <c r="I77" s="23">
        <f>COUNTIF(数据!$M:$M,D77)</f>
        <v>0</v>
      </c>
      <c r="J77" s="23">
        <f>COUNTIF(数据!$M:$M,E77)</f>
        <v>0</v>
      </c>
      <c r="K77" s="23">
        <f>COUNTIF(数据!$M:$M,F77)</f>
        <v>0</v>
      </c>
      <c r="L77" s="23">
        <f>COUNTIF(数据!$M:$M,G77)</f>
        <v>0</v>
      </c>
    </row>
    <row r="78" spans="1:12" ht="19.5" customHeight="1" x14ac:dyDescent="0.2">
      <c r="A78" s="2">
        <v>75</v>
      </c>
      <c r="B78" s="2" t="str">
        <f t="shared" si="6"/>
        <v>4B</v>
      </c>
      <c r="C78" s="25" t="str">
        <f t="shared" si="11"/>
        <v>按下(力度075)</v>
      </c>
      <c r="D78" s="26" t="str">
        <f t="shared" si="7"/>
        <v>MSB:075</v>
      </c>
      <c r="E78" s="26" t="str">
        <f t="shared" si="8"/>
        <v>LSB:075</v>
      </c>
      <c r="F78" s="26" t="str">
        <f t="shared" si="9"/>
        <v>Vol:075</v>
      </c>
      <c r="G78" s="26" t="str">
        <f t="shared" si="10"/>
        <v>075</v>
      </c>
      <c r="H78" s="23">
        <f>COUNTIF(数据!$M:$M,C78)</f>
        <v>0</v>
      </c>
      <c r="I78" s="23">
        <f>COUNTIF(数据!$M:$M,D78)</f>
        <v>0</v>
      </c>
      <c r="J78" s="23">
        <f>COUNTIF(数据!$M:$M,E78)</f>
        <v>0</v>
      </c>
      <c r="K78" s="23">
        <f>COUNTIF(数据!$M:$M,F78)</f>
        <v>0</v>
      </c>
      <c r="L78" s="23">
        <f>COUNTIF(数据!$M:$M,G78)</f>
        <v>0</v>
      </c>
    </row>
    <row r="79" spans="1:12" ht="19.5" customHeight="1" x14ac:dyDescent="0.2">
      <c r="A79" s="2">
        <v>76</v>
      </c>
      <c r="B79" s="2" t="str">
        <f t="shared" si="6"/>
        <v>4C</v>
      </c>
      <c r="C79" s="25" t="str">
        <f t="shared" si="11"/>
        <v>按下(力度076)</v>
      </c>
      <c r="D79" s="26" t="str">
        <f t="shared" si="7"/>
        <v>MSB:076</v>
      </c>
      <c r="E79" s="26" t="str">
        <f t="shared" si="8"/>
        <v>LSB:076</v>
      </c>
      <c r="F79" s="26" t="str">
        <f t="shared" si="9"/>
        <v>Vol:076</v>
      </c>
      <c r="G79" s="26" t="str">
        <f t="shared" si="10"/>
        <v>076</v>
      </c>
      <c r="H79" s="23">
        <f>COUNTIF(数据!$M:$M,C79)</f>
        <v>0</v>
      </c>
      <c r="I79" s="23">
        <f>COUNTIF(数据!$M:$M,D79)</f>
        <v>0</v>
      </c>
      <c r="J79" s="23">
        <f>COUNTIF(数据!$M:$M,E79)</f>
        <v>0</v>
      </c>
      <c r="K79" s="23">
        <f>COUNTIF(数据!$M:$M,F79)</f>
        <v>6</v>
      </c>
      <c r="L79" s="23">
        <f>COUNTIF(数据!$M:$M,G79)</f>
        <v>0</v>
      </c>
    </row>
    <row r="80" spans="1:12" ht="19.5" customHeight="1" x14ac:dyDescent="0.2">
      <c r="A80" s="2">
        <v>77</v>
      </c>
      <c r="B80" s="2" t="str">
        <f t="shared" si="6"/>
        <v>4D</v>
      </c>
      <c r="C80" s="25" t="str">
        <f t="shared" si="11"/>
        <v>按下(力度077)</v>
      </c>
      <c r="D80" s="26" t="str">
        <f t="shared" si="7"/>
        <v>MSB:077</v>
      </c>
      <c r="E80" s="26" t="str">
        <f t="shared" si="8"/>
        <v>LSB:077</v>
      </c>
      <c r="F80" s="26" t="str">
        <f t="shared" si="9"/>
        <v>Vol:077</v>
      </c>
      <c r="G80" s="26" t="str">
        <f t="shared" si="10"/>
        <v>077</v>
      </c>
      <c r="H80" s="23">
        <f>COUNTIF(数据!$M:$M,C80)</f>
        <v>7</v>
      </c>
      <c r="I80" s="23">
        <f>COUNTIF(数据!$M:$M,D80)</f>
        <v>0</v>
      </c>
      <c r="J80" s="23">
        <f>COUNTIF(数据!$M:$M,E80)</f>
        <v>0</v>
      </c>
      <c r="K80" s="23">
        <f>COUNTIF(数据!$M:$M,F80)</f>
        <v>0</v>
      </c>
      <c r="L80" s="23">
        <f>COUNTIF(数据!$M:$M,G80)</f>
        <v>0</v>
      </c>
    </row>
    <row r="81" spans="1:12" ht="19.5" customHeight="1" x14ac:dyDescent="0.2">
      <c r="A81" s="2">
        <v>78</v>
      </c>
      <c r="B81" s="2" t="str">
        <f t="shared" si="6"/>
        <v>4E</v>
      </c>
      <c r="C81" s="25" t="str">
        <f t="shared" si="11"/>
        <v>按下(力度078)</v>
      </c>
      <c r="D81" s="26" t="str">
        <f t="shared" si="7"/>
        <v>MSB:078</v>
      </c>
      <c r="E81" s="26" t="str">
        <f t="shared" si="8"/>
        <v>LSB:078</v>
      </c>
      <c r="F81" s="26" t="str">
        <f t="shared" si="9"/>
        <v>Vol:078</v>
      </c>
      <c r="G81" s="26" t="str">
        <f t="shared" si="10"/>
        <v>078</v>
      </c>
      <c r="H81" s="23">
        <f>COUNTIF(数据!$M:$M,C81)</f>
        <v>4</v>
      </c>
      <c r="I81" s="23">
        <f>COUNTIF(数据!$M:$M,D81)</f>
        <v>0</v>
      </c>
      <c r="J81" s="23">
        <f>COUNTIF(数据!$M:$M,E81)</f>
        <v>0</v>
      </c>
      <c r="K81" s="23">
        <f>COUNTIF(数据!$M:$M,F81)</f>
        <v>0</v>
      </c>
      <c r="L81" s="23">
        <f>COUNTIF(数据!$M:$M,G81)</f>
        <v>0</v>
      </c>
    </row>
    <row r="82" spans="1:12" ht="19.5" customHeight="1" x14ac:dyDescent="0.2">
      <c r="A82" s="2">
        <v>79</v>
      </c>
      <c r="B82" s="2" t="str">
        <f t="shared" si="6"/>
        <v>4F</v>
      </c>
      <c r="C82" s="25" t="str">
        <f t="shared" si="11"/>
        <v>按下(力度079)</v>
      </c>
      <c r="D82" s="26" t="str">
        <f t="shared" si="7"/>
        <v>MSB:079</v>
      </c>
      <c r="E82" s="26" t="str">
        <f t="shared" si="8"/>
        <v>LSB:079</v>
      </c>
      <c r="F82" s="26" t="str">
        <f t="shared" si="9"/>
        <v>Vol:079</v>
      </c>
      <c r="G82" s="26" t="str">
        <f t="shared" si="10"/>
        <v>079</v>
      </c>
      <c r="H82" s="23">
        <f>COUNTIF(数据!$M:$M,C82)</f>
        <v>11</v>
      </c>
      <c r="I82" s="23">
        <f>COUNTIF(数据!$M:$M,D82)</f>
        <v>0</v>
      </c>
      <c r="J82" s="23">
        <f>COUNTIF(数据!$M:$M,E82)</f>
        <v>0</v>
      </c>
      <c r="K82" s="23">
        <f>COUNTIF(数据!$M:$M,F82)</f>
        <v>0</v>
      </c>
      <c r="L82" s="23">
        <f>COUNTIF(数据!$M:$M,G82)</f>
        <v>0</v>
      </c>
    </row>
    <row r="83" spans="1:12" ht="19.5" customHeight="1" x14ac:dyDescent="0.2">
      <c r="A83" s="2">
        <v>80</v>
      </c>
      <c r="B83" s="2" t="str">
        <f t="shared" si="6"/>
        <v>50</v>
      </c>
      <c r="C83" s="25" t="str">
        <f t="shared" si="11"/>
        <v>按下(力度080)</v>
      </c>
      <c r="D83" s="26" t="str">
        <f t="shared" si="7"/>
        <v>MSB:080</v>
      </c>
      <c r="E83" s="26" t="str">
        <f t="shared" si="8"/>
        <v>LSB:080</v>
      </c>
      <c r="F83" s="26" t="str">
        <f t="shared" si="9"/>
        <v>Vol:080</v>
      </c>
      <c r="G83" s="26" t="str">
        <f t="shared" si="10"/>
        <v>080</v>
      </c>
      <c r="H83" s="23">
        <f>COUNTIF(数据!$M:$M,C83)</f>
        <v>13</v>
      </c>
      <c r="I83" s="23">
        <f>COUNTIF(数据!$M:$M,D83)</f>
        <v>0</v>
      </c>
      <c r="J83" s="23">
        <f>COUNTIF(数据!$M:$M,E83)</f>
        <v>0</v>
      </c>
      <c r="K83" s="23">
        <f>COUNTIF(数据!$M:$M,F83)</f>
        <v>4</v>
      </c>
      <c r="L83" s="23">
        <f>COUNTIF(数据!$M:$M,G83)</f>
        <v>0</v>
      </c>
    </row>
    <row r="84" spans="1:12" ht="19.5" customHeight="1" x14ac:dyDescent="0.2">
      <c r="A84" s="2">
        <v>81</v>
      </c>
      <c r="B84" s="2" t="str">
        <f t="shared" si="6"/>
        <v>51</v>
      </c>
      <c r="C84" s="25" t="str">
        <f t="shared" si="11"/>
        <v>按下(力度081)</v>
      </c>
      <c r="D84" s="26" t="str">
        <f t="shared" si="7"/>
        <v>MSB:081</v>
      </c>
      <c r="E84" s="26" t="str">
        <f t="shared" si="8"/>
        <v>LSB:081</v>
      </c>
      <c r="F84" s="26" t="str">
        <f t="shared" si="9"/>
        <v>Vol:081</v>
      </c>
      <c r="G84" s="26" t="str">
        <f t="shared" si="10"/>
        <v>081</v>
      </c>
      <c r="H84" s="23">
        <f>COUNTIF(数据!$M:$M,C84)</f>
        <v>16</v>
      </c>
      <c r="I84" s="23">
        <f>COUNTIF(数据!$M:$M,D84)</f>
        <v>0</v>
      </c>
      <c r="J84" s="23">
        <f>COUNTIF(数据!$M:$M,E84)</f>
        <v>0</v>
      </c>
      <c r="K84" s="23">
        <f>COUNTIF(数据!$M:$M,F84)</f>
        <v>0</v>
      </c>
      <c r="L84" s="23">
        <f>COUNTIF(数据!$M:$M,G84)</f>
        <v>0</v>
      </c>
    </row>
    <row r="85" spans="1:12" ht="19.5" customHeight="1" x14ac:dyDescent="0.2">
      <c r="A85" s="2">
        <v>82</v>
      </c>
      <c r="B85" s="2" t="str">
        <f t="shared" si="6"/>
        <v>52</v>
      </c>
      <c r="C85" s="25" t="str">
        <f t="shared" si="11"/>
        <v>按下(力度082)</v>
      </c>
      <c r="D85" s="26" t="str">
        <f t="shared" si="7"/>
        <v>MSB:082</v>
      </c>
      <c r="E85" s="26" t="str">
        <f t="shared" si="8"/>
        <v>LSB:082</v>
      </c>
      <c r="F85" s="26" t="str">
        <f t="shared" si="9"/>
        <v>Vol:082</v>
      </c>
      <c r="G85" s="26" t="str">
        <f t="shared" si="10"/>
        <v>082</v>
      </c>
      <c r="H85" s="23">
        <f>COUNTIF(数据!$M:$M,C85)</f>
        <v>0</v>
      </c>
      <c r="I85" s="23">
        <f>COUNTIF(数据!$M:$M,D85)</f>
        <v>0</v>
      </c>
      <c r="J85" s="23">
        <f>COUNTIF(数据!$M:$M,E85)</f>
        <v>0</v>
      </c>
      <c r="K85" s="23">
        <f>COUNTIF(数据!$M:$M,F85)</f>
        <v>2</v>
      </c>
      <c r="L85" s="23">
        <f>COUNTIF(数据!$M:$M,G85)</f>
        <v>0</v>
      </c>
    </row>
    <row r="86" spans="1:12" ht="19.5" customHeight="1" x14ac:dyDescent="0.2">
      <c r="A86" s="2">
        <v>83</v>
      </c>
      <c r="B86" s="2" t="str">
        <f t="shared" si="6"/>
        <v>53</v>
      </c>
      <c r="C86" s="25" t="str">
        <f t="shared" si="11"/>
        <v>按下(力度083)</v>
      </c>
      <c r="D86" s="26" t="str">
        <f t="shared" si="7"/>
        <v>MSB:083</v>
      </c>
      <c r="E86" s="26" t="str">
        <f t="shared" si="8"/>
        <v>LSB:083</v>
      </c>
      <c r="F86" s="26" t="str">
        <f t="shared" si="9"/>
        <v>Vol:083</v>
      </c>
      <c r="G86" s="26" t="str">
        <f t="shared" si="10"/>
        <v>083</v>
      </c>
      <c r="H86" s="23">
        <f>COUNTIF(数据!$M:$M,C86)</f>
        <v>18</v>
      </c>
      <c r="I86" s="23">
        <f>COUNTIF(数据!$M:$M,D86)</f>
        <v>0</v>
      </c>
      <c r="J86" s="23">
        <f>COUNTIF(数据!$M:$M,E86)</f>
        <v>0</v>
      </c>
      <c r="K86" s="23">
        <f>COUNTIF(数据!$M:$M,F86)</f>
        <v>0</v>
      </c>
      <c r="L86" s="23">
        <f>COUNTIF(数据!$M:$M,G86)</f>
        <v>0</v>
      </c>
    </row>
    <row r="87" spans="1:12" ht="19.5" customHeight="1" x14ac:dyDescent="0.2">
      <c r="A87" s="2">
        <v>84</v>
      </c>
      <c r="B87" s="2" t="str">
        <f t="shared" si="6"/>
        <v>54</v>
      </c>
      <c r="C87" s="25" t="str">
        <f t="shared" si="11"/>
        <v>按下(力度084)</v>
      </c>
      <c r="D87" s="26" t="str">
        <f t="shared" si="7"/>
        <v>MSB:084</v>
      </c>
      <c r="E87" s="26" t="str">
        <f t="shared" si="8"/>
        <v>LSB:084</v>
      </c>
      <c r="F87" s="26" t="str">
        <f t="shared" si="9"/>
        <v>Vol:084</v>
      </c>
      <c r="G87" s="26" t="str">
        <f t="shared" si="10"/>
        <v>084</v>
      </c>
      <c r="H87" s="23">
        <f>COUNTIF(数据!$M:$M,C87)</f>
        <v>19</v>
      </c>
      <c r="I87" s="23">
        <f>COUNTIF(数据!$M:$M,D87)</f>
        <v>0</v>
      </c>
      <c r="J87" s="23">
        <f>COUNTIF(数据!$M:$M,E87)</f>
        <v>0</v>
      </c>
      <c r="K87" s="23">
        <f>COUNTIF(数据!$M:$M,F87)</f>
        <v>0</v>
      </c>
      <c r="L87" s="23">
        <f>COUNTIF(数据!$M:$M,G87)</f>
        <v>0</v>
      </c>
    </row>
    <row r="88" spans="1:12" ht="19.5" customHeight="1" x14ac:dyDescent="0.2">
      <c r="A88" s="2">
        <v>85</v>
      </c>
      <c r="B88" s="2" t="str">
        <f t="shared" si="6"/>
        <v>55</v>
      </c>
      <c r="C88" s="25" t="str">
        <f t="shared" si="11"/>
        <v>按下(力度085)</v>
      </c>
      <c r="D88" s="26" t="str">
        <f t="shared" si="7"/>
        <v>MSB:085</v>
      </c>
      <c r="E88" s="26" t="str">
        <f t="shared" si="8"/>
        <v>LSB:085</v>
      </c>
      <c r="F88" s="26" t="str">
        <f t="shared" si="9"/>
        <v>Vol:085</v>
      </c>
      <c r="G88" s="26" t="str">
        <f t="shared" si="10"/>
        <v>085</v>
      </c>
      <c r="H88" s="23">
        <f>COUNTIF(数据!$M:$M,C88)</f>
        <v>0</v>
      </c>
      <c r="I88" s="23">
        <f>COUNTIF(数据!$M:$M,D88)</f>
        <v>0</v>
      </c>
      <c r="J88" s="23">
        <f>COUNTIF(数据!$M:$M,E88)</f>
        <v>0</v>
      </c>
      <c r="K88" s="23">
        <f>COUNTIF(数据!$M:$M,F88)</f>
        <v>0</v>
      </c>
      <c r="L88" s="23">
        <f>COUNTIF(数据!$M:$M,G88)</f>
        <v>0</v>
      </c>
    </row>
    <row r="89" spans="1:12" ht="19.5" customHeight="1" x14ac:dyDescent="0.2">
      <c r="A89" s="2">
        <v>86</v>
      </c>
      <c r="B89" s="2" t="str">
        <f t="shared" si="6"/>
        <v>56</v>
      </c>
      <c r="C89" s="25" t="str">
        <f t="shared" si="11"/>
        <v>按下(力度086)</v>
      </c>
      <c r="D89" s="26" t="str">
        <f t="shared" si="7"/>
        <v>MSB:086</v>
      </c>
      <c r="E89" s="26" t="str">
        <f t="shared" si="8"/>
        <v>LSB:086</v>
      </c>
      <c r="F89" s="26" t="str">
        <f t="shared" si="9"/>
        <v>Vol:086</v>
      </c>
      <c r="G89" s="26" t="str">
        <f t="shared" si="10"/>
        <v>086</v>
      </c>
      <c r="H89" s="23">
        <f>COUNTIF(数据!$M:$M,C89)</f>
        <v>14</v>
      </c>
      <c r="I89" s="23">
        <f>COUNTIF(数据!$M:$M,D89)</f>
        <v>0</v>
      </c>
      <c r="J89" s="23">
        <f>COUNTIF(数据!$M:$M,E89)</f>
        <v>0</v>
      </c>
      <c r="K89" s="23">
        <f>COUNTIF(数据!$M:$M,F89)</f>
        <v>0</v>
      </c>
      <c r="L89" s="23">
        <f>COUNTIF(数据!$M:$M,G89)</f>
        <v>0</v>
      </c>
    </row>
    <row r="90" spans="1:12" ht="19.5" customHeight="1" x14ac:dyDescent="0.2">
      <c r="A90" s="2">
        <v>87</v>
      </c>
      <c r="B90" s="2" t="str">
        <f t="shared" si="6"/>
        <v>57</v>
      </c>
      <c r="C90" s="25" t="str">
        <f t="shared" si="11"/>
        <v>按下(力度087)</v>
      </c>
      <c r="D90" s="26" t="str">
        <f t="shared" si="7"/>
        <v>MSB:087</v>
      </c>
      <c r="E90" s="26" t="str">
        <f t="shared" si="8"/>
        <v>LSB:087</v>
      </c>
      <c r="F90" s="26" t="str">
        <f t="shared" si="9"/>
        <v>Vol:087</v>
      </c>
      <c r="G90" s="26" t="str">
        <f t="shared" si="10"/>
        <v>087</v>
      </c>
      <c r="H90" s="23">
        <f>COUNTIF(数据!$M:$M,C90)</f>
        <v>0</v>
      </c>
      <c r="I90" s="23">
        <f>COUNTIF(数据!$M:$M,D90)</f>
        <v>0</v>
      </c>
      <c r="J90" s="23">
        <f>COUNTIF(数据!$M:$M,E90)</f>
        <v>0</v>
      </c>
      <c r="K90" s="23">
        <f>COUNTIF(数据!$M:$M,F90)</f>
        <v>0</v>
      </c>
      <c r="L90" s="23">
        <f>COUNTIF(数据!$M:$M,G90)</f>
        <v>0</v>
      </c>
    </row>
    <row r="91" spans="1:12" ht="19.5" customHeight="1" x14ac:dyDescent="0.2">
      <c r="A91" s="2">
        <v>88</v>
      </c>
      <c r="B91" s="2" t="str">
        <f t="shared" si="6"/>
        <v>58</v>
      </c>
      <c r="C91" s="25" t="str">
        <f t="shared" si="11"/>
        <v>按下(力度088)</v>
      </c>
      <c r="D91" s="26" t="str">
        <f t="shared" si="7"/>
        <v>MSB:088</v>
      </c>
      <c r="E91" s="26" t="str">
        <f t="shared" si="8"/>
        <v>LSB:088</v>
      </c>
      <c r="F91" s="26" t="str">
        <f t="shared" si="9"/>
        <v>Vol:088</v>
      </c>
      <c r="G91" s="26" t="str">
        <f t="shared" si="10"/>
        <v>088</v>
      </c>
      <c r="H91" s="23">
        <f>COUNTIF(数据!$M:$M,C91)</f>
        <v>12</v>
      </c>
      <c r="I91" s="23">
        <f>COUNTIF(数据!$M:$M,D91)</f>
        <v>0</v>
      </c>
      <c r="J91" s="23">
        <f>COUNTIF(数据!$M:$M,E91)</f>
        <v>0</v>
      </c>
      <c r="K91" s="23">
        <f>COUNTIF(数据!$M:$M,F91)</f>
        <v>0</v>
      </c>
      <c r="L91" s="23">
        <f>COUNTIF(数据!$M:$M,G91)</f>
        <v>0</v>
      </c>
    </row>
    <row r="92" spans="1:12" ht="19.5" customHeight="1" x14ac:dyDescent="0.2">
      <c r="A92" s="2">
        <v>89</v>
      </c>
      <c r="B92" s="2" t="str">
        <f t="shared" si="6"/>
        <v>59</v>
      </c>
      <c r="C92" s="25" t="str">
        <f t="shared" si="11"/>
        <v>按下(力度089)</v>
      </c>
      <c r="D92" s="26" t="str">
        <f t="shared" si="7"/>
        <v>MSB:089</v>
      </c>
      <c r="E92" s="26" t="str">
        <f t="shared" si="8"/>
        <v>LSB:089</v>
      </c>
      <c r="F92" s="26" t="str">
        <f t="shared" si="9"/>
        <v>Vol:089</v>
      </c>
      <c r="G92" s="26" t="str">
        <f t="shared" si="10"/>
        <v>089</v>
      </c>
      <c r="H92" s="23">
        <f>COUNTIF(数据!$M:$M,C92)</f>
        <v>0</v>
      </c>
      <c r="I92" s="23">
        <f>COUNTIF(数据!$M:$M,D92)</f>
        <v>0</v>
      </c>
      <c r="J92" s="23">
        <f>COUNTIF(数据!$M:$M,E92)</f>
        <v>0</v>
      </c>
      <c r="K92" s="23">
        <f>COUNTIF(数据!$M:$M,F92)</f>
        <v>0</v>
      </c>
      <c r="L92" s="23">
        <f>COUNTIF(数据!$M:$M,G92)</f>
        <v>0</v>
      </c>
    </row>
    <row r="93" spans="1:12" ht="19.5" customHeight="1" x14ac:dyDescent="0.2">
      <c r="A93" s="2">
        <v>90</v>
      </c>
      <c r="B93" s="2" t="str">
        <f t="shared" si="6"/>
        <v>5A</v>
      </c>
      <c r="C93" s="25" t="str">
        <f t="shared" si="11"/>
        <v>按下(力度090)</v>
      </c>
      <c r="D93" s="26" t="str">
        <f t="shared" si="7"/>
        <v>MSB:090</v>
      </c>
      <c r="E93" s="26" t="str">
        <f t="shared" si="8"/>
        <v>LSB:090</v>
      </c>
      <c r="F93" s="26" t="str">
        <f t="shared" si="9"/>
        <v>Vol:090</v>
      </c>
      <c r="G93" s="26" t="str">
        <f t="shared" si="10"/>
        <v>090</v>
      </c>
      <c r="H93" s="23">
        <f>COUNTIF(数据!$M:$M,C93)</f>
        <v>15</v>
      </c>
      <c r="I93" s="23">
        <f>COUNTIF(数据!$M:$M,D93)</f>
        <v>0</v>
      </c>
      <c r="J93" s="23">
        <f>COUNTIF(数据!$M:$M,E93)</f>
        <v>0</v>
      </c>
      <c r="K93" s="23">
        <f>COUNTIF(数据!$M:$M,F93)</f>
        <v>10</v>
      </c>
      <c r="L93" s="23">
        <f>COUNTIF(数据!$M:$M,G93)</f>
        <v>0</v>
      </c>
    </row>
    <row r="94" spans="1:12" ht="19.5" customHeight="1" x14ac:dyDescent="0.2">
      <c r="A94" s="2">
        <v>91</v>
      </c>
      <c r="B94" s="2" t="str">
        <f t="shared" si="6"/>
        <v>5B</v>
      </c>
      <c r="C94" s="25" t="str">
        <f t="shared" si="11"/>
        <v>按下(力度091)</v>
      </c>
      <c r="D94" s="26" t="str">
        <f t="shared" si="7"/>
        <v>MSB:091</v>
      </c>
      <c r="E94" s="26" t="str">
        <f t="shared" si="8"/>
        <v>LSB:091</v>
      </c>
      <c r="F94" s="26" t="str">
        <f t="shared" si="9"/>
        <v>Vol:091</v>
      </c>
      <c r="G94" s="26" t="str">
        <f t="shared" si="10"/>
        <v>091</v>
      </c>
      <c r="H94" s="23">
        <f>COUNTIF(数据!$M:$M,C94)</f>
        <v>0</v>
      </c>
      <c r="I94" s="23">
        <f>COUNTIF(数据!$M:$M,D94)</f>
        <v>0</v>
      </c>
      <c r="J94" s="23">
        <f>COUNTIF(数据!$M:$M,E94)</f>
        <v>0</v>
      </c>
      <c r="K94" s="23">
        <f>COUNTIF(数据!$M:$M,F94)</f>
        <v>0</v>
      </c>
      <c r="L94" s="23">
        <f>COUNTIF(数据!$M:$M,G94)</f>
        <v>0</v>
      </c>
    </row>
    <row r="95" spans="1:12" ht="19.5" customHeight="1" x14ac:dyDescent="0.2">
      <c r="A95" s="2">
        <v>92</v>
      </c>
      <c r="B95" s="2" t="str">
        <f t="shared" si="6"/>
        <v>5C</v>
      </c>
      <c r="C95" s="25" t="str">
        <f t="shared" si="11"/>
        <v>按下(力度092)</v>
      </c>
      <c r="D95" s="26" t="str">
        <f t="shared" si="7"/>
        <v>MSB:092</v>
      </c>
      <c r="E95" s="26" t="str">
        <f t="shared" si="8"/>
        <v>LSB:092</v>
      </c>
      <c r="F95" s="26" t="str">
        <f t="shared" si="9"/>
        <v>Vol:092</v>
      </c>
      <c r="G95" s="26" t="str">
        <f t="shared" si="10"/>
        <v>092</v>
      </c>
      <c r="H95" s="23">
        <f>COUNTIF(数据!$M:$M,C95)</f>
        <v>0</v>
      </c>
      <c r="I95" s="23">
        <f>COUNTIF(数据!$M:$M,D95)</f>
        <v>0</v>
      </c>
      <c r="J95" s="23">
        <f>COUNTIF(数据!$M:$M,E95)</f>
        <v>0</v>
      </c>
      <c r="K95" s="23">
        <f>COUNTIF(数据!$M:$M,F95)</f>
        <v>0</v>
      </c>
      <c r="L95" s="23">
        <f>COUNTIF(数据!$M:$M,G95)</f>
        <v>0</v>
      </c>
    </row>
    <row r="96" spans="1:12" ht="19.5" customHeight="1" x14ac:dyDescent="0.2">
      <c r="A96" s="2">
        <v>93</v>
      </c>
      <c r="B96" s="2" t="str">
        <f t="shared" si="6"/>
        <v>5D</v>
      </c>
      <c r="C96" s="25" t="str">
        <f t="shared" si="11"/>
        <v>按下(力度093)</v>
      </c>
      <c r="D96" s="26" t="str">
        <f t="shared" si="7"/>
        <v>MSB:093</v>
      </c>
      <c r="E96" s="26" t="str">
        <f t="shared" si="8"/>
        <v>LSB:093</v>
      </c>
      <c r="F96" s="26" t="str">
        <f t="shared" si="9"/>
        <v>Vol:093</v>
      </c>
      <c r="G96" s="26" t="str">
        <f t="shared" si="10"/>
        <v>093</v>
      </c>
      <c r="H96" s="23">
        <f>COUNTIF(数据!$M:$M,C96)</f>
        <v>0</v>
      </c>
      <c r="I96" s="23">
        <f>COUNTIF(数据!$M:$M,D96)</f>
        <v>0</v>
      </c>
      <c r="J96" s="23">
        <f>COUNTIF(数据!$M:$M,E96)</f>
        <v>0</v>
      </c>
      <c r="K96" s="23">
        <f>COUNTIF(数据!$M:$M,F96)</f>
        <v>0</v>
      </c>
      <c r="L96" s="23">
        <f>COUNTIF(数据!$M:$M,G96)</f>
        <v>0</v>
      </c>
    </row>
    <row r="97" spans="1:12" ht="19.5" customHeight="1" x14ac:dyDescent="0.2">
      <c r="A97" s="2">
        <v>94</v>
      </c>
      <c r="B97" s="2" t="str">
        <f t="shared" si="6"/>
        <v>5E</v>
      </c>
      <c r="C97" s="25" t="str">
        <f t="shared" si="11"/>
        <v>按下(力度094)</v>
      </c>
      <c r="D97" s="26" t="str">
        <f t="shared" si="7"/>
        <v>MSB:094</v>
      </c>
      <c r="E97" s="26" t="str">
        <f t="shared" si="8"/>
        <v>LSB:094</v>
      </c>
      <c r="F97" s="26" t="str">
        <f t="shared" si="9"/>
        <v>Vol:094</v>
      </c>
      <c r="G97" s="26" t="str">
        <f t="shared" si="10"/>
        <v>094</v>
      </c>
      <c r="H97" s="23">
        <f>COUNTIF(数据!$M:$M,C97)</f>
        <v>10</v>
      </c>
      <c r="I97" s="23">
        <f>COUNTIF(数据!$M:$M,D97)</f>
        <v>0</v>
      </c>
      <c r="J97" s="23">
        <f>COUNTIF(数据!$M:$M,E97)</f>
        <v>0</v>
      </c>
      <c r="K97" s="23">
        <f>COUNTIF(数据!$M:$M,F97)</f>
        <v>0</v>
      </c>
      <c r="L97" s="23">
        <f>COUNTIF(数据!$M:$M,G97)</f>
        <v>0</v>
      </c>
    </row>
    <row r="98" spans="1:12" ht="19.5" customHeight="1" x14ac:dyDescent="0.2">
      <c r="A98" s="2">
        <v>95</v>
      </c>
      <c r="B98" s="2" t="str">
        <f t="shared" si="6"/>
        <v>5F</v>
      </c>
      <c r="C98" s="25" t="str">
        <f t="shared" si="11"/>
        <v>按下(力度095)</v>
      </c>
      <c r="D98" s="26" t="str">
        <f t="shared" si="7"/>
        <v>MSB:095</v>
      </c>
      <c r="E98" s="26" t="str">
        <f t="shared" si="8"/>
        <v>LSB:095</v>
      </c>
      <c r="F98" s="26" t="str">
        <f t="shared" si="9"/>
        <v>Vol:095</v>
      </c>
      <c r="G98" s="26" t="str">
        <f t="shared" si="10"/>
        <v>095</v>
      </c>
      <c r="H98" s="23">
        <f>COUNTIF(数据!$M:$M,C98)</f>
        <v>0</v>
      </c>
      <c r="I98" s="23">
        <f>COUNTIF(数据!$M:$M,D98)</f>
        <v>0</v>
      </c>
      <c r="J98" s="23">
        <f>COUNTIF(数据!$M:$M,E98)</f>
        <v>0</v>
      </c>
      <c r="K98" s="23">
        <f>COUNTIF(数据!$M:$M,F98)</f>
        <v>0</v>
      </c>
      <c r="L98" s="23">
        <f>COUNTIF(数据!$M:$M,G98)</f>
        <v>0</v>
      </c>
    </row>
    <row r="99" spans="1:12" ht="19.5" customHeight="1" x14ac:dyDescent="0.2">
      <c r="A99" s="2">
        <v>96</v>
      </c>
      <c r="B99" s="2" t="str">
        <f t="shared" si="6"/>
        <v>60</v>
      </c>
      <c r="C99" s="25" t="str">
        <f t="shared" si="11"/>
        <v>按下(力度096)</v>
      </c>
      <c r="D99" s="26" t="str">
        <f t="shared" si="7"/>
        <v>MSB:096</v>
      </c>
      <c r="E99" s="26" t="str">
        <f t="shared" si="8"/>
        <v>LSB:096</v>
      </c>
      <c r="F99" s="26" t="str">
        <f t="shared" si="9"/>
        <v>Vol:096</v>
      </c>
      <c r="G99" s="26" t="str">
        <f t="shared" si="10"/>
        <v>096</v>
      </c>
      <c r="H99" s="23">
        <f>COUNTIF(数据!$M:$M,C99)</f>
        <v>0</v>
      </c>
      <c r="I99" s="23">
        <f>COUNTIF(数据!$M:$M,D99)</f>
        <v>0</v>
      </c>
      <c r="J99" s="23">
        <f>COUNTIF(数据!$M:$M,E99)</f>
        <v>0</v>
      </c>
      <c r="K99" s="23">
        <f>COUNTIF(数据!$M:$M,F99)</f>
        <v>0</v>
      </c>
      <c r="L99" s="23">
        <f>COUNTIF(数据!$M:$M,G99)</f>
        <v>0</v>
      </c>
    </row>
    <row r="100" spans="1:12" ht="19.5" customHeight="1" x14ac:dyDescent="0.2">
      <c r="A100" s="2">
        <v>97</v>
      </c>
      <c r="B100" s="2" t="str">
        <f t="shared" si="6"/>
        <v>61</v>
      </c>
      <c r="C100" s="25" t="str">
        <f t="shared" si="11"/>
        <v>按下(力度097)</v>
      </c>
      <c r="D100" s="26" t="str">
        <f t="shared" si="7"/>
        <v>MSB:097</v>
      </c>
      <c r="E100" s="26" t="str">
        <f t="shared" si="8"/>
        <v>LSB:097</v>
      </c>
      <c r="F100" s="26" t="str">
        <f t="shared" si="9"/>
        <v>Vol:097</v>
      </c>
      <c r="G100" s="26" t="str">
        <f t="shared" si="10"/>
        <v>097</v>
      </c>
      <c r="H100" s="23">
        <f>COUNTIF(数据!$M:$M,C100)</f>
        <v>9</v>
      </c>
      <c r="I100" s="23">
        <f>COUNTIF(数据!$M:$M,D100)</f>
        <v>0</v>
      </c>
      <c r="J100" s="23">
        <f>COUNTIF(数据!$M:$M,E100)</f>
        <v>0</v>
      </c>
      <c r="K100" s="23">
        <f>COUNTIF(数据!$M:$M,F100)</f>
        <v>0</v>
      </c>
      <c r="L100" s="23">
        <f>COUNTIF(数据!$M:$M,G100)</f>
        <v>0</v>
      </c>
    </row>
    <row r="101" spans="1:12" ht="19.5" customHeight="1" x14ac:dyDescent="0.2">
      <c r="A101" s="2">
        <v>98</v>
      </c>
      <c r="B101" s="2" t="str">
        <f t="shared" si="6"/>
        <v>62</v>
      </c>
      <c r="C101" s="25" t="str">
        <f t="shared" si="11"/>
        <v>按下(力度098)</v>
      </c>
      <c r="D101" s="26" t="str">
        <f t="shared" si="7"/>
        <v>MSB:098</v>
      </c>
      <c r="E101" s="26" t="str">
        <f t="shared" si="8"/>
        <v>LSB:098</v>
      </c>
      <c r="F101" s="26" t="str">
        <f t="shared" si="9"/>
        <v>Vol:098</v>
      </c>
      <c r="G101" s="26" t="str">
        <f t="shared" si="10"/>
        <v>098</v>
      </c>
      <c r="H101" s="23">
        <f>COUNTIF(数据!$M:$M,C101)</f>
        <v>0</v>
      </c>
      <c r="I101" s="23">
        <f>COUNTIF(数据!$M:$M,D101)</f>
        <v>0</v>
      </c>
      <c r="J101" s="23">
        <f>COUNTIF(数据!$M:$M,E101)</f>
        <v>0</v>
      </c>
      <c r="K101" s="23">
        <f>COUNTIF(数据!$M:$M,F101)</f>
        <v>0</v>
      </c>
      <c r="L101" s="23">
        <f>COUNTIF(数据!$M:$M,G101)</f>
        <v>0</v>
      </c>
    </row>
    <row r="102" spans="1:12" ht="19.5" customHeight="1" x14ac:dyDescent="0.2">
      <c r="A102" s="2">
        <v>99</v>
      </c>
      <c r="B102" s="2" t="str">
        <f t="shared" si="6"/>
        <v>63</v>
      </c>
      <c r="C102" s="25" t="str">
        <f t="shared" si="11"/>
        <v>按下(力度099)</v>
      </c>
      <c r="D102" s="26" t="str">
        <f t="shared" si="7"/>
        <v>MSB:099</v>
      </c>
      <c r="E102" s="26" t="str">
        <f t="shared" si="8"/>
        <v>LSB:099</v>
      </c>
      <c r="F102" s="26" t="str">
        <f t="shared" si="9"/>
        <v>Vol:099</v>
      </c>
      <c r="G102" s="26" t="str">
        <f t="shared" si="10"/>
        <v>099</v>
      </c>
      <c r="H102" s="23">
        <f>COUNTIF(数据!$M:$M,C102)</f>
        <v>13</v>
      </c>
      <c r="I102" s="23">
        <f>COUNTIF(数据!$M:$M,D102)</f>
        <v>0</v>
      </c>
      <c r="J102" s="23">
        <f>COUNTIF(数据!$M:$M,E102)</f>
        <v>0</v>
      </c>
      <c r="K102" s="23">
        <f>COUNTIF(数据!$M:$M,F102)</f>
        <v>0</v>
      </c>
      <c r="L102" s="23">
        <f>COUNTIF(数据!$M:$M,G102)</f>
        <v>0</v>
      </c>
    </row>
    <row r="103" spans="1:12" ht="19.5" customHeight="1" x14ac:dyDescent="0.2">
      <c r="A103" s="2">
        <v>100</v>
      </c>
      <c r="B103" s="2" t="str">
        <f t="shared" si="6"/>
        <v>64</v>
      </c>
      <c r="C103" s="25" t="str">
        <f t="shared" si="11"/>
        <v>按下(力度100)</v>
      </c>
      <c r="D103" s="26" t="str">
        <f t="shared" si="7"/>
        <v>MSB:100</v>
      </c>
      <c r="E103" s="26" t="str">
        <f t="shared" si="8"/>
        <v>LSB:100</v>
      </c>
      <c r="F103" s="26" t="str">
        <f t="shared" si="9"/>
        <v>Vol:100</v>
      </c>
      <c r="G103" s="27" t="s">
        <v>3527</v>
      </c>
      <c r="H103" s="23">
        <f>COUNTIF(数据!$M:$M,C103)</f>
        <v>0</v>
      </c>
      <c r="I103" s="23">
        <f>COUNTIF(数据!$M:$M,D103)</f>
        <v>0</v>
      </c>
      <c r="J103" s="23">
        <f>COUNTIF(数据!$M:$M,E103)</f>
        <v>0</v>
      </c>
      <c r="K103" s="23">
        <f>COUNTIF(数据!$M:$M,F103)</f>
        <v>0</v>
      </c>
      <c r="L103" s="23">
        <f>COUNTIF(数据!$M:$M,G103)</f>
        <v>4</v>
      </c>
    </row>
    <row r="104" spans="1:12" ht="19.5" customHeight="1" x14ac:dyDescent="0.2">
      <c r="A104" s="2">
        <v>101</v>
      </c>
      <c r="B104" s="2" t="str">
        <f t="shared" si="6"/>
        <v>65</v>
      </c>
      <c r="C104" s="25" t="str">
        <f t="shared" si="11"/>
        <v>按下(力度101)</v>
      </c>
      <c r="D104" s="26" t="str">
        <f t="shared" si="7"/>
        <v>MSB:101</v>
      </c>
      <c r="E104" s="26" t="str">
        <f t="shared" si="8"/>
        <v>LSB:101</v>
      </c>
      <c r="F104" s="26" t="str">
        <f t="shared" si="9"/>
        <v>Vol:101</v>
      </c>
      <c r="G104" s="26" t="str">
        <f t="shared" si="10"/>
        <v>101</v>
      </c>
      <c r="H104" s="23">
        <f>COUNTIF(数据!$M:$M,C104)</f>
        <v>0</v>
      </c>
      <c r="I104" s="23">
        <f>COUNTIF(数据!$M:$M,D104)</f>
        <v>0</v>
      </c>
      <c r="J104" s="23">
        <f>COUNTIF(数据!$M:$M,E104)</f>
        <v>0</v>
      </c>
      <c r="K104" s="23">
        <f>COUNTIF(数据!$M:$M,F104)</f>
        <v>0</v>
      </c>
      <c r="L104" s="23">
        <f>COUNTIF(数据!$M:$M,G104)</f>
        <v>0</v>
      </c>
    </row>
    <row r="105" spans="1:12" ht="19.5" customHeight="1" x14ac:dyDescent="0.2">
      <c r="A105" s="2">
        <v>102</v>
      </c>
      <c r="B105" s="2" t="str">
        <f t="shared" si="6"/>
        <v>66</v>
      </c>
      <c r="C105" s="25" t="str">
        <f t="shared" si="11"/>
        <v>按下(力度102)</v>
      </c>
      <c r="D105" s="26" t="str">
        <f t="shared" si="7"/>
        <v>MSB:102</v>
      </c>
      <c r="E105" s="26" t="str">
        <f t="shared" si="8"/>
        <v>LSB:102</v>
      </c>
      <c r="F105" s="26" t="str">
        <f t="shared" si="9"/>
        <v>Vol:102</v>
      </c>
      <c r="G105" s="26" t="str">
        <f t="shared" si="10"/>
        <v>102</v>
      </c>
      <c r="H105" s="23">
        <f>COUNTIF(数据!$M:$M,C105)</f>
        <v>10</v>
      </c>
      <c r="I105" s="23">
        <f>COUNTIF(数据!$M:$M,D105)</f>
        <v>0</v>
      </c>
      <c r="J105" s="23">
        <f>COUNTIF(数据!$M:$M,E105)</f>
        <v>0</v>
      </c>
      <c r="K105" s="23">
        <f>COUNTIF(数据!$M:$M,F105)</f>
        <v>0</v>
      </c>
      <c r="L105" s="23">
        <f>COUNTIF(数据!$M:$M,G105)</f>
        <v>0</v>
      </c>
    </row>
    <row r="106" spans="1:12" ht="19.5" customHeight="1" x14ac:dyDescent="0.2">
      <c r="A106" s="2">
        <v>103</v>
      </c>
      <c r="B106" s="2" t="str">
        <f t="shared" si="6"/>
        <v>67</v>
      </c>
      <c r="C106" s="25" t="str">
        <f t="shared" si="11"/>
        <v>按下(力度103)</v>
      </c>
      <c r="D106" s="26" t="str">
        <f t="shared" si="7"/>
        <v>MSB:103</v>
      </c>
      <c r="E106" s="26" t="str">
        <f t="shared" si="8"/>
        <v>LSB:103</v>
      </c>
      <c r="F106" s="26" t="str">
        <f t="shared" si="9"/>
        <v>Vol:103</v>
      </c>
      <c r="G106" s="26" t="str">
        <f t="shared" si="10"/>
        <v>103</v>
      </c>
      <c r="H106" s="23">
        <f>COUNTIF(数据!$M:$M,C106)</f>
        <v>0</v>
      </c>
      <c r="I106" s="23">
        <f>COUNTIF(数据!$M:$M,D106)</f>
        <v>0</v>
      </c>
      <c r="J106" s="23">
        <f>COUNTIF(数据!$M:$M,E106)</f>
        <v>0</v>
      </c>
      <c r="K106" s="23">
        <f>COUNTIF(数据!$M:$M,F106)</f>
        <v>6</v>
      </c>
      <c r="L106" s="23">
        <f>COUNTIF(数据!$M:$M,G106)</f>
        <v>0</v>
      </c>
    </row>
    <row r="107" spans="1:12" ht="19.5" customHeight="1" x14ac:dyDescent="0.2">
      <c r="A107" s="2">
        <v>104</v>
      </c>
      <c r="B107" s="2" t="str">
        <f t="shared" si="6"/>
        <v>68</v>
      </c>
      <c r="C107" s="25" t="str">
        <f t="shared" si="11"/>
        <v>按下(力度104)</v>
      </c>
      <c r="D107" s="26" t="str">
        <f t="shared" si="7"/>
        <v>MSB:104</v>
      </c>
      <c r="E107" s="26" t="str">
        <f t="shared" si="8"/>
        <v>LSB:104</v>
      </c>
      <c r="F107" s="26" t="str">
        <f t="shared" si="9"/>
        <v>Vol:104</v>
      </c>
      <c r="G107" s="26" t="str">
        <f t="shared" si="10"/>
        <v>104</v>
      </c>
      <c r="H107" s="23">
        <f>COUNTIF(数据!$M:$M,C107)</f>
        <v>0</v>
      </c>
      <c r="I107" s="23">
        <f>COUNTIF(数据!$M:$M,D107)</f>
        <v>0</v>
      </c>
      <c r="J107" s="23">
        <f>COUNTIF(数据!$M:$M,E107)</f>
        <v>0</v>
      </c>
      <c r="K107" s="23">
        <f>COUNTIF(数据!$M:$M,F107)</f>
        <v>9</v>
      </c>
      <c r="L107" s="23">
        <f>COUNTIF(数据!$M:$M,G107)</f>
        <v>0</v>
      </c>
    </row>
    <row r="108" spans="1:12" ht="19.5" customHeight="1" x14ac:dyDescent="0.2">
      <c r="A108" s="2">
        <v>105</v>
      </c>
      <c r="B108" s="2" t="str">
        <f t="shared" si="6"/>
        <v>69</v>
      </c>
      <c r="C108" s="25" t="str">
        <f t="shared" si="11"/>
        <v>按下(力度105)</v>
      </c>
      <c r="D108" s="26" t="str">
        <f t="shared" si="7"/>
        <v>MSB:105</v>
      </c>
      <c r="E108" s="26" t="str">
        <f t="shared" si="8"/>
        <v>LSB:105</v>
      </c>
      <c r="F108" s="26" t="str">
        <f t="shared" si="9"/>
        <v>Vol:105</v>
      </c>
      <c r="G108" s="26" t="str">
        <f t="shared" si="10"/>
        <v>105</v>
      </c>
      <c r="H108" s="23">
        <f>COUNTIF(数据!$M:$M,C108)</f>
        <v>1</v>
      </c>
      <c r="I108" s="23">
        <f>COUNTIF(数据!$M:$M,D108)</f>
        <v>0</v>
      </c>
      <c r="J108" s="23">
        <f>COUNTIF(数据!$M:$M,E108)</f>
        <v>0</v>
      </c>
      <c r="K108" s="23">
        <f>COUNTIF(数据!$M:$M,F108)</f>
        <v>0</v>
      </c>
      <c r="L108" s="23">
        <f>COUNTIF(数据!$M:$M,G108)</f>
        <v>0</v>
      </c>
    </row>
    <row r="109" spans="1:12" ht="19.5" customHeight="1" x14ac:dyDescent="0.2">
      <c r="A109" s="2">
        <v>106</v>
      </c>
      <c r="B109" s="2" t="str">
        <f t="shared" si="6"/>
        <v>6A</v>
      </c>
      <c r="C109" s="25" t="str">
        <f t="shared" si="11"/>
        <v>按下(力度106)</v>
      </c>
      <c r="D109" s="26" t="str">
        <f t="shared" si="7"/>
        <v>MSB:106</v>
      </c>
      <c r="E109" s="26" t="str">
        <f t="shared" si="8"/>
        <v>LSB:106</v>
      </c>
      <c r="F109" s="26" t="str">
        <f t="shared" si="9"/>
        <v>Vol:106</v>
      </c>
      <c r="G109" s="26" t="str">
        <f t="shared" si="10"/>
        <v>106</v>
      </c>
      <c r="H109" s="23">
        <f>COUNTIF(数据!$M:$M,C109)</f>
        <v>0</v>
      </c>
      <c r="I109" s="23">
        <f>COUNTIF(数据!$M:$M,D109)</f>
        <v>0</v>
      </c>
      <c r="J109" s="23">
        <f>COUNTIF(数据!$M:$M,E109)</f>
        <v>0</v>
      </c>
      <c r="K109" s="23">
        <f>COUNTIF(数据!$M:$M,F109)</f>
        <v>0</v>
      </c>
      <c r="L109" s="23">
        <f>COUNTIF(数据!$M:$M,G109)</f>
        <v>0</v>
      </c>
    </row>
    <row r="110" spans="1:12" ht="19.5" customHeight="1" x14ac:dyDescent="0.2">
      <c r="A110" s="2">
        <v>107</v>
      </c>
      <c r="B110" s="2" t="str">
        <f t="shared" si="6"/>
        <v>6B</v>
      </c>
      <c r="C110" s="25" t="str">
        <f t="shared" si="11"/>
        <v>按下(力度107)</v>
      </c>
      <c r="D110" s="26" t="str">
        <f t="shared" si="7"/>
        <v>MSB:107</v>
      </c>
      <c r="E110" s="26" t="str">
        <f t="shared" si="8"/>
        <v>LSB:107</v>
      </c>
      <c r="F110" s="26" t="str">
        <f t="shared" si="9"/>
        <v>Vol:107</v>
      </c>
      <c r="G110" s="26" t="str">
        <f t="shared" si="10"/>
        <v>107</v>
      </c>
      <c r="H110" s="23">
        <f>COUNTIF(数据!$M:$M,C110)</f>
        <v>0</v>
      </c>
      <c r="I110" s="23">
        <f>COUNTIF(数据!$M:$M,D110)</f>
        <v>0</v>
      </c>
      <c r="J110" s="23">
        <f>COUNTIF(数据!$M:$M,E110)</f>
        <v>0</v>
      </c>
      <c r="K110" s="23">
        <f>COUNTIF(数据!$M:$M,F110)</f>
        <v>0</v>
      </c>
      <c r="L110" s="23">
        <f>COUNTIF(数据!$M:$M,G110)</f>
        <v>0</v>
      </c>
    </row>
    <row r="111" spans="1:12" ht="19.5" customHeight="1" x14ac:dyDescent="0.2">
      <c r="A111" s="2">
        <v>108</v>
      </c>
      <c r="B111" s="2" t="str">
        <f t="shared" si="6"/>
        <v>6C</v>
      </c>
      <c r="C111" s="25" t="str">
        <f t="shared" si="11"/>
        <v>按下(力度108)</v>
      </c>
      <c r="D111" s="26" t="str">
        <f t="shared" si="7"/>
        <v>MSB:108</v>
      </c>
      <c r="E111" s="26" t="str">
        <f t="shared" si="8"/>
        <v>LSB:108</v>
      </c>
      <c r="F111" s="26" t="str">
        <f t="shared" si="9"/>
        <v>Vol:108</v>
      </c>
      <c r="G111" s="26" t="str">
        <f t="shared" si="10"/>
        <v>108</v>
      </c>
      <c r="H111" s="23">
        <f>COUNTIF(数据!$M:$M,C111)</f>
        <v>0</v>
      </c>
      <c r="I111" s="23">
        <f>COUNTIF(数据!$M:$M,D111)</f>
        <v>0</v>
      </c>
      <c r="J111" s="23">
        <f>COUNTIF(数据!$M:$M,E111)</f>
        <v>0</v>
      </c>
      <c r="K111" s="23">
        <f>COUNTIF(数据!$M:$M,F111)</f>
        <v>0</v>
      </c>
      <c r="L111" s="23">
        <f>COUNTIF(数据!$M:$M,G111)</f>
        <v>0</v>
      </c>
    </row>
    <row r="112" spans="1:12" ht="19.5" customHeight="1" x14ac:dyDescent="0.2">
      <c r="A112" s="2">
        <v>109</v>
      </c>
      <c r="B112" s="2" t="str">
        <f t="shared" si="6"/>
        <v>6D</v>
      </c>
      <c r="C112" s="25" t="str">
        <f t="shared" si="11"/>
        <v>按下(力度109)</v>
      </c>
      <c r="D112" s="26" t="str">
        <f t="shared" si="7"/>
        <v>MSB:109</v>
      </c>
      <c r="E112" s="26" t="str">
        <f t="shared" si="8"/>
        <v>LSB:109</v>
      </c>
      <c r="F112" s="26" t="str">
        <f t="shared" si="9"/>
        <v>Vol:109</v>
      </c>
      <c r="G112" s="26" t="str">
        <f t="shared" si="10"/>
        <v>109</v>
      </c>
      <c r="H112" s="23">
        <f>COUNTIF(数据!$M:$M,C112)</f>
        <v>0</v>
      </c>
      <c r="I112" s="23">
        <f>COUNTIF(数据!$M:$M,D112)</f>
        <v>0</v>
      </c>
      <c r="J112" s="23">
        <f>COUNTIF(数据!$M:$M,E112)</f>
        <v>0</v>
      </c>
      <c r="K112" s="23">
        <f>COUNTIF(数据!$M:$M,F112)</f>
        <v>0</v>
      </c>
      <c r="L112" s="23">
        <f>COUNTIF(数据!$M:$M,G112)</f>
        <v>0</v>
      </c>
    </row>
    <row r="113" spans="1:12" ht="19.5" customHeight="1" x14ac:dyDescent="0.2">
      <c r="A113" s="2">
        <v>110</v>
      </c>
      <c r="B113" s="2" t="str">
        <f t="shared" si="6"/>
        <v>6E</v>
      </c>
      <c r="C113" s="25" t="str">
        <f t="shared" si="11"/>
        <v>按下(力度110)</v>
      </c>
      <c r="D113" s="26" t="str">
        <f t="shared" si="7"/>
        <v>MSB:110</v>
      </c>
      <c r="E113" s="26" t="str">
        <f t="shared" si="8"/>
        <v>LSB:110</v>
      </c>
      <c r="F113" s="26" t="str">
        <f t="shared" si="9"/>
        <v>Vol:110</v>
      </c>
      <c r="G113" s="26" t="str">
        <f t="shared" si="10"/>
        <v>110</v>
      </c>
      <c r="H113" s="23">
        <f>COUNTIF(数据!$M:$M,C113)</f>
        <v>0</v>
      </c>
      <c r="I113" s="23">
        <f>COUNTIF(数据!$M:$M,D113)</f>
        <v>0</v>
      </c>
      <c r="J113" s="23">
        <f>COUNTIF(数据!$M:$M,E113)</f>
        <v>0</v>
      </c>
      <c r="K113" s="23">
        <f>COUNTIF(数据!$M:$M,F113)</f>
        <v>11</v>
      </c>
      <c r="L113" s="23">
        <f>COUNTIF(数据!$M:$M,G113)</f>
        <v>0</v>
      </c>
    </row>
    <row r="114" spans="1:12" ht="19.5" customHeight="1" x14ac:dyDescent="0.2">
      <c r="A114" s="2">
        <v>111</v>
      </c>
      <c r="B114" s="2" t="str">
        <f t="shared" si="6"/>
        <v>6F</v>
      </c>
      <c r="C114" s="25" t="str">
        <f t="shared" si="11"/>
        <v>按下(力度111)</v>
      </c>
      <c r="D114" s="26" t="str">
        <f t="shared" si="7"/>
        <v>MSB:111</v>
      </c>
      <c r="E114" s="26" t="str">
        <f t="shared" si="8"/>
        <v>LSB:111</v>
      </c>
      <c r="F114" s="26" t="str">
        <f t="shared" si="9"/>
        <v>Vol:111</v>
      </c>
      <c r="G114" s="26" t="str">
        <f t="shared" si="10"/>
        <v>111</v>
      </c>
      <c r="H114" s="23">
        <f>COUNTIF(数据!$M:$M,C114)</f>
        <v>0</v>
      </c>
      <c r="I114" s="23">
        <f>COUNTIF(数据!$M:$M,D114)</f>
        <v>0</v>
      </c>
      <c r="J114" s="23">
        <f>COUNTIF(数据!$M:$M,E114)</f>
        <v>0</v>
      </c>
      <c r="K114" s="23">
        <f>COUNTIF(数据!$M:$M,F114)</f>
        <v>0</v>
      </c>
      <c r="L114" s="23">
        <f>COUNTIF(数据!$M:$M,G114)</f>
        <v>0</v>
      </c>
    </row>
    <row r="115" spans="1:12" ht="19.5" customHeight="1" x14ac:dyDescent="0.2">
      <c r="A115" s="2">
        <v>112</v>
      </c>
      <c r="B115" s="2" t="str">
        <f t="shared" si="6"/>
        <v>70</v>
      </c>
      <c r="C115" s="25" t="str">
        <f t="shared" si="11"/>
        <v>按下(力度112)</v>
      </c>
      <c r="D115" s="26" t="str">
        <f t="shared" si="7"/>
        <v>MSB:112</v>
      </c>
      <c r="E115" s="26" t="str">
        <f t="shared" si="8"/>
        <v>LSB:112</v>
      </c>
      <c r="F115" s="26" t="str">
        <f t="shared" si="9"/>
        <v>Vol:112</v>
      </c>
      <c r="G115" s="26" t="str">
        <f t="shared" si="10"/>
        <v>112</v>
      </c>
      <c r="H115" s="23">
        <f>COUNTIF(数据!$M:$M,C115)</f>
        <v>4</v>
      </c>
      <c r="I115" s="23">
        <f>COUNTIF(数据!$M:$M,D115)</f>
        <v>0</v>
      </c>
      <c r="J115" s="23">
        <f>COUNTIF(数据!$M:$M,E115)</f>
        <v>81</v>
      </c>
      <c r="K115" s="23">
        <f>COUNTIF(数据!$M:$M,F115)</f>
        <v>7</v>
      </c>
      <c r="L115" s="23">
        <f>COUNTIF(数据!$M:$M,G115)</f>
        <v>0</v>
      </c>
    </row>
    <row r="116" spans="1:12" ht="19.5" customHeight="1" x14ac:dyDescent="0.2">
      <c r="A116" s="2">
        <v>113</v>
      </c>
      <c r="B116" s="2" t="str">
        <f t="shared" si="6"/>
        <v>71</v>
      </c>
      <c r="C116" s="25" t="str">
        <f t="shared" si="11"/>
        <v>按下(力度113)</v>
      </c>
      <c r="D116" s="26" t="str">
        <f t="shared" si="7"/>
        <v>MSB:113</v>
      </c>
      <c r="E116" s="26" t="str">
        <f t="shared" si="8"/>
        <v>LSB:113</v>
      </c>
      <c r="F116" s="26" t="str">
        <f t="shared" si="9"/>
        <v>Vol:113</v>
      </c>
      <c r="G116" s="26" t="str">
        <f t="shared" si="10"/>
        <v>113</v>
      </c>
      <c r="H116" s="23">
        <f>COUNTIF(数据!$M:$M,C116)</f>
        <v>0</v>
      </c>
      <c r="I116" s="23">
        <f>COUNTIF(数据!$M:$M,D116)</f>
        <v>0</v>
      </c>
      <c r="J116" s="23">
        <f>COUNTIF(数据!$M:$M,E116)</f>
        <v>6</v>
      </c>
      <c r="K116" s="23">
        <f>COUNTIF(数据!$M:$M,F116)</f>
        <v>0</v>
      </c>
      <c r="L116" s="23">
        <f>COUNTIF(数据!$M:$M,G116)</f>
        <v>0</v>
      </c>
    </row>
    <row r="117" spans="1:12" ht="19.5" customHeight="1" x14ac:dyDescent="0.2">
      <c r="A117" s="2">
        <v>114</v>
      </c>
      <c r="B117" s="2" t="str">
        <f t="shared" si="6"/>
        <v>72</v>
      </c>
      <c r="C117" s="25" t="str">
        <f t="shared" si="11"/>
        <v>按下(力度114)</v>
      </c>
      <c r="D117" s="26" t="str">
        <f t="shared" si="7"/>
        <v>MSB:114</v>
      </c>
      <c r="E117" s="26" t="str">
        <f t="shared" si="8"/>
        <v>LSB:114</v>
      </c>
      <c r="F117" s="26" t="str">
        <f t="shared" si="9"/>
        <v>Vol:114</v>
      </c>
      <c r="G117" s="26" t="str">
        <f t="shared" si="10"/>
        <v>114</v>
      </c>
      <c r="H117" s="23">
        <f>COUNTIF(数据!$M:$M,C117)</f>
        <v>0</v>
      </c>
      <c r="I117" s="23">
        <f>COUNTIF(数据!$M:$M,D117)</f>
        <v>0</v>
      </c>
      <c r="J117" s="23">
        <f>COUNTIF(数据!$M:$M,E117)</f>
        <v>7</v>
      </c>
      <c r="K117" s="23">
        <f>COUNTIF(数据!$M:$M,F117)</f>
        <v>18</v>
      </c>
      <c r="L117" s="23">
        <f>COUNTIF(数据!$M:$M,G117)</f>
        <v>0</v>
      </c>
    </row>
    <row r="118" spans="1:12" ht="19.5" customHeight="1" x14ac:dyDescent="0.2">
      <c r="A118" s="2">
        <v>115</v>
      </c>
      <c r="B118" s="2" t="str">
        <f t="shared" si="6"/>
        <v>73</v>
      </c>
      <c r="C118" s="25" t="str">
        <f t="shared" si="11"/>
        <v>按下(力度115)</v>
      </c>
      <c r="D118" s="26" t="str">
        <f t="shared" si="7"/>
        <v>MSB:115</v>
      </c>
      <c r="E118" s="26" t="str">
        <f t="shared" si="8"/>
        <v>LSB:115</v>
      </c>
      <c r="F118" s="26" t="str">
        <f t="shared" si="9"/>
        <v>Vol:115</v>
      </c>
      <c r="G118" s="26" t="str">
        <f t="shared" si="10"/>
        <v>115</v>
      </c>
      <c r="H118" s="23">
        <f>COUNTIF(数据!$M:$M,C118)</f>
        <v>2</v>
      </c>
      <c r="I118" s="23">
        <f>COUNTIF(数据!$M:$M,D118)</f>
        <v>0</v>
      </c>
      <c r="J118" s="23">
        <f>COUNTIF(数据!$M:$M,E118)</f>
        <v>0</v>
      </c>
      <c r="K118" s="23">
        <f>COUNTIF(数据!$M:$M,F118)</f>
        <v>5</v>
      </c>
      <c r="L118" s="23">
        <f>COUNTIF(数据!$M:$M,G118)</f>
        <v>0</v>
      </c>
    </row>
    <row r="119" spans="1:12" ht="19.5" customHeight="1" x14ac:dyDescent="0.2">
      <c r="A119" s="2">
        <v>116</v>
      </c>
      <c r="B119" s="2" t="str">
        <f t="shared" si="6"/>
        <v>74</v>
      </c>
      <c r="C119" s="25" t="str">
        <f t="shared" si="11"/>
        <v>按下(力度116)</v>
      </c>
      <c r="D119" s="26" t="str">
        <f t="shared" si="7"/>
        <v>MSB:116</v>
      </c>
      <c r="E119" s="26" t="str">
        <f t="shared" si="8"/>
        <v>LSB:116</v>
      </c>
      <c r="F119" s="26" t="str">
        <f t="shared" si="9"/>
        <v>Vol:116</v>
      </c>
      <c r="G119" s="26" t="str">
        <f t="shared" si="10"/>
        <v>116</v>
      </c>
      <c r="H119" s="23">
        <f>COUNTIF(数据!$M:$M,C119)</f>
        <v>0</v>
      </c>
      <c r="I119" s="23">
        <f>COUNTIF(数据!$M:$M,D119)</f>
        <v>0</v>
      </c>
      <c r="J119" s="23">
        <f>COUNTIF(数据!$M:$M,E119)</f>
        <v>5</v>
      </c>
      <c r="K119" s="23">
        <f>COUNTIF(数据!$M:$M,F119)</f>
        <v>0</v>
      </c>
      <c r="L119" s="23">
        <f>COUNTIF(数据!$M:$M,G119)</f>
        <v>0</v>
      </c>
    </row>
    <row r="120" spans="1:12" ht="19.5" customHeight="1" x14ac:dyDescent="0.2">
      <c r="A120" s="2">
        <v>117</v>
      </c>
      <c r="B120" s="2" t="str">
        <f t="shared" si="6"/>
        <v>75</v>
      </c>
      <c r="C120" s="25" t="str">
        <f t="shared" si="11"/>
        <v>按下(力度117)</v>
      </c>
      <c r="D120" s="26" t="str">
        <f t="shared" si="7"/>
        <v>MSB:117</v>
      </c>
      <c r="E120" s="26" t="str">
        <f t="shared" si="8"/>
        <v>LSB:117</v>
      </c>
      <c r="F120" s="26" t="str">
        <f t="shared" si="9"/>
        <v>Vol:117</v>
      </c>
      <c r="G120" s="26" t="str">
        <f t="shared" si="10"/>
        <v>117</v>
      </c>
      <c r="H120" s="23">
        <f>COUNTIF(数据!$M:$M,C120)</f>
        <v>0</v>
      </c>
      <c r="I120" s="23">
        <f>COUNTIF(数据!$M:$M,D120)</f>
        <v>0</v>
      </c>
      <c r="J120" s="23">
        <f>COUNTIF(数据!$M:$M,E120)</f>
        <v>0</v>
      </c>
      <c r="K120" s="23">
        <f>COUNTIF(数据!$M:$M,F120)</f>
        <v>0</v>
      </c>
      <c r="L120" s="23">
        <f>COUNTIF(数据!$M:$M,G120)</f>
        <v>0</v>
      </c>
    </row>
    <row r="121" spans="1:12" ht="19.5" customHeight="1" x14ac:dyDescent="0.2">
      <c r="A121" s="2">
        <v>118</v>
      </c>
      <c r="B121" s="2" t="str">
        <f t="shared" si="6"/>
        <v>76</v>
      </c>
      <c r="C121" s="25" t="str">
        <f t="shared" si="11"/>
        <v>按下(力度118)</v>
      </c>
      <c r="D121" s="26" t="str">
        <f t="shared" si="7"/>
        <v>MSB:118</v>
      </c>
      <c r="E121" s="26" t="str">
        <f t="shared" si="8"/>
        <v>LSB:118</v>
      </c>
      <c r="F121" s="26" t="str">
        <f t="shared" si="9"/>
        <v>Vol:118</v>
      </c>
      <c r="G121" s="26" t="str">
        <f t="shared" si="10"/>
        <v>118</v>
      </c>
      <c r="H121" s="23">
        <f>COUNTIF(数据!$M:$M,C121)</f>
        <v>0</v>
      </c>
      <c r="I121" s="23">
        <f>COUNTIF(数据!$M:$M,D121)</f>
        <v>0</v>
      </c>
      <c r="J121" s="23">
        <f>COUNTIF(数据!$M:$M,E121)</f>
        <v>0</v>
      </c>
      <c r="K121" s="23">
        <f>COUNTIF(数据!$M:$M,F121)</f>
        <v>0</v>
      </c>
      <c r="L121" s="23">
        <f>COUNTIF(数据!$M:$M,G121)</f>
        <v>0</v>
      </c>
    </row>
    <row r="122" spans="1:12" ht="19.5" customHeight="1" x14ac:dyDescent="0.2">
      <c r="A122" s="2">
        <v>119</v>
      </c>
      <c r="B122" s="2" t="str">
        <f t="shared" si="6"/>
        <v>77</v>
      </c>
      <c r="C122" s="25" t="str">
        <f t="shared" si="11"/>
        <v>按下(力度119)</v>
      </c>
      <c r="D122" s="26" t="str">
        <f t="shared" si="7"/>
        <v>MSB:119</v>
      </c>
      <c r="E122" s="26" t="str">
        <f t="shared" si="8"/>
        <v>LSB:119</v>
      </c>
      <c r="F122" s="26" t="str">
        <f t="shared" si="9"/>
        <v>Vol:119</v>
      </c>
      <c r="G122" s="26" t="str">
        <f t="shared" si="10"/>
        <v>119</v>
      </c>
      <c r="H122" s="23">
        <f>COUNTIF(数据!$M:$M,C122)</f>
        <v>0</v>
      </c>
      <c r="I122" s="23">
        <f>COUNTIF(数据!$M:$M,D122)</f>
        <v>0</v>
      </c>
      <c r="J122" s="23">
        <f>COUNTIF(数据!$M:$M,E122)</f>
        <v>0</v>
      </c>
      <c r="K122" s="23">
        <f>COUNTIF(数据!$M:$M,F122)</f>
        <v>0</v>
      </c>
      <c r="L122" s="23">
        <f>COUNTIF(数据!$M:$M,G122)</f>
        <v>0</v>
      </c>
    </row>
    <row r="123" spans="1:12" ht="19.5" customHeight="1" x14ac:dyDescent="0.2">
      <c r="A123" s="2">
        <v>120</v>
      </c>
      <c r="B123" s="2" t="str">
        <f t="shared" si="6"/>
        <v>78</v>
      </c>
      <c r="C123" s="25" t="str">
        <f t="shared" si="11"/>
        <v>按下(力度120)</v>
      </c>
      <c r="D123" s="26" t="str">
        <f t="shared" si="7"/>
        <v>MSB:120</v>
      </c>
      <c r="E123" s="26" t="str">
        <f t="shared" si="8"/>
        <v>LSB:120</v>
      </c>
      <c r="F123" s="26" t="str">
        <f t="shared" si="9"/>
        <v>Vol:120</v>
      </c>
      <c r="G123" s="26" t="str">
        <f t="shared" si="10"/>
        <v>120</v>
      </c>
      <c r="H123" s="23">
        <f>COUNTIF(数据!$M:$M,C123)</f>
        <v>0</v>
      </c>
      <c r="I123" s="23">
        <f>COUNTIF(数据!$M:$M,D123)</f>
        <v>0</v>
      </c>
      <c r="J123" s="23">
        <f>COUNTIF(数据!$M:$M,E123)</f>
        <v>0</v>
      </c>
      <c r="K123" s="23">
        <f>COUNTIF(数据!$M:$M,F123)</f>
        <v>0</v>
      </c>
      <c r="L123" s="23">
        <f>COUNTIF(数据!$M:$M,G123)</f>
        <v>0</v>
      </c>
    </row>
    <row r="124" spans="1:12" ht="19.5" customHeight="1" x14ac:dyDescent="0.2">
      <c r="A124" s="2">
        <v>121</v>
      </c>
      <c r="B124" s="2" t="str">
        <f t="shared" si="6"/>
        <v>79</v>
      </c>
      <c r="C124" s="25" t="str">
        <f t="shared" si="11"/>
        <v>按下(力度121)</v>
      </c>
      <c r="D124" s="26" t="str">
        <f t="shared" si="7"/>
        <v>MSB:121</v>
      </c>
      <c r="E124" s="26" t="str">
        <f t="shared" si="8"/>
        <v>LSB:121</v>
      </c>
      <c r="F124" s="26" t="str">
        <f t="shared" si="9"/>
        <v>Vol:121</v>
      </c>
      <c r="G124" s="26" t="str">
        <f t="shared" si="10"/>
        <v>121</v>
      </c>
      <c r="H124" s="23">
        <f>COUNTIF(数据!$M:$M,C124)</f>
        <v>0</v>
      </c>
      <c r="I124" s="23">
        <f>COUNTIF(数据!$M:$M,D124)</f>
        <v>0</v>
      </c>
      <c r="J124" s="23">
        <f>COUNTIF(数据!$M:$M,E124)</f>
        <v>0</v>
      </c>
      <c r="K124" s="23">
        <f>COUNTIF(数据!$M:$M,F124)</f>
        <v>0</v>
      </c>
      <c r="L124" s="23">
        <f>COUNTIF(数据!$M:$M,G124)</f>
        <v>0</v>
      </c>
    </row>
    <row r="125" spans="1:12" ht="19.5" customHeight="1" x14ac:dyDescent="0.2">
      <c r="A125" s="2">
        <v>122</v>
      </c>
      <c r="B125" s="2" t="str">
        <f t="shared" si="6"/>
        <v>7A</v>
      </c>
      <c r="C125" s="25" t="str">
        <f t="shared" si="11"/>
        <v>按下(力度122)</v>
      </c>
      <c r="D125" s="26" t="str">
        <f t="shared" si="7"/>
        <v>MSB:122</v>
      </c>
      <c r="E125" s="26" t="str">
        <f t="shared" si="8"/>
        <v>LSB:122</v>
      </c>
      <c r="F125" s="26" t="str">
        <f t="shared" si="9"/>
        <v>Vol:122</v>
      </c>
      <c r="G125" s="26" t="str">
        <f t="shared" si="10"/>
        <v>122</v>
      </c>
      <c r="H125" s="23">
        <f>COUNTIF(数据!$M:$M,C125)</f>
        <v>0</v>
      </c>
      <c r="I125" s="23">
        <f>COUNTIF(数据!$M:$M,D125)</f>
        <v>0</v>
      </c>
      <c r="J125" s="23">
        <f>COUNTIF(数据!$M:$M,E125)</f>
        <v>0</v>
      </c>
      <c r="K125" s="23">
        <f>COUNTIF(数据!$M:$M,F125)</f>
        <v>0</v>
      </c>
      <c r="L125" s="23">
        <f>COUNTIF(数据!$M:$M,G125)</f>
        <v>0</v>
      </c>
    </row>
    <row r="126" spans="1:12" ht="19.5" customHeight="1" x14ac:dyDescent="0.2">
      <c r="A126" s="2">
        <v>123</v>
      </c>
      <c r="B126" s="2" t="str">
        <f t="shared" si="6"/>
        <v>7B</v>
      </c>
      <c r="C126" s="25" t="str">
        <f t="shared" si="11"/>
        <v>按下(力度123)</v>
      </c>
      <c r="D126" s="26" t="str">
        <f t="shared" si="7"/>
        <v>MSB:123</v>
      </c>
      <c r="E126" s="26" t="str">
        <f t="shared" si="8"/>
        <v>LSB:123</v>
      </c>
      <c r="F126" s="26" t="str">
        <f t="shared" si="9"/>
        <v>Vol:123</v>
      </c>
      <c r="G126" s="26" t="str">
        <f t="shared" si="10"/>
        <v>123</v>
      </c>
      <c r="H126" s="23">
        <f>COUNTIF(数据!$M:$M,C126)</f>
        <v>0</v>
      </c>
      <c r="I126" s="23">
        <f>COUNTIF(数据!$M:$M,D126)</f>
        <v>0</v>
      </c>
      <c r="J126" s="23">
        <f>COUNTIF(数据!$M:$M,E126)</f>
        <v>0</v>
      </c>
      <c r="K126" s="23">
        <f>COUNTIF(数据!$M:$M,F126)</f>
        <v>0</v>
      </c>
      <c r="L126" s="23">
        <f>COUNTIF(数据!$M:$M,G126)</f>
        <v>0</v>
      </c>
    </row>
    <row r="127" spans="1:12" ht="19.5" customHeight="1" x14ac:dyDescent="0.2">
      <c r="A127" s="2">
        <v>124</v>
      </c>
      <c r="B127" s="2" t="str">
        <f t="shared" si="6"/>
        <v>7C</v>
      </c>
      <c r="C127" s="25" t="str">
        <f t="shared" si="11"/>
        <v>按下(力度124)</v>
      </c>
      <c r="D127" s="26" t="str">
        <f t="shared" si="7"/>
        <v>MSB:124</v>
      </c>
      <c r="E127" s="26" t="str">
        <f t="shared" si="8"/>
        <v>LSB:124</v>
      </c>
      <c r="F127" s="26" t="str">
        <f t="shared" si="9"/>
        <v>Vol:124</v>
      </c>
      <c r="G127" s="26" t="str">
        <f t="shared" si="10"/>
        <v>124</v>
      </c>
      <c r="H127" s="23">
        <f>COUNTIF(数据!$M:$M,C127)</f>
        <v>0</v>
      </c>
      <c r="I127" s="23">
        <f>COUNTIF(数据!$M:$M,D127)</f>
        <v>0</v>
      </c>
      <c r="J127" s="23">
        <f>COUNTIF(数据!$M:$M,E127)</f>
        <v>0</v>
      </c>
      <c r="K127" s="23">
        <f>COUNTIF(数据!$M:$M,F127)</f>
        <v>0</v>
      </c>
      <c r="L127" s="23">
        <f>COUNTIF(数据!$M:$M,G127)</f>
        <v>0</v>
      </c>
    </row>
    <row r="128" spans="1:12" ht="19.5" customHeight="1" x14ac:dyDescent="0.2">
      <c r="A128" s="2">
        <v>125</v>
      </c>
      <c r="B128" s="2" t="str">
        <f t="shared" si="6"/>
        <v>7D</v>
      </c>
      <c r="C128" s="25" t="str">
        <f t="shared" si="11"/>
        <v>按下(力度125)</v>
      </c>
      <c r="D128" s="26" t="str">
        <f t="shared" si="7"/>
        <v>MSB:125</v>
      </c>
      <c r="E128" s="26" t="str">
        <f t="shared" si="8"/>
        <v>LSB:125</v>
      </c>
      <c r="F128" s="26" t="str">
        <f t="shared" si="9"/>
        <v>Vol:125</v>
      </c>
      <c r="G128" s="26" t="str">
        <f t="shared" si="10"/>
        <v>125</v>
      </c>
      <c r="H128" s="23">
        <f>COUNTIF(数据!$M:$M,C128)</f>
        <v>0</v>
      </c>
      <c r="I128" s="23">
        <f>COUNTIF(数据!$M:$M,D128)</f>
        <v>0</v>
      </c>
      <c r="J128" s="23">
        <f>COUNTIF(数据!$M:$M,E128)</f>
        <v>0</v>
      </c>
      <c r="K128" s="23">
        <f>COUNTIF(数据!$M:$M,F128)</f>
        <v>0</v>
      </c>
      <c r="L128" s="23">
        <f>COUNTIF(数据!$M:$M,G128)</f>
        <v>0</v>
      </c>
    </row>
    <row r="129" spans="1:12" ht="19.5" customHeight="1" x14ac:dyDescent="0.2">
      <c r="A129" s="2">
        <v>126</v>
      </c>
      <c r="B129" s="2" t="str">
        <f t="shared" si="6"/>
        <v>7E</v>
      </c>
      <c r="C129" s="25" t="str">
        <f t="shared" si="11"/>
        <v>按下(力度126)</v>
      </c>
      <c r="D129" s="26" t="str">
        <f t="shared" si="7"/>
        <v>MSB:126</v>
      </c>
      <c r="E129" s="26" t="str">
        <f t="shared" si="8"/>
        <v>LSB:126</v>
      </c>
      <c r="F129" s="26" t="str">
        <f t="shared" si="9"/>
        <v>Vol:126</v>
      </c>
      <c r="G129" s="26" t="str">
        <f t="shared" si="10"/>
        <v>126</v>
      </c>
      <c r="H129" s="23">
        <f>COUNTIF(数据!$M:$M,C129)</f>
        <v>0</v>
      </c>
      <c r="I129" s="23">
        <f>COUNTIF(数据!$M:$M,D129)</f>
        <v>4</v>
      </c>
      <c r="J129" s="23">
        <f>COUNTIF(数据!$M:$M,E129)</f>
        <v>0</v>
      </c>
      <c r="K129" s="23">
        <f>COUNTIF(数据!$M:$M,F129)</f>
        <v>0</v>
      </c>
      <c r="L129" s="23">
        <f>COUNTIF(数据!$M:$M,G129)</f>
        <v>0</v>
      </c>
    </row>
    <row r="130" spans="1:12" ht="19.5" customHeight="1" x14ac:dyDescent="0.2">
      <c r="A130" s="2">
        <v>127</v>
      </c>
      <c r="B130" s="2" t="str">
        <f t="shared" si="6"/>
        <v>7F</v>
      </c>
      <c r="C130" s="25" t="str">
        <f t="shared" si="11"/>
        <v>按下(力度127)</v>
      </c>
      <c r="D130" s="26" t="str">
        <f t="shared" si="7"/>
        <v>MSB:127</v>
      </c>
      <c r="E130" s="26" t="str">
        <f t="shared" si="8"/>
        <v>LSB:127</v>
      </c>
      <c r="F130" s="26" t="str">
        <f t="shared" si="9"/>
        <v>Vol:127</v>
      </c>
      <c r="G130" s="26" t="str">
        <f t="shared" si="10"/>
        <v>127</v>
      </c>
      <c r="H130" s="23">
        <f>COUNTIF(数据!$M:$M,C130)</f>
        <v>0</v>
      </c>
      <c r="I130" s="23">
        <f>COUNTIF(数据!$M:$M,D130)</f>
        <v>3</v>
      </c>
      <c r="J130" s="23">
        <f>COUNTIF(数据!$M:$M,E130)</f>
        <v>0</v>
      </c>
      <c r="K130" s="23">
        <f>COUNTIF(数据!$M:$M,F130)</f>
        <v>0</v>
      </c>
      <c r="L130" s="23">
        <f>COUNTIF(数据!$M:$M,G130)</f>
        <v>0</v>
      </c>
    </row>
  </sheetData>
  <autoFilter ref="A2:L130" xr:uid="{07670370-FA71-4C80-8803-CFE7AEDE0133}"/>
  <mergeCells count="4">
    <mergeCell ref="C1:G1"/>
    <mergeCell ref="H1:L1"/>
    <mergeCell ref="B1:B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8C84-79A6-4AEA-BB56-2E67E03B7AFF}">
  <dimension ref="A1:N130"/>
  <sheetViews>
    <sheetView workbookViewId="0">
      <selection activeCell="E8" sqref="E8"/>
    </sheetView>
  </sheetViews>
  <sheetFormatPr defaultRowHeight="23.25" customHeight="1" x14ac:dyDescent="0.2"/>
  <cols>
    <col min="1" max="1" width="7.125" bestFit="1" customWidth="1"/>
    <col min="3" max="3" width="8.125" bestFit="1" customWidth="1"/>
    <col min="4" max="4" width="18.625" bestFit="1" customWidth="1"/>
    <col min="5" max="5" width="7.875" bestFit="1" customWidth="1"/>
    <col min="6" max="6" width="8.5" bestFit="1" customWidth="1"/>
    <col min="7" max="8" width="9.25" bestFit="1" customWidth="1"/>
    <col min="9" max="10" width="6.625" bestFit="1" customWidth="1"/>
    <col min="11" max="11" width="8.5" bestFit="1" customWidth="1"/>
    <col min="12" max="12" width="9.25" bestFit="1" customWidth="1"/>
    <col min="13" max="13" width="18.625" style="3" bestFit="1" customWidth="1"/>
    <col min="14" max="14" width="13.375" style="3" bestFit="1" customWidth="1"/>
  </cols>
  <sheetData>
    <row r="1" spans="1:14" ht="15" customHeight="1" x14ac:dyDescent="0.2">
      <c r="A1" s="41" t="s">
        <v>3523</v>
      </c>
      <c r="B1" s="41" t="s">
        <v>3171</v>
      </c>
      <c r="C1" s="42" t="s">
        <v>1213</v>
      </c>
      <c r="D1" s="42"/>
      <c r="E1" s="42"/>
      <c r="F1" s="42"/>
      <c r="G1" s="42"/>
      <c r="H1" s="43" t="s">
        <v>3256</v>
      </c>
      <c r="I1" s="43"/>
      <c r="J1" s="43"/>
      <c r="K1" s="43"/>
      <c r="L1" s="43"/>
      <c r="M1" s="44" t="s">
        <v>3542</v>
      </c>
      <c r="N1" s="44"/>
    </row>
    <row r="2" spans="1:14" ht="15" customHeight="1" x14ac:dyDescent="0.2">
      <c r="A2" s="41"/>
      <c r="B2" s="41"/>
      <c r="C2" s="24">
        <v>9</v>
      </c>
      <c r="D2" s="24" t="s">
        <v>3515</v>
      </c>
      <c r="E2" s="24" t="s">
        <v>3461</v>
      </c>
      <c r="F2" s="24" t="s">
        <v>3522</v>
      </c>
      <c r="G2" s="24" t="s">
        <v>3455</v>
      </c>
      <c r="H2" s="22" t="s">
        <v>3524</v>
      </c>
      <c r="I2" s="22" t="s">
        <v>3515</v>
      </c>
      <c r="J2" s="22" t="s">
        <v>3461</v>
      </c>
      <c r="K2" s="22" t="s">
        <v>3522</v>
      </c>
      <c r="L2" s="22" t="s">
        <v>3455</v>
      </c>
      <c r="M2" s="28" t="s">
        <v>3541</v>
      </c>
      <c r="N2" s="28" t="s">
        <v>3539</v>
      </c>
    </row>
    <row r="3" spans="1:14" ht="15" customHeight="1" x14ac:dyDescent="0.2">
      <c r="A3" s="16">
        <v>0</v>
      </c>
      <c r="B3" s="16" t="str">
        <f>DEC2HEX(A3,2)</f>
        <v>00</v>
      </c>
      <c r="C3" s="25" t="s">
        <v>3173</v>
      </c>
      <c r="D3" s="25" t="s">
        <v>3529</v>
      </c>
      <c r="E3" s="25" t="str">
        <f>"程序:"&amp;B3</f>
        <v>程序:00</v>
      </c>
      <c r="F3" s="25" t="str">
        <f>"NO:"&amp;TEXT(A3+1,"000")</f>
        <v>NO:001</v>
      </c>
      <c r="G3" s="25" t="str">
        <f>TEXT(A3,"000")</f>
        <v>000</v>
      </c>
      <c r="H3" s="29">
        <f>COUNTIF(数据!$N:$N,C3)</f>
        <v>0</v>
      </c>
      <c r="I3" s="29">
        <f>COUNTIF(数据!$N:$N,D3)</f>
        <v>106</v>
      </c>
      <c r="J3" s="29">
        <f>COUNTIF(数据!$N:$N,E3)</f>
        <v>0</v>
      </c>
      <c r="K3" s="29">
        <f>COUNTIF(数据!$N:$N,F3)</f>
        <v>30</v>
      </c>
      <c r="L3" s="29">
        <f>COUNTIF(数据!$N:$N,G3)</f>
        <v>0</v>
      </c>
      <c r="M3" s="7" t="s">
        <v>3174</v>
      </c>
      <c r="N3" s="7" t="s">
        <v>3540</v>
      </c>
    </row>
    <row r="4" spans="1:14" ht="15" customHeight="1" x14ac:dyDescent="0.2">
      <c r="A4" s="16">
        <v>1</v>
      </c>
      <c r="B4" s="16" t="str">
        <f t="shared" ref="B4:B67" si="0">DEC2HEX(A4,2)</f>
        <v>01</v>
      </c>
      <c r="C4" s="25" t="s">
        <v>3173</v>
      </c>
      <c r="D4" s="25" t="s">
        <v>3164</v>
      </c>
      <c r="E4" s="25" t="str">
        <f t="shared" ref="E4:E67" si="1">"程序:"&amp;B4</f>
        <v>程序:01</v>
      </c>
      <c r="F4" s="25" t="str">
        <f t="shared" ref="F4:F67" si="2">"NO:"&amp;TEXT(A4+1,"000")</f>
        <v>NO:002</v>
      </c>
      <c r="G4" s="25" t="str">
        <f t="shared" ref="G4:G67" si="3">TEXT(A4,"000")</f>
        <v>001</v>
      </c>
      <c r="H4" s="29">
        <f>COUNTIF(数据!$N:$N,C4)</f>
        <v>0</v>
      </c>
      <c r="I4" s="29">
        <f>COUNTIF(数据!$N:$N,D4)</f>
        <v>0</v>
      </c>
      <c r="J4" s="29">
        <f>COUNTIF(数据!$N:$N,E4)</f>
        <v>0</v>
      </c>
      <c r="K4" s="29">
        <f>COUNTIF(数据!$N:$N,F4)</f>
        <v>9</v>
      </c>
      <c r="L4" s="29">
        <f>COUNTIF(数据!$N:$N,G4)</f>
        <v>0</v>
      </c>
      <c r="M4" s="7" t="s">
        <v>3175</v>
      </c>
      <c r="N4" s="7"/>
    </row>
    <row r="5" spans="1:14" ht="15" customHeight="1" x14ac:dyDescent="0.2">
      <c r="A5" s="16">
        <v>2</v>
      </c>
      <c r="B5" s="16" t="str">
        <f t="shared" si="0"/>
        <v>02</v>
      </c>
      <c r="C5" s="25" t="s">
        <v>3173</v>
      </c>
      <c r="D5" s="25" t="s">
        <v>3173</v>
      </c>
      <c r="E5" s="25" t="str">
        <f t="shared" si="1"/>
        <v>程序:02</v>
      </c>
      <c r="F5" s="25" t="str">
        <f t="shared" si="2"/>
        <v>NO:003</v>
      </c>
      <c r="G5" s="25" t="str">
        <f t="shared" si="3"/>
        <v>002</v>
      </c>
      <c r="H5" s="29">
        <f>COUNTIF(数据!$N:$N,C5)</f>
        <v>0</v>
      </c>
      <c r="I5" s="29">
        <f>COUNTIF(数据!$N:$N,D5)</f>
        <v>0</v>
      </c>
      <c r="J5" s="29">
        <f>COUNTIF(数据!$N:$N,E5)</f>
        <v>0</v>
      </c>
      <c r="K5" s="29">
        <f>COUNTIF(数据!$N:$N,F5)</f>
        <v>19</v>
      </c>
      <c r="L5" s="29">
        <f>COUNTIF(数据!$N:$N,G5)</f>
        <v>0</v>
      </c>
      <c r="M5" s="7"/>
      <c r="N5" s="7"/>
    </row>
    <row r="6" spans="1:14" ht="15" customHeight="1" x14ac:dyDescent="0.2">
      <c r="A6" s="16">
        <v>3</v>
      </c>
      <c r="B6" s="16" t="str">
        <f t="shared" si="0"/>
        <v>03</v>
      </c>
      <c r="C6" s="25" t="s">
        <v>3173</v>
      </c>
      <c r="D6" s="25" t="s">
        <v>3173</v>
      </c>
      <c r="E6" s="30" t="str">
        <f t="shared" si="1"/>
        <v>程序:03</v>
      </c>
      <c r="F6" s="25" t="str">
        <f t="shared" si="2"/>
        <v>NO:004</v>
      </c>
      <c r="G6" s="25" t="str">
        <f t="shared" si="3"/>
        <v>003</v>
      </c>
      <c r="H6" s="29">
        <f>COUNTIF(数据!$N:$N,C6)</f>
        <v>0</v>
      </c>
      <c r="I6" s="29">
        <f>COUNTIF(数据!$N:$N,D6)</f>
        <v>0</v>
      </c>
      <c r="J6" s="29">
        <f>COUNTIF(数据!$N:$N,E6)</f>
        <v>2</v>
      </c>
      <c r="K6" s="29">
        <f>COUNTIF(数据!$N:$N,F6)</f>
        <v>2</v>
      </c>
      <c r="L6" s="29">
        <f>COUNTIF(数据!$N:$N,G6)</f>
        <v>0</v>
      </c>
      <c r="M6" s="7"/>
      <c r="N6" s="7"/>
    </row>
    <row r="7" spans="1:14" ht="15" customHeight="1" x14ac:dyDescent="0.2">
      <c r="A7" s="16">
        <v>4</v>
      </c>
      <c r="B7" s="16" t="str">
        <f t="shared" si="0"/>
        <v>04</v>
      </c>
      <c r="C7" s="25" t="s">
        <v>3173</v>
      </c>
      <c r="D7" s="25" t="s">
        <v>3173</v>
      </c>
      <c r="E7" s="25" t="str">
        <f t="shared" si="1"/>
        <v>程序:04</v>
      </c>
      <c r="F7" s="25" t="str">
        <f t="shared" si="2"/>
        <v>NO:005</v>
      </c>
      <c r="G7" s="25" t="str">
        <f t="shared" si="3"/>
        <v>004</v>
      </c>
      <c r="H7" s="29">
        <f>COUNTIF(数据!$N:$N,C7)</f>
        <v>0</v>
      </c>
      <c r="I7" s="29">
        <f>COUNTIF(数据!$N:$N,D7)</f>
        <v>0</v>
      </c>
      <c r="J7" s="29">
        <f>COUNTIF(数据!$N:$N,E7)</f>
        <v>0</v>
      </c>
      <c r="K7" s="29">
        <f>COUNTIF(数据!$N:$N,F7)</f>
        <v>7</v>
      </c>
      <c r="L7" s="29">
        <f>COUNTIF(数据!$N:$N,G7)</f>
        <v>0</v>
      </c>
      <c r="M7" s="7"/>
      <c r="N7" s="7"/>
    </row>
    <row r="8" spans="1:14" ht="15" customHeight="1" x14ac:dyDescent="0.2">
      <c r="A8" s="16">
        <v>5</v>
      </c>
      <c r="B8" s="16" t="str">
        <f t="shared" si="0"/>
        <v>05</v>
      </c>
      <c r="C8" s="25" t="s">
        <v>3173</v>
      </c>
      <c r="D8" s="25" t="s">
        <v>3165</v>
      </c>
      <c r="E8" s="25" t="str">
        <f t="shared" si="1"/>
        <v>程序:05</v>
      </c>
      <c r="F8" s="25" t="str">
        <f t="shared" si="2"/>
        <v>NO:006</v>
      </c>
      <c r="G8" s="25" t="str">
        <f t="shared" si="3"/>
        <v>005</v>
      </c>
      <c r="H8" s="29">
        <f>COUNTIF(数据!$N:$N,C8)</f>
        <v>0</v>
      </c>
      <c r="I8" s="29">
        <f>COUNTIF(数据!$N:$N,D8)</f>
        <v>0</v>
      </c>
      <c r="J8" s="29">
        <f>COUNTIF(数据!$N:$N,E8)</f>
        <v>0</v>
      </c>
      <c r="K8" s="29">
        <f>COUNTIF(数据!$N:$N,F8)</f>
        <v>0</v>
      </c>
      <c r="L8" s="29">
        <f>COUNTIF(数据!$N:$N,G8)</f>
        <v>0</v>
      </c>
      <c r="M8" s="7" t="s">
        <v>3180</v>
      </c>
      <c r="N8" s="7"/>
    </row>
    <row r="9" spans="1:14" ht="15" customHeight="1" x14ac:dyDescent="0.2">
      <c r="A9" s="16">
        <v>6</v>
      </c>
      <c r="B9" s="16" t="str">
        <f t="shared" si="0"/>
        <v>06</v>
      </c>
      <c r="C9" s="25" t="s">
        <v>3173</v>
      </c>
      <c r="D9" s="25" t="s">
        <v>3166</v>
      </c>
      <c r="E9" s="25" t="str">
        <f t="shared" si="1"/>
        <v>程序:06</v>
      </c>
      <c r="F9" s="25" t="str">
        <f t="shared" si="2"/>
        <v>NO:007</v>
      </c>
      <c r="G9" s="25" t="str">
        <f t="shared" si="3"/>
        <v>006</v>
      </c>
      <c r="H9" s="29">
        <f>COUNTIF(数据!$N:$N,C9)</f>
        <v>0</v>
      </c>
      <c r="I9" s="29">
        <f>COUNTIF(数据!$N:$N,D9)</f>
        <v>0</v>
      </c>
      <c r="J9" s="29">
        <f>COUNTIF(数据!$N:$N,E9)</f>
        <v>0</v>
      </c>
      <c r="K9" s="29">
        <f>COUNTIF(数据!$N:$N,F9)</f>
        <v>4</v>
      </c>
      <c r="L9" s="29">
        <f>COUNTIF(数据!$N:$N,G9)</f>
        <v>0</v>
      </c>
      <c r="M9" s="7" t="s">
        <v>3166</v>
      </c>
      <c r="N9" s="7"/>
    </row>
    <row r="10" spans="1:14" ht="15" customHeight="1" x14ac:dyDescent="0.2">
      <c r="A10" s="16">
        <v>7</v>
      </c>
      <c r="B10" s="16" t="str">
        <f t="shared" si="0"/>
        <v>07</v>
      </c>
      <c r="C10" s="25" t="s">
        <v>3173</v>
      </c>
      <c r="D10" s="25" t="s">
        <v>3187</v>
      </c>
      <c r="E10" s="25" t="str">
        <f t="shared" si="1"/>
        <v>程序:07</v>
      </c>
      <c r="F10" s="25" t="str">
        <f t="shared" si="2"/>
        <v>NO:008</v>
      </c>
      <c r="G10" s="25" t="str">
        <f t="shared" si="3"/>
        <v>007</v>
      </c>
      <c r="H10" s="29">
        <f>COUNTIF(数据!$N:$N,C10)</f>
        <v>0</v>
      </c>
      <c r="I10" s="29">
        <f>COUNTIF(数据!$N:$N,D10)</f>
        <v>106</v>
      </c>
      <c r="J10" s="29">
        <f>COUNTIF(数据!$N:$N,E10)</f>
        <v>0</v>
      </c>
      <c r="K10" s="29">
        <f>COUNTIF(数据!$N:$N,F10)</f>
        <v>0</v>
      </c>
      <c r="L10" s="29">
        <f>COUNTIF(数据!$N:$N,G10)</f>
        <v>0</v>
      </c>
      <c r="M10" s="7" t="s">
        <v>3176</v>
      </c>
      <c r="N10" s="7" t="s">
        <v>3254</v>
      </c>
    </row>
    <row r="11" spans="1:14" ht="15" customHeight="1" x14ac:dyDescent="0.2">
      <c r="A11" s="16">
        <v>8</v>
      </c>
      <c r="B11" s="16" t="str">
        <f t="shared" si="0"/>
        <v>08</v>
      </c>
      <c r="C11" s="25" t="s">
        <v>3173</v>
      </c>
      <c r="D11" s="25" t="s">
        <v>3173</v>
      </c>
      <c r="E11" s="25" t="str">
        <f t="shared" si="1"/>
        <v>程序:08</v>
      </c>
      <c r="F11" s="25" t="str">
        <f t="shared" si="2"/>
        <v>NO:009</v>
      </c>
      <c r="G11" s="25" t="str">
        <f t="shared" si="3"/>
        <v>008</v>
      </c>
      <c r="H11" s="29">
        <f>COUNTIF(数据!$N:$N,C11)</f>
        <v>0</v>
      </c>
      <c r="I11" s="29">
        <f>COUNTIF(数据!$N:$N,D11)</f>
        <v>0</v>
      </c>
      <c r="J11" s="29">
        <f>COUNTIF(数据!$N:$N,E11)</f>
        <v>0</v>
      </c>
      <c r="K11" s="29">
        <f>COUNTIF(数据!$N:$N,F11)</f>
        <v>0</v>
      </c>
      <c r="L11" s="29">
        <f>COUNTIF(数据!$N:$N,G11)</f>
        <v>0</v>
      </c>
      <c r="M11" s="7"/>
      <c r="N11" s="7"/>
    </row>
    <row r="12" spans="1:14" ht="15" customHeight="1" x14ac:dyDescent="0.2">
      <c r="A12" s="16">
        <v>9</v>
      </c>
      <c r="B12" s="16" t="str">
        <f t="shared" si="0"/>
        <v>09</v>
      </c>
      <c r="C12" s="25" t="s">
        <v>3173</v>
      </c>
      <c r="D12" s="25" t="s">
        <v>3173</v>
      </c>
      <c r="E12" s="25" t="str">
        <f t="shared" si="1"/>
        <v>程序:09</v>
      </c>
      <c r="F12" s="25" t="str">
        <f t="shared" si="2"/>
        <v>NO:010</v>
      </c>
      <c r="G12" s="25" t="str">
        <f t="shared" si="3"/>
        <v>009</v>
      </c>
      <c r="H12" s="29">
        <f>COUNTIF(数据!$N:$N,C12)</f>
        <v>0</v>
      </c>
      <c r="I12" s="29">
        <f>COUNTIF(数据!$N:$N,D12)</f>
        <v>0</v>
      </c>
      <c r="J12" s="29">
        <f>COUNTIF(数据!$N:$N,E12)</f>
        <v>0</v>
      </c>
      <c r="K12" s="29">
        <f>COUNTIF(数据!$N:$N,F12)</f>
        <v>0</v>
      </c>
      <c r="L12" s="29">
        <f>COUNTIF(数据!$N:$N,G12)</f>
        <v>0</v>
      </c>
      <c r="M12" s="7"/>
      <c r="N12" s="7"/>
    </row>
    <row r="13" spans="1:14" ht="15" customHeight="1" x14ac:dyDescent="0.2">
      <c r="A13" s="16">
        <v>10</v>
      </c>
      <c r="B13" s="16" t="str">
        <f t="shared" si="0"/>
        <v>0A</v>
      </c>
      <c r="C13" s="25" t="s">
        <v>3173</v>
      </c>
      <c r="D13" s="25" t="s">
        <v>3188</v>
      </c>
      <c r="E13" s="25" t="str">
        <f t="shared" si="1"/>
        <v>程序:0A</v>
      </c>
      <c r="F13" s="25" t="str">
        <f t="shared" si="2"/>
        <v>NO:011</v>
      </c>
      <c r="G13" s="25" t="str">
        <f t="shared" si="3"/>
        <v>010</v>
      </c>
      <c r="H13" s="29">
        <f>COUNTIF(数据!$N:$N,C13)</f>
        <v>0</v>
      </c>
      <c r="I13" s="29">
        <f>COUNTIF(数据!$N:$N,D13)</f>
        <v>0</v>
      </c>
      <c r="J13" s="29">
        <f>COUNTIF(数据!$N:$N,E13)</f>
        <v>0</v>
      </c>
      <c r="K13" s="29">
        <f>COUNTIF(数据!$N:$N,F13)</f>
        <v>0</v>
      </c>
      <c r="L13" s="29">
        <f>COUNTIF(数据!$N:$N,G13)</f>
        <v>0</v>
      </c>
      <c r="M13" s="7" t="s">
        <v>3176</v>
      </c>
      <c r="N13" s="7"/>
    </row>
    <row r="14" spans="1:14" ht="15" customHeight="1" x14ac:dyDescent="0.2">
      <c r="A14" s="16">
        <v>11</v>
      </c>
      <c r="B14" s="16" t="str">
        <f t="shared" si="0"/>
        <v>0B</v>
      </c>
      <c r="C14" s="25" t="s">
        <v>3173</v>
      </c>
      <c r="D14" s="25" t="s">
        <v>3177</v>
      </c>
      <c r="E14" s="25" t="str">
        <f t="shared" si="1"/>
        <v>程序:0B</v>
      </c>
      <c r="F14" s="25" t="str">
        <f t="shared" si="2"/>
        <v>NO:012</v>
      </c>
      <c r="G14" s="25" t="str">
        <f t="shared" si="3"/>
        <v>011</v>
      </c>
      <c r="H14" s="29">
        <f>COUNTIF(数据!$N:$N,C14)</f>
        <v>0</v>
      </c>
      <c r="I14" s="29">
        <f>COUNTIF(数据!$N:$N,D14)</f>
        <v>0</v>
      </c>
      <c r="J14" s="29">
        <f>COUNTIF(数据!$N:$N,E14)</f>
        <v>0</v>
      </c>
      <c r="K14" s="29">
        <f>COUNTIF(数据!$N:$N,F14)</f>
        <v>0</v>
      </c>
      <c r="L14" s="29">
        <f>COUNTIF(数据!$N:$N,G14)</f>
        <v>0</v>
      </c>
      <c r="M14" s="7" t="s">
        <v>3177</v>
      </c>
      <c r="N14" s="7"/>
    </row>
    <row r="15" spans="1:14" ht="15" customHeight="1" x14ac:dyDescent="0.2">
      <c r="A15" s="16">
        <v>12</v>
      </c>
      <c r="B15" s="16" t="str">
        <f t="shared" si="0"/>
        <v>0C</v>
      </c>
      <c r="C15" s="25" t="s">
        <v>3173</v>
      </c>
      <c r="D15" s="25" t="s">
        <v>3173</v>
      </c>
      <c r="E15" s="25" t="str">
        <f t="shared" si="1"/>
        <v>程序:0C</v>
      </c>
      <c r="F15" s="25" t="str">
        <f t="shared" si="2"/>
        <v>NO:013</v>
      </c>
      <c r="G15" s="25" t="str">
        <f t="shared" si="3"/>
        <v>012</v>
      </c>
      <c r="H15" s="29">
        <f>COUNTIF(数据!$N:$N,C15)</f>
        <v>0</v>
      </c>
      <c r="I15" s="29">
        <f>COUNTIF(数据!$N:$N,D15)</f>
        <v>0</v>
      </c>
      <c r="J15" s="29">
        <f>COUNTIF(数据!$N:$N,E15)</f>
        <v>0</v>
      </c>
      <c r="K15" s="29">
        <f>COUNTIF(数据!$N:$N,F15)</f>
        <v>0</v>
      </c>
      <c r="L15" s="29">
        <f>COUNTIF(数据!$N:$N,G15)</f>
        <v>0</v>
      </c>
      <c r="M15" s="7"/>
      <c r="N15" s="7"/>
    </row>
    <row r="16" spans="1:14" ht="15" customHeight="1" x14ac:dyDescent="0.2">
      <c r="A16" s="16">
        <v>13</v>
      </c>
      <c r="B16" s="16" t="str">
        <f t="shared" si="0"/>
        <v>0D</v>
      </c>
      <c r="C16" s="25" t="s">
        <v>3173</v>
      </c>
      <c r="D16" s="25" t="s">
        <v>3173</v>
      </c>
      <c r="E16" s="25" t="str">
        <f t="shared" si="1"/>
        <v>程序:0D</v>
      </c>
      <c r="F16" s="25" t="str">
        <f t="shared" si="2"/>
        <v>NO:014</v>
      </c>
      <c r="G16" s="25" t="str">
        <f t="shared" si="3"/>
        <v>013</v>
      </c>
      <c r="H16" s="29">
        <f>COUNTIF(数据!$N:$N,C16)</f>
        <v>0</v>
      </c>
      <c r="I16" s="29">
        <f>COUNTIF(数据!$N:$N,D16)</f>
        <v>0</v>
      </c>
      <c r="J16" s="29">
        <f>COUNTIF(数据!$N:$N,E16)</f>
        <v>0</v>
      </c>
      <c r="K16" s="29">
        <f>COUNTIF(数据!$N:$N,F16)</f>
        <v>0</v>
      </c>
      <c r="L16" s="29">
        <f>COUNTIF(数据!$N:$N,G16)</f>
        <v>0</v>
      </c>
      <c r="M16" s="7"/>
      <c r="N16" s="7"/>
    </row>
    <row r="17" spans="1:14" ht="15" customHeight="1" x14ac:dyDescent="0.2">
      <c r="A17" s="16">
        <v>14</v>
      </c>
      <c r="B17" s="16" t="str">
        <f t="shared" si="0"/>
        <v>0E</v>
      </c>
      <c r="C17" s="25" t="s">
        <v>3173</v>
      </c>
      <c r="D17" s="25" t="s">
        <v>3173</v>
      </c>
      <c r="E17" s="25" t="str">
        <f t="shared" si="1"/>
        <v>程序:0E</v>
      </c>
      <c r="F17" s="25" t="str">
        <f t="shared" si="2"/>
        <v>NO:015</v>
      </c>
      <c r="G17" s="25" t="str">
        <f t="shared" si="3"/>
        <v>014</v>
      </c>
      <c r="H17" s="29">
        <f>COUNTIF(数据!$N:$N,C17)</f>
        <v>0</v>
      </c>
      <c r="I17" s="29">
        <f>COUNTIF(数据!$N:$N,D17)</f>
        <v>0</v>
      </c>
      <c r="J17" s="29">
        <f>COUNTIF(数据!$N:$N,E17)</f>
        <v>0</v>
      </c>
      <c r="K17" s="29">
        <f>COUNTIF(数据!$N:$N,F17)</f>
        <v>0</v>
      </c>
      <c r="L17" s="29">
        <f>COUNTIF(数据!$N:$N,G17)</f>
        <v>0</v>
      </c>
      <c r="M17" s="7"/>
      <c r="N17" s="7"/>
    </row>
    <row r="18" spans="1:14" ht="15" customHeight="1" x14ac:dyDescent="0.2">
      <c r="A18" s="16">
        <v>15</v>
      </c>
      <c r="B18" s="16" t="str">
        <f t="shared" si="0"/>
        <v>0F</v>
      </c>
      <c r="C18" s="25" t="s">
        <v>3173</v>
      </c>
      <c r="D18" s="25" t="s">
        <v>3173</v>
      </c>
      <c r="E18" s="25" t="str">
        <f t="shared" si="1"/>
        <v>程序:0F</v>
      </c>
      <c r="F18" s="25" t="str">
        <f t="shared" si="2"/>
        <v>NO:016</v>
      </c>
      <c r="G18" s="25" t="str">
        <f t="shared" si="3"/>
        <v>015</v>
      </c>
      <c r="H18" s="29">
        <f>COUNTIF(数据!$N:$N,C18)</f>
        <v>0</v>
      </c>
      <c r="I18" s="29">
        <f>COUNTIF(数据!$N:$N,D18)</f>
        <v>0</v>
      </c>
      <c r="J18" s="29">
        <f>COUNTIF(数据!$N:$N,E18)</f>
        <v>0</v>
      </c>
      <c r="K18" s="29">
        <f>COUNTIF(数据!$N:$N,F18)</f>
        <v>0</v>
      </c>
      <c r="L18" s="29">
        <f>COUNTIF(数据!$N:$N,G18)</f>
        <v>0</v>
      </c>
      <c r="M18" s="7"/>
      <c r="N18" s="7"/>
    </row>
    <row r="19" spans="1:14" ht="15" customHeight="1" x14ac:dyDescent="0.2">
      <c r="A19" s="16">
        <v>16</v>
      </c>
      <c r="B19" s="16" t="str">
        <f t="shared" si="0"/>
        <v>10</v>
      </c>
      <c r="C19" s="25" t="s">
        <v>3173</v>
      </c>
      <c r="D19" s="25" t="s">
        <v>3173</v>
      </c>
      <c r="E19" s="25" t="str">
        <f t="shared" si="1"/>
        <v>程序:10</v>
      </c>
      <c r="F19" s="25" t="str">
        <f t="shared" si="2"/>
        <v>NO:017</v>
      </c>
      <c r="G19" s="25" t="str">
        <f t="shared" si="3"/>
        <v>016</v>
      </c>
      <c r="H19" s="29">
        <f>COUNTIF(数据!$N:$N,C19)</f>
        <v>0</v>
      </c>
      <c r="I19" s="29">
        <f>COUNTIF(数据!$N:$N,D19)</f>
        <v>0</v>
      </c>
      <c r="J19" s="29">
        <f>COUNTIF(数据!$N:$N,E19)</f>
        <v>0</v>
      </c>
      <c r="K19" s="29">
        <f>COUNTIF(数据!$N:$N,F19)</f>
        <v>0</v>
      </c>
      <c r="L19" s="29">
        <f>COUNTIF(数据!$N:$N,G19)</f>
        <v>0</v>
      </c>
      <c r="M19" s="7"/>
      <c r="N19" s="7"/>
    </row>
    <row r="20" spans="1:14" ht="15" customHeight="1" x14ac:dyDescent="0.2">
      <c r="A20" s="16">
        <v>17</v>
      </c>
      <c r="B20" s="16" t="str">
        <f t="shared" si="0"/>
        <v>11</v>
      </c>
      <c r="C20" s="25" t="s">
        <v>3173</v>
      </c>
      <c r="D20" s="25" t="s">
        <v>3173</v>
      </c>
      <c r="E20" s="25" t="str">
        <f t="shared" si="1"/>
        <v>程序:11</v>
      </c>
      <c r="F20" s="25" t="str">
        <f t="shared" si="2"/>
        <v>NO:018</v>
      </c>
      <c r="G20" s="25" t="str">
        <f t="shared" si="3"/>
        <v>017</v>
      </c>
      <c r="H20" s="29">
        <f>COUNTIF(数据!$N:$N,C20)</f>
        <v>0</v>
      </c>
      <c r="I20" s="29">
        <f>COUNTIF(数据!$N:$N,D20)</f>
        <v>0</v>
      </c>
      <c r="J20" s="29">
        <f>COUNTIF(数据!$N:$N,E20)</f>
        <v>0</v>
      </c>
      <c r="K20" s="29">
        <f>COUNTIF(数据!$N:$N,F20)</f>
        <v>0</v>
      </c>
      <c r="L20" s="29">
        <f>COUNTIF(数据!$N:$N,G20)</f>
        <v>0</v>
      </c>
      <c r="M20" s="7"/>
      <c r="N20" s="7"/>
    </row>
    <row r="21" spans="1:14" ht="15" customHeight="1" x14ac:dyDescent="0.2">
      <c r="A21" s="16">
        <v>18</v>
      </c>
      <c r="B21" s="16" t="str">
        <f t="shared" si="0"/>
        <v>12</v>
      </c>
      <c r="C21" s="25" t="s">
        <v>3173</v>
      </c>
      <c r="D21" s="25" t="s">
        <v>3173</v>
      </c>
      <c r="E21" s="25" t="str">
        <f t="shared" si="1"/>
        <v>程序:12</v>
      </c>
      <c r="F21" s="25" t="str">
        <f t="shared" si="2"/>
        <v>NO:019</v>
      </c>
      <c r="G21" s="25" t="str">
        <f t="shared" si="3"/>
        <v>018</v>
      </c>
      <c r="H21" s="29">
        <f>COUNTIF(数据!$N:$N,C21)</f>
        <v>0</v>
      </c>
      <c r="I21" s="29">
        <f>COUNTIF(数据!$N:$N,D21)</f>
        <v>0</v>
      </c>
      <c r="J21" s="29">
        <f>COUNTIF(数据!$N:$N,E21)</f>
        <v>0</v>
      </c>
      <c r="K21" s="29">
        <f>COUNTIF(数据!$N:$N,F21)</f>
        <v>0</v>
      </c>
      <c r="L21" s="29">
        <f>COUNTIF(数据!$N:$N,G21)</f>
        <v>0</v>
      </c>
      <c r="M21" s="7"/>
      <c r="N21" s="7"/>
    </row>
    <row r="22" spans="1:14" ht="15" customHeight="1" x14ac:dyDescent="0.2">
      <c r="A22" s="16">
        <v>19</v>
      </c>
      <c r="B22" s="16" t="str">
        <f t="shared" si="0"/>
        <v>13</v>
      </c>
      <c r="C22" s="25" t="s">
        <v>3173</v>
      </c>
      <c r="D22" s="25" t="s">
        <v>3173</v>
      </c>
      <c r="E22" s="25" t="str">
        <f t="shared" si="1"/>
        <v>程序:13</v>
      </c>
      <c r="F22" s="25" t="str">
        <f t="shared" si="2"/>
        <v>NO:020</v>
      </c>
      <c r="G22" s="25" t="str">
        <f t="shared" si="3"/>
        <v>019</v>
      </c>
      <c r="H22" s="29">
        <f>COUNTIF(数据!$N:$N,C22)</f>
        <v>0</v>
      </c>
      <c r="I22" s="29">
        <f>COUNTIF(数据!$N:$N,D22)</f>
        <v>0</v>
      </c>
      <c r="J22" s="29">
        <f>COUNTIF(数据!$N:$N,E22)</f>
        <v>0</v>
      </c>
      <c r="K22" s="29">
        <f>COUNTIF(数据!$N:$N,F22)</f>
        <v>0</v>
      </c>
      <c r="L22" s="29">
        <f>COUNTIF(数据!$N:$N,G22)</f>
        <v>0</v>
      </c>
      <c r="M22" s="7"/>
      <c r="N22" s="7"/>
    </row>
    <row r="23" spans="1:14" ht="15" customHeight="1" x14ac:dyDescent="0.2">
      <c r="A23" s="16">
        <v>20</v>
      </c>
      <c r="B23" s="16" t="str">
        <f t="shared" si="0"/>
        <v>14</v>
      </c>
      <c r="C23" s="25" t="s">
        <v>3173</v>
      </c>
      <c r="D23" s="25" t="s">
        <v>3173</v>
      </c>
      <c r="E23" s="25" t="str">
        <f t="shared" si="1"/>
        <v>程序:14</v>
      </c>
      <c r="F23" s="25" t="str">
        <f t="shared" si="2"/>
        <v>NO:021</v>
      </c>
      <c r="G23" s="25" t="str">
        <f t="shared" si="3"/>
        <v>020</v>
      </c>
      <c r="H23" s="29">
        <f>COUNTIF(数据!$N:$N,C23)</f>
        <v>0</v>
      </c>
      <c r="I23" s="29">
        <f>COUNTIF(数据!$N:$N,D23)</f>
        <v>0</v>
      </c>
      <c r="J23" s="29">
        <f>COUNTIF(数据!$N:$N,E23)</f>
        <v>0</v>
      </c>
      <c r="K23" s="29">
        <f>COUNTIF(数据!$N:$N,F23)</f>
        <v>0</v>
      </c>
      <c r="L23" s="29">
        <f>COUNTIF(数据!$N:$N,G23)</f>
        <v>0</v>
      </c>
      <c r="M23" s="7"/>
      <c r="N23" s="7"/>
    </row>
    <row r="24" spans="1:14" ht="15" customHeight="1" x14ac:dyDescent="0.2">
      <c r="A24" s="16">
        <v>21</v>
      </c>
      <c r="B24" s="16" t="str">
        <f t="shared" si="0"/>
        <v>15</v>
      </c>
      <c r="C24" s="25" t="s">
        <v>3173</v>
      </c>
      <c r="D24" s="25" t="s">
        <v>3173</v>
      </c>
      <c r="E24" s="25" t="str">
        <f t="shared" si="1"/>
        <v>程序:15</v>
      </c>
      <c r="F24" s="25" t="str">
        <f t="shared" si="2"/>
        <v>NO:022</v>
      </c>
      <c r="G24" s="25" t="str">
        <f t="shared" si="3"/>
        <v>021</v>
      </c>
      <c r="H24" s="29">
        <f>COUNTIF(数据!$N:$N,C24)</f>
        <v>0</v>
      </c>
      <c r="I24" s="29">
        <f>COUNTIF(数据!$N:$N,D24)</f>
        <v>0</v>
      </c>
      <c r="J24" s="29">
        <f>COUNTIF(数据!$N:$N,E24)</f>
        <v>0</v>
      </c>
      <c r="K24" s="29">
        <f>COUNTIF(数据!$N:$N,F24)</f>
        <v>0</v>
      </c>
      <c r="L24" s="29">
        <f>COUNTIF(数据!$N:$N,G24)</f>
        <v>0</v>
      </c>
      <c r="M24" s="7"/>
      <c r="N24" s="7"/>
    </row>
    <row r="25" spans="1:14" ht="15" customHeight="1" x14ac:dyDescent="0.2">
      <c r="A25" s="16">
        <v>22</v>
      </c>
      <c r="B25" s="16" t="str">
        <f t="shared" si="0"/>
        <v>16</v>
      </c>
      <c r="C25" s="25" t="s">
        <v>3173</v>
      </c>
      <c r="D25" s="25" t="s">
        <v>3173</v>
      </c>
      <c r="E25" s="25" t="str">
        <f t="shared" si="1"/>
        <v>程序:16</v>
      </c>
      <c r="F25" s="25" t="str">
        <f t="shared" si="2"/>
        <v>NO:023</v>
      </c>
      <c r="G25" s="25" t="str">
        <f t="shared" si="3"/>
        <v>022</v>
      </c>
      <c r="H25" s="29">
        <f>COUNTIF(数据!$N:$N,C25)</f>
        <v>0</v>
      </c>
      <c r="I25" s="29">
        <f>COUNTIF(数据!$N:$N,D25)</f>
        <v>0</v>
      </c>
      <c r="J25" s="29">
        <f>COUNTIF(数据!$N:$N,E25)</f>
        <v>0</v>
      </c>
      <c r="K25" s="29">
        <f>COUNTIF(数据!$N:$N,F25)</f>
        <v>0</v>
      </c>
      <c r="L25" s="29">
        <f>COUNTIF(数据!$N:$N,G25)</f>
        <v>0</v>
      </c>
      <c r="M25" s="7"/>
      <c r="N25" s="7"/>
    </row>
    <row r="26" spans="1:14" ht="15" customHeight="1" x14ac:dyDescent="0.2">
      <c r="A26" s="16">
        <v>23</v>
      </c>
      <c r="B26" s="16" t="str">
        <f t="shared" si="0"/>
        <v>17</v>
      </c>
      <c r="C26" s="25" t="s">
        <v>3173</v>
      </c>
      <c r="D26" s="25" t="s">
        <v>3173</v>
      </c>
      <c r="E26" s="25" t="str">
        <f t="shared" si="1"/>
        <v>程序:17</v>
      </c>
      <c r="F26" s="25" t="str">
        <f t="shared" si="2"/>
        <v>NO:024</v>
      </c>
      <c r="G26" s="25" t="str">
        <f t="shared" si="3"/>
        <v>023</v>
      </c>
      <c r="H26" s="29">
        <f>COUNTIF(数据!$N:$N,C26)</f>
        <v>0</v>
      </c>
      <c r="I26" s="29">
        <f>COUNTIF(数据!$N:$N,D26)</f>
        <v>0</v>
      </c>
      <c r="J26" s="29">
        <f>COUNTIF(数据!$N:$N,E26)</f>
        <v>0</v>
      </c>
      <c r="K26" s="29">
        <f>COUNTIF(数据!$N:$N,F26)</f>
        <v>0</v>
      </c>
      <c r="L26" s="29">
        <f>COUNTIF(数据!$N:$N,G26)</f>
        <v>0</v>
      </c>
      <c r="M26" s="7"/>
      <c r="N26" s="7"/>
    </row>
    <row r="27" spans="1:14" ht="15" customHeight="1" x14ac:dyDescent="0.2">
      <c r="A27" s="16">
        <v>24</v>
      </c>
      <c r="B27" s="16" t="str">
        <f t="shared" si="0"/>
        <v>18</v>
      </c>
      <c r="C27" s="25" t="s">
        <v>3173</v>
      </c>
      <c r="D27" s="25" t="s">
        <v>3173</v>
      </c>
      <c r="E27" s="25" t="str">
        <f t="shared" si="1"/>
        <v>程序:18</v>
      </c>
      <c r="F27" s="25" t="str">
        <f t="shared" si="2"/>
        <v>NO:025</v>
      </c>
      <c r="G27" s="25" t="str">
        <f t="shared" si="3"/>
        <v>024</v>
      </c>
      <c r="H27" s="29">
        <f>COUNTIF(数据!$N:$N,C27)</f>
        <v>0</v>
      </c>
      <c r="I27" s="29">
        <f>COUNTIF(数据!$N:$N,D27)</f>
        <v>0</v>
      </c>
      <c r="J27" s="29">
        <f>COUNTIF(数据!$N:$N,E27)</f>
        <v>0</v>
      </c>
      <c r="K27" s="29">
        <f>COUNTIF(数据!$N:$N,F27)</f>
        <v>0</v>
      </c>
      <c r="L27" s="29">
        <f>COUNTIF(数据!$N:$N,G27)</f>
        <v>0</v>
      </c>
      <c r="M27" s="7"/>
      <c r="N27" s="7"/>
    </row>
    <row r="28" spans="1:14" ht="15" customHeight="1" x14ac:dyDescent="0.2">
      <c r="A28" s="16">
        <v>25</v>
      </c>
      <c r="B28" s="16" t="str">
        <f t="shared" si="0"/>
        <v>19</v>
      </c>
      <c r="C28" s="25" t="s">
        <v>3173</v>
      </c>
      <c r="D28" s="25" t="s">
        <v>3173</v>
      </c>
      <c r="E28" s="25" t="str">
        <f t="shared" si="1"/>
        <v>程序:19</v>
      </c>
      <c r="F28" s="25" t="str">
        <f t="shared" si="2"/>
        <v>NO:026</v>
      </c>
      <c r="G28" s="25" t="str">
        <f t="shared" si="3"/>
        <v>025</v>
      </c>
      <c r="H28" s="29">
        <f>COUNTIF(数据!$N:$N,C28)</f>
        <v>0</v>
      </c>
      <c r="I28" s="29">
        <f>COUNTIF(数据!$N:$N,D28)</f>
        <v>0</v>
      </c>
      <c r="J28" s="29">
        <f>COUNTIF(数据!$N:$N,E28)</f>
        <v>0</v>
      </c>
      <c r="K28" s="29">
        <f>COUNTIF(数据!$N:$N,F28)</f>
        <v>0</v>
      </c>
      <c r="L28" s="29">
        <f>COUNTIF(数据!$N:$N,G28)</f>
        <v>0</v>
      </c>
      <c r="M28" s="7"/>
      <c r="N28" s="7"/>
    </row>
    <row r="29" spans="1:14" ht="15" customHeight="1" x14ac:dyDescent="0.2">
      <c r="A29" s="16">
        <v>26</v>
      </c>
      <c r="B29" s="16" t="str">
        <f t="shared" si="0"/>
        <v>1A</v>
      </c>
      <c r="C29" s="25" t="s">
        <v>3173</v>
      </c>
      <c r="D29" s="25" t="s">
        <v>3173</v>
      </c>
      <c r="E29" s="25" t="str">
        <f t="shared" si="1"/>
        <v>程序:1A</v>
      </c>
      <c r="F29" s="25" t="str">
        <f t="shared" si="2"/>
        <v>NO:027</v>
      </c>
      <c r="G29" s="25" t="str">
        <f t="shared" si="3"/>
        <v>026</v>
      </c>
      <c r="H29" s="29">
        <f>COUNTIF(数据!$N:$N,C29)</f>
        <v>0</v>
      </c>
      <c r="I29" s="29">
        <f>COUNTIF(数据!$N:$N,D29)</f>
        <v>0</v>
      </c>
      <c r="J29" s="29">
        <f>COUNTIF(数据!$N:$N,E29)</f>
        <v>0</v>
      </c>
      <c r="K29" s="29">
        <f>COUNTIF(数据!$N:$N,F29)</f>
        <v>0</v>
      </c>
      <c r="L29" s="29">
        <f>COUNTIF(数据!$N:$N,G29)</f>
        <v>0</v>
      </c>
      <c r="M29" s="7"/>
      <c r="N29" s="7"/>
    </row>
    <row r="30" spans="1:14" ht="15" customHeight="1" x14ac:dyDescent="0.2">
      <c r="A30" s="16">
        <v>27</v>
      </c>
      <c r="B30" s="16" t="str">
        <f t="shared" si="0"/>
        <v>1B</v>
      </c>
      <c r="C30" s="25" t="s">
        <v>3173</v>
      </c>
      <c r="D30" s="25" t="s">
        <v>3173</v>
      </c>
      <c r="E30" s="25" t="str">
        <f t="shared" si="1"/>
        <v>程序:1B</v>
      </c>
      <c r="F30" s="25" t="str">
        <f t="shared" si="2"/>
        <v>NO:028</v>
      </c>
      <c r="G30" s="25" t="str">
        <f t="shared" si="3"/>
        <v>027</v>
      </c>
      <c r="H30" s="29">
        <f>COUNTIF(数据!$N:$N,C30)</f>
        <v>0</v>
      </c>
      <c r="I30" s="29">
        <f>COUNTIF(数据!$N:$N,D30)</f>
        <v>0</v>
      </c>
      <c r="J30" s="29">
        <f>COUNTIF(数据!$N:$N,E30)</f>
        <v>0</v>
      </c>
      <c r="K30" s="29">
        <f>COUNTIF(数据!$N:$N,F30)</f>
        <v>0</v>
      </c>
      <c r="L30" s="29">
        <f>COUNTIF(数据!$N:$N,G30)</f>
        <v>0</v>
      </c>
      <c r="M30" s="7"/>
      <c r="N30" s="7"/>
    </row>
    <row r="31" spans="1:14" ht="15" customHeight="1" x14ac:dyDescent="0.2">
      <c r="A31" s="16">
        <v>28</v>
      </c>
      <c r="B31" s="16" t="str">
        <f t="shared" si="0"/>
        <v>1C</v>
      </c>
      <c r="C31" s="25" t="s">
        <v>3173</v>
      </c>
      <c r="D31" s="25" t="s">
        <v>3173</v>
      </c>
      <c r="E31" s="25" t="str">
        <f t="shared" si="1"/>
        <v>程序:1C</v>
      </c>
      <c r="F31" s="25" t="str">
        <f t="shared" si="2"/>
        <v>NO:029</v>
      </c>
      <c r="G31" s="25" t="str">
        <f t="shared" si="3"/>
        <v>028</v>
      </c>
      <c r="H31" s="29">
        <f>COUNTIF(数据!$N:$N,C31)</f>
        <v>0</v>
      </c>
      <c r="I31" s="29">
        <f>COUNTIF(数据!$N:$N,D31)</f>
        <v>0</v>
      </c>
      <c r="J31" s="29">
        <f>COUNTIF(数据!$N:$N,E31)</f>
        <v>0</v>
      </c>
      <c r="K31" s="29">
        <f>COUNTIF(数据!$N:$N,F31)</f>
        <v>0</v>
      </c>
      <c r="L31" s="29">
        <f>COUNTIF(数据!$N:$N,G31)</f>
        <v>0</v>
      </c>
      <c r="M31" s="7"/>
      <c r="N31" s="7"/>
    </row>
    <row r="32" spans="1:14" ht="15" customHeight="1" x14ac:dyDescent="0.2">
      <c r="A32" s="16">
        <v>29</v>
      </c>
      <c r="B32" s="16" t="str">
        <f t="shared" si="0"/>
        <v>1D</v>
      </c>
      <c r="C32" s="25" t="s">
        <v>3173</v>
      </c>
      <c r="D32" s="25" t="s">
        <v>3173</v>
      </c>
      <c r="E32" s="25" t="str">
        <f t="shared" si="1"/>
        <v>程序:1D</v>
      </c>
      <c r="F32" s="25" t="str">
        <f t="shared" si="2"/>
        <v>NO:030</v>
      </c>
      <c r="G32" s="25" t="str">
        <f t="shared" si="3"/>
        <v>029</v>
      </c>
      <c r="H32" s="29">
        <f>COUNTIF(数据!$N:$N,C32)</f>
        <v>0</v>
      </c>
      <c r="I32" s="29">
        <f>COUNTIF(数据!$N:$N,D32)</f>
        <v>0</v>
      </c>
      <c r="J32" s="29">
        <f>COUNTIF(数据!$N:$N,E32)</f>
        <v>0</v>
      </c>
      <c r="K32" s="29">
        <f>COUNTIF(数据!$N:$N,F32)</f>
        <v>0</v>
      </c>
      <c r="L32" s="29">
        <f>COUNTIF(数据!$N:$N,G32)</f>
        <v>0</v>
      </c>
      <c r="M32" s="7"/>
      <c r="N32" s="7"/>
    </row>
    <row r="33" spans="1:14" ht="15" customHeight="1" x14ac:dyDescent="0.2">
      <c r="A33" s="16">
        <v>30</v>
      </c>
      <c r="B33" s="16" t="str">
        <f t="shared" si="0"/>
        <v>1E</v>
      </c>
      <c r="C33" s="25" t="s">
        <v>3173</v>
      </c>
      <c r="D33" s="25" t="s">
        <v>3173</v>
      </c>
      <c r="E33" s="25" t="str">
        <f t="shared" si="1"/>
        <v>程序:1E</v>
      </c>
      <c r="F33" s="25" t="str">
        <f t="shared" si="2"/>
        <v>NO:031</v>
      </c>
      <c r="G33" s="25" t="str">
        <f t="shared" si="3"/>
        <v>030</v>
      </c>
      <c r="H33" s="29">
        <f>COUNTIF(数据!$N:$N,C33)</f>
        <v>0</v>
      </c>
      <c r="I33" s="29">
        <f>COUNTIF(数据!$N:$N,D33)</f>
        <v>0</v>
      </c>
      <c r="J33" s="29">
        <f>COUNTIF(数据!$N:$N,E33)</f>
        <v>0</v>
      </c>
      <c r="K33" s="29">
        <f>COUNTIF(数据!$N:$N,F33)</f>
        <v>0</v>
      </c>
      <c r="L33" s="29">
        <f>COUNTIF(数据!$N:$N,G33)</f>
        <v>0</v>
      </c>
      <c r="M33" s="7"/>
      <c r="N33" s="7"/>
    </row>
    <row r="34" spans="1:14" ht="15" customHeight="1" x14ac:dyDescent="0.2">
      <c r="A34" s="16">
        <v>31</v>
      </c>
      <c r="B34" s="16" t="str">
        <f t="shared" si="0"/>
        <v>1F</v>
      </c>
      <c r="C34" s="25" t="s">
        <v>3173</v>
      </c>
      <c r="D34" s="25" t="s">
        <v>3173</v>
      </c>
      <c r="E34" s="25" t="str">
        <f t="shared" si="1"/>
        <v>程序:1F</v>
      </c>
      <c r="F34" s="25" t="str">
        <f t="shared" si="2"/>
        <v>NO:032</v>
      </c>
      <c r="G34" s="25" t="str">
        <f t="shared" si="3"/>
        <v>031</v>
      </c>
      <c r="H34" s="29">
        <f>COUNTIF(数据!$N:$N,C34)</f>
        <v>0</v>
      </c>
      <c r="I34" s="29">
        <f>COUNTIF(数据!$N:$N,D34)</f>
        <v>0</v>
      </c>
      <c r="J34" s="29">
        <f>COUNTIF(数据!$N:$N,E34)</f>
        <v>0</v>
      </c>
      <c r="K34" s="29">
        <f>COUNTIF(数据!$N:$N,F34)</f>
        <v>0</v>
      </c>
      <c r="L34" s="29">
        <f>COUNTIF(数据!$N:$N,G34)</f>
        <v>0</v>
      </c>
      <c r="M34" s="7"/>
      <c r="N34" s="7"/>
    </row>
    <row r="35" spans="1:14" ht="15" customHeight="1" x14ac:dyDescent="0.2">
      <c r="A35" s="16">
        <v>32</v>
      </c>
      <c r="B35" s="16" t="str">
        <f t="shared" si="0"/>
        <v>20</v>
      </c>
      <c r="C35" s="25" t="s">
        <v>3173</v>
      </c>
      <c r="D35" s="25" t="s">
        <v>3528</v>
      </c>
      <c r="E35" s="25" t="str">
        <f t="shared" si="1"/>
        <v>程序:20</v>
      </c>
      <c r="F35" s="25" t="str">
        <f t="shared" si="2"/>
        <v>NO:033</v>
      </c>
      <c r="G35" s="25" t="str">
        <f t="shared" si="3"/>
        <v>032</v>
      </c>
      <c r="H35" s="29">
        <f>COUNTIF(数据!$N:$N,C35)</f>
        <v>0</v>
      </c>
      <c r="I35" s="29">
        <f>COUNTIF(数据!$N:$N,D35)</f>
        <v>106</v>
      </c>
      <c r="J35" s="29">
        <f>COUNTIF(数据!$N:$N,E35)</f>
        <v>0</v>
      </c>
      <c r="K35" s="29">
        <f>COUNTIF(数据!$N:$N,F35)</f>
        <v>0</v>
      </c>
      <c r="L35" s="29">
        <f>COUNTIF(数据!$N:$N,G35)</f>
        <v>0</v>
      </c>
      <c r="M35" s="7" t="s">
        <v>3174</v>
      </c>
      <c r="N35" s="7" t="s">
        <v>3255</v>
      </c>
    </row>
    <row r="36" spans="1:14" ht="15" customHeight="1" x14ac:dyDescent="0.2">
      <c r="A36" s="16">
        <v>33</v>
      </c>
      <c r="B36" s="16" t="str">
        <f t="shared" si="0"/>
        <v>21</v>
      </c>
      <c r="C36" s="25" t="s">
        <v>3173</v>
      </c>
      <c r="D36" s="25" t="s">
        <v>3173</v>
      </c>
      <c r="E36" s="25" t="str">
        <f t="shared" si="1"/>
        <v>程序:21</v>
      </c>
      <c r="F36" s="25" t="str">
        <f t="shared" si="2"/>
        <v>NO:034</v>
      </c>
      <c r="G36" s="25" t="str">
        <f t="shared" si="3"/>
        <v>033</v>
      </c>
      <c r="H36" s="29">
        <f>COUNTIF(数据!$N:$N,C36)</f>
        <v>0</v>
      </c>
      <c r="I36" s="29">
        <f>COUNTIF(数据!$N:$N,D36)</f>
        <v>0</v>
      </c>
      <c r="J36" s="29">
        <f>COUNTIF(数据!$N:$N,E36)</f>
        <v>0</v>
      </c>
      <c r="K36" s="29">
        <f>COUNTIF(数据!$N:$N,F36)</f>
        <v>0</v>
      </c>
      <c r="L36" s="29">
        <f>COUNTIF(数据!$N:$N,G36)</f>
        <v>0</v>
      </c>
      <c r="M36" s="7"/>
      <c r="N36" s="7"/>
    </row>
    <row r="37" spans="1:14" ht="15" customHeight="1" x14ac:dyDescent="0.2">
      <c r="A37" s="16">
        <v>34</v>
      </c>
      <c r="B37" s="16" t="str">
        <f t="shared" si="0"/>
        <v>22</v>
      </c>
      <c r="C37" s="25" t="s">
        <v>3173</v>
      </c>
      <c r="D37" s="25" t="s">
        <v>3173</v>
      </c>
      <c r="E37" s="25" t="str">
        <f t="shared" si="1"/>
        <v>程序:22</v>
      </c>
      <c r="F37" s="25" t="str">
        <f t="shared" si="2"/>
        <v>NO:035</v>
      </c>
      <c r="G37" s="25" t="str">
        <f t="shared" si="3"/>
        <v>034</v>
      </c>
      <c r="H37" s="29">
        <f>COUNTIF(数据!$N:$N,C37)</f>
        <v>0</v>
      </c>
      <c r="I37" s="29">
        <f>COUNTIF(数据!$N:$N,D37)</f>
        <v>0</v>
      </c>
      <c r="J37" s="29">
        <f>COUNTIF(数据!$N:$N,E37)</f>
        <v>0</v>
      </c>
      <c r="K37" s="29">
        <f>COUNTIF(数据!$N:$N,F37)</f>
        <v>0</v>
      </c>
      <c r="L37" s="29">
        <f>COUNTIF(数据!$N:$N,G37)</f>
        <v>0</v>
      </c>
      <c r="M37" s="7"/>
      <c r="N37" s="7"/>
    </row>
    <row r="38" spans="1:14" ht="15" customHeight="1" x14ac:dyDescent="0.2">
      <c r="A38" s="16">
        <v>35</v>
      </c>
      <c r="B38" s="16" t="str">
        <f t="shared" si="0"/>
        <v>23</v>
      </c>
      <c r="C38" s="25" t="s">
        <v>3173</v>
      </c>
      <c r="D38" s="25" t="s">
        <v>3173</v>
      </c>
      <c r="E38" s="25" t="str">
        <f t="shared" si="1"/>
        <v>程序:23</v>
      </c>
      <c r="F38" s="25" t="str">
        <f t="shared" si="2"/>
        <v>NO:036</v>
      </c>
      <c r="G38" s="25" t="str">
        <f t="shared" si="3"/>
        <v>035</v>
      </c>
      <c r="H38" s="29">
        <f>COUNTIF(数据!$N:$N,C38)</f>
        <v>0</v>
      </c>
      <c r="I38" s="29">
        <f>COUNTIF(数据!$N:$N,D38)</f>
        <v>0</v>
      </c>
      <c r="J38" s="29">
        <f>COUNTIF(数据!$N:$N,E38)</f>
        <v>0</v>
      </c>
      <c r="K38" s="29">
        <f>COUNTIF(数据!$N:$N,F38)</f>
        <v>0</v>
      </c>
      <c r="L38" s="29">
        <f>COUNTIF(数据!$N:$N,G38)</f>
        <v>0</v>
      </c>
      <c r="M38" s="7"/>
      <c r="N38" s="7"/>
    </row>
    <row r="39" spans="1:14" ht="15" customHeight="1" x14ac:dyDescent="0.2">
      <c r="A39" s="16">
        <v>36</v>
      </c>
      <c r="B39" s="16" t="str">
        <f t="shared" si="0"/>
        <v>24</v>
      </c>
      <c r="C39" s="25" t="s">
        <v>3190</v>
      </c>
      <c r="D39" s="25" t="s">
        <v>3173</v>
      </c>
      <c r="E39" s="25" t="str">
        <f t="shared" si="1"/>
        <v>程序:24</v>
      </c>
      <c r="F39" s="25" t="str">
        <f t="shared" si="2"/>
        <v>NO:037</v>
      </c>
      <c r="G39" s="25" t="str">
        <f t="shared" si="3"/>
        <v>036</v>
      </c>
      <c r="H39" s="29">
        <f>COUNTIF(数据!$N:$N,C39)</f>
        <v>16</v>
      </c>
      <c r="I39" s="29">
        <f>COUNTIF(数据!$N:$N,D39)</f>
        <v>0</v>
      </c>
      <c r="J39" s="29">
        <f>COUNTIF(数据!$N:$N,E39)</f>
        <v>0</v>
      </c>
      <c r="K39" s="29">
        <f>COUNTIF(数据!$N:$N,F39)</f>
        <v>0</v>
      </c>
      <c r="L39" s="29">
        <f>COUNTIF(数据!$N:$N,G39)</f>
        <v>0</v>
      </c>
      <c r="M39" s="7"/>
      <c r="N39" s="7"/>
    </row>
    <row r="40" spans="1:14" ht="15" customHeight="1" x14ac:dyDescent="0.2">
      <c r="A40" s="16">
        <v>37</v>
      </c>
      <c r="B40" s="16" t="str">
        <f t="shared" si="0"/>
        <v>25</v>
      </c>
      <c r="C40" s="25" t="s">
        <v>3191</v>
      </c>
      <c r="D40" s="25" t="s">
        <v>3173</v>
      </c>
      <c r="E40" s="25" t="str">
        <f t="shared" si="1"/>
        <v>程序:25</v>
      </c>
      <c r="F40" s="25" t="str">
        <f t="shared" si="2"/>
        <v>NO:038</v>
      </c>
      <c r="G40" s="25" t="str">
        <f t="shared" si="3"/>
        <v>037</v>
      </c>
      <c r="H40" s="29">
        <f>COUNTIF(数据!$N:$N,C40)</f>
        <v>2</v>
      </c>
      <c r="I40" s="29">
        <f>COUNTIF(数据!$N:$N,D40)</f>
        <v>0</v>
      </c>
      <c r="J40" s="29">
        <f>COUNTIF(数据!$N:$N,E40)</f>
        <v>0</v>
      </c>
      <c r="K40" s="29">
        <f>COUNTIF(数据!$N:$N,F40)</f>
        <v>0</v>
      </c>
      <c r="L40" s="29">
        <f>COUNTIF(数据!$N:$N,G40)</f>
        <v>0</v>
      </c>
      <c r="M40" s="7"/>
      <c r="N40" s="7"/>
    </row>
    <row r="41" spans="1:14" ht="15" customHeight="1" x14ac:dyDescent="0.2">
      <c r="A41" s="16">
        <v>38</v>
      </c>
      <c r="B41" s="16" t="str">
        <f t="shared" si="0"/>
        <v>26</v>
      </c>
      <c r="C41" s="25" t="s">
        <v>3192</v>
      </c>
      <c r="D41" s="25" t="s">
        <v>3166</v>
      </c>
      <c r="E41" s="25" t="str">
        <f t="shared" si="1"/>
        <v>程序:26</v>
      </c>
      <c r="F41" s="25" t="str">
        <f t="shared" si="2"/>
        <v>NO:039</v>
      </c>
      <c r="G41" s="25" t="str">
        <f t="shared" si="3"/>
        <v>038</v>
      </c>
      <c r="H41" s="29">
        <f>COUNTIF(数据!$N:$N,C41)</f>
        <v>4</v>
      </c>
      <c r="I41" s="29">
        <f>COUNTIF(数据!$N:$N,D41)</f>
        <v>0</v>
      </c>
      <c r="J41" s="29">
        <f>COUNTIF(数据!$N:$N,E41)</f>
        <v>0</v>
      </c>
      <c r="K41" s="29">
        <f>COUNTIF(数据!$N:$N,F41)</f>
        <v>0</v>
      </c>
      <c r="L41" s="29">
        <f>COUNTIF(数据!$N:$N,G41)</f>
        <v>0</v>
      </c>
      <c r="M41" s="7" t="s">
        <v>3166</v>
      </c>
      <c r="N41" s="7"/>
    </row>
    <row r="42" spans="1:14" ht="15" customHeight="1" x14ac:dyDescent="0.2">
      <c r="A42" s="16">
        <v>39</v>
      </c>
      <c r="B42" s="16" t="str">
        <f t="shared" si="0"/>
        <v>27</v>
      </c>
      <c r="C42" s="25" t="s">
        <v>3193</v>
      </c>
      <c r="D42" s="25" t="s">
        <v>3173</v>
      </c>
      <c r="E42" s="25" t="str">
        <f t="shared" si="1"/>
        <v>程序:27</v>
      </c>
      <c r="F42" s="25" t="str">
        <f t="shared" si="2"/>
        <v>NO:040</v>
      </c>
      <c r="G42" s="25" t="str">
        <f t="shared" si="3"/>
        <v>039</v>
      </c>
      <c r="H42" s="29">
        <f>COUNTIF(数据!$N:$N,C42)</f>
        <v>2</v>
      </c>
      <c r="I42" s="29">
        <f>COUNTIF(数据!$N:$N,D42)</f>
        <v>0</v>
      </c>
      <c r="J42" s="29">
        <f>COUNTIF(数据!$N:$N,E42)</f>
        <v>0</v>
      </c>
      <c r="K42" s="29">
        <f>COUNTIF(数据!$N:$N,F42)</f>
        <v>0</v>
      </c>
      <c r="L42" s="29">
        <f>COUNTIF(数据!$N:$N,G42)</f>
        <v>0</v>
      </c>
      <c r="M42" s="7"/>
      <c r="N42" s="7"/>
    </row>
    <row r="43" spans="1:14" ht="15" customHeight="1" x14ac:dyDescent="0.2">
      <c r="A43" s="16">
        <v>40</v>
      </c>
      <c r="B43" s="16" t="str">
        <f t="shared" si="0"/>
        <v>28</v>
      </c>
      <c r="C43" s="25" t="s">
        <v>3194</v>
      </c>
      <c r="D43" s="25" t="s">
        <v>3173</v>
      </c>
      <c r="E43" s="25" t="str">
        <f t="shared" si="1"/>
        <v>程序:28</v>
      </c>
      <c r="F43" s="25" t="str">
        <f t="shared" si="2"/>
        <v>NO:041</v>
      </c>
      <c r="G43" s="25" t="str">
        <f t="shared" si="3"/>
        <v>040</v>
      </c>
      <c r="H43" s="29">
        <f>COUNTIF(数据!$N:$N,C43)</f>
        <v>4</v>
      </c>
      <c r="I43" s="29">
        <f>COUNTIF(数据!$N:$N,D43)</f>
        <v>0</v>
      </c>
      <c r="J43" s="29">
        <f>COUNTIF(数据!$N:$N,E43)</f>
        <v>0</v>
      </c>
      <c r="K43" s="29">
        <f>COUNTIF(数据!$N:$N,F43)</f>
        <v>0</v>
      </c>
      <c r="L43" s="29">
        <f>COUNTIF(数据!$N:$N,G43)</f>
        <v>0</v>
      </c>
      <c r="M43" s="7"/>
      <c r="N43" s="7"/>
    </row>
    <row r="44" spans="1:14" ht="15" customHeight="1" x14ac:dyDescent="0.2">
      <c r="A44" s="16">
        <v>41</v>
      </c>
      <c r="B44" s="16" t="str">
        <f t="shared" si="0"/>
        <v>29</v>
      </c>
      <c r="C44" s="25" t="s">
        <v>3195</v>
      </c>
      <c r="D44" s="25" t="s">
        <v>3173</v>
      </c>
      <c r="E44" s="25" t="str">
        <f t="shared" si="1"/>
        <v>程序:29</v>
      </c>
      <c r="F44" s="25" t="str">
        <f t="shared" si="2"/>
        <v>NO:042</v>
      </c>
      <c r="G44" s="25" t="str">
        <f t="shared" si="3"/>
        <v>041</v>
      </c>
      <c r="H44" s="29">
        <f>COUNTIF(数据!$N:$N,C44)</f>
        <v>6</v>
      </c>
      <c r="I44" s="29">
        <f>COUNTIF(数据!$N:$N,D44)</f>
        <v>0</v>
      </c>
      <c r="J44" s="29">
        <f>COUNTIF(数据!$N:$N,E44)</f>
        <v>0</v>
      </c>
      <c r="K44" s="29">
        <f>COUNTIF(数据!$N:$N,F44)</f>
        <v>0</v>
      </c>
      <c r="L44" s="29">
        <f>COUNTIF(数据!$N:$N,G44)</f>
        <v>0</v>
      </c>
      <c r="M44" s="7"/>
      <c r="N44" s="7"/>
    </row>
    <row r="45" spans="1:14" ht="15" customHeight="1" x14ac:dyDescent="0.2">
      <c r="A45" s="16">
        <v>42</v>
      </c>
      <c r="B45" s="16" t="str">
        <f t="shared" si="0"/>
        <v>2A</v>
      </c>
      <c r="C45" s="25" t="s">
        <v>3196</v>
      </c>
      <c r="D45" s="25" t="s">
        <v>3173</v>
      </c>
      <c r="E45" s="25" t="str">
        <f t="shared" si="1"/>
        <v>程序:2A</v>
      </c>
      <c r="F45" s="25" t="str">
        <f t="shared" si="2"/>
        <v>NO:043</v>
      </c>
      <c r="G45" s="25" t="str">
        <f t="shared" si="3"/>
        <v>042</v>
      </c>
      <c r="H45" s="29">
        <f>COUNTIF(数据!$N:$N,C45)</f>
        <v>2</v>
      </c>
      <c r="I45" s="29">
        <f>COUNTIF(数据!$N:$N,D45)</f>
        <v>0</v>
      </c>
      <c r="J45" s="29">
        <f>COUNTIF(数据!$N:$N,E45)</f>
        <v>0</v>
      </c>
      <c r="K45" s="29">
        <f>COUNTIF(数据!$N:$N,F45)</f>
        <v>0</v>
      </c>
      <c r="L45" s="29">
        <f>COUNTIF(数据!$N:$N,G45)</f>
        <v>0</v>
      </c>
      <c r="M45" s="7"/>
      <c r="N45" s="7"/>
    </row>
    <row r="46" spans="1:14" ht="15" customHeight="1" x14ac:dyDescent="0.2">
      <c r="A46" s="16">
        <v>43</v>
      </c>
      <c r="B46" s="16" t="str">
        <f t="shared" si="0"/>
        <v>2B</v>
      </c>
      <c r="C46" s="25" t="s">
        <v>3197</v>
      </c>
      <c r="D46" s="25" t="s">
        <v>3173</v>
      </c>
      <c r="E46" s="25" t="str">
        <f t="shared" si="1"/>
        <v>程序:2B</v>
      </c>
      <c r="F46" s="25" t="str">
        <f t="shared" si="2"/>
        <v>NO:044</v>
      </c>
      <c r="G46" s="25" t="str">
        <f t="shared" si="3"/>
        <v>043</v>
      </c>
      <c r="H46" s="29">
        <f>COUNTIF(数据!$N:$N,C46)</f>
        <v>12</v>
      </c>
      <c r="I46" s="29">
        <f>COUNTIF(数据!$N:$N,D46)</f>
        <v>0</v>
      </c>
      <c r="J46" s="29">
        <f>COUNTIF(数据!$N:$N,E46)</f>
        <v>0</v>
      </c>
      <c r="K46" s="29">
        <f>COUNTIF(数据!$N:$N,F46)</f>
        <v>0</v>
      </c>
      <c r="L46" s="29">
        <f>COUNTIF(数据!$N:$N,G46)</f>
        <v>0</v>
      </c>
      <c r="M46" s="7"/>
      <c r="N46" s="7"/>
    </row>
    <row r="47" spans="1:14" ht="15" customHeight="1" x14ac:dyDescent="0.2">
      <c r="A47" s="16">
        <v>44</v>
      </c>
      <c r="B47" s="16" t="str">
        <f t="shared" si="0"/>
        <v>2C</v>
      </c>
      <c r="C47" s="25" t="s">
        <v>3198</v>
      </c>
      <c r="D47" s="25" t="s">
        <v>3173</v>
      </c>
      <c r="E47" s="25" t="str">
        <f t="shared" si="1"/>
        <v>程序:2C</v>
      </c>
      <c r="F47" s="25" t="str">
        <f t="shared" si="2"/>
        <v>NO:045</v>
      </c>
      <c r="G47" s="25" t="str">
        <f t="shared" si="3"/>
        <v>044</v>
      </c>
      <c r="H47" s="29">
        <f>COUNTIF(数据!$N:$N,C47)</f>
        <v>2</v>
      </c>
      <c r="I47" s="29">
        <f>COUNTIF(数据!$N:$N,D47)</f>
        <v>0</v>
      </c>
      <c r="J47" s="29">
        <f>COUNTIF(数据!$N:$N,E47)</f>
        <v>0</v>
      </c>
      <c r="K47" s="29">
        <f>COUNTIF(数据!$N:$N,F47)</f>
        <v>0</v>
      </c>
      <c r="L47" s="29">
        <f>COUNTIF(数据!$N:$N,G47)</f>
        <v>0</v>
      </c>
      <c r="M47" s="7"/>
      <c r="N47" s="7"/>
    </row>
    <row r="48" spans="1:14" ht="15" customHeight="1" x14ac:dyDescent="0.2">
      <c r="A48" s="16">
        <v>45</v>
      </c>
      <c r="B48" s="16" t="str">
        <f t="shared" si="0"/>
        <v>2D</v>
      </c>
      <c r="C48" s="25" t="s">
        <v>3199</v>
      </c>
      <c r="D48" s="25" t="s">
        <v>3173</v>
      </c>
      <c r="E48" s="25" t="str">
        <f t="shared" si="1"/>
        <v>程序:2D</v>
      </c>
      <c r="F48" s="25" t="str">
        <f t="shared" si="2"/>
        <v>NO:046</v>
      </c>
      <c r="G48" s="25" t="str">
        <f t="shared" si="3"/>
        <v>045</v>
      </c>
      <c r="H48" s="29">
        <f>COUNTIF(数据!$N:$N,C48)</f>
        <v>10</v>
      </c>
      <c r="I48" s="29">
        <f>COUNTIF(数据!$N:$N,D48)</f>
        <v>0</v>
      </c>
      <c r="J48" s="29">
        <f>COUNTIF(数据!$N:$N,E48)</f>
        <v>0</v>
      </c>
      <c r="K48" s="29">
        <f>COUNTIF(数据!$N:$N,F48)</f>
        <v>0</v>
      </c>
      <c r="L48" s="29">
        <f>COUNTIF(数据!$N:$N,G48)</f>
        <v>0</v>
      </c>
      <c r="M48" s="7"/>
      <c r="N48" s="7"/>
    </row>
    <row r="49" spans="1:14" ht="15" customHeight="1" x14ac:dyDescent="0.2">
      <c r="A49" s="16">
        <v>46</v>
      </c>
      <c r="B49" s="16" t="str">
        <f t="shared" si="0"/>
        <v>2E</v>
      </c>
      <c r="C49" s="25" t="s">
        <v>3200</v>
      </c>
      <c r="D49" s="25" t="s">
        <v>3173</v>
      </c>
      <c r="E49" s="25" t="str">
        <f t="shared" si="1"/>
        <v>程序:2E</v>
      </c>
      <c r="F49" s="25" t="str">
        <f t="shared" si="2"/>
        <v>NO:047</v>
      </c>
      <c r="G49" s="25" t="str">
        <f t="shared" si="3"/>
        <v>046</v>
      </c>
      <c r="H49" s="29">
        <f>COUNTIF(数据!$N:$N,C49)</f>
        <v>2</v>
      </c>
      <c r="I49" s="29">
        <f>COUNTIF(数据!$N:$N,D49)</f>
        <v>0</v>
      </c>
      <c r="J49" s="29">
        <f>COUNTIF(数据!$N:$N,E49)</f>
        <v>0</v>
      </c>
      <c r="K49" s="29">
        <f>COUNTIF(数据!$N:$N,F49)</f>
        <v>0</v>
      </c>
      <c r="L49" s="29">
        <f>COUNTIF(数据!$N:$N,G49)</f>
        <v>0</v>
      </c>
      <c r="M49" s="7"/>
      <c r="N49" s="7"/>
    </row>
    <row r="50" spans="1:14" ht="15" customHeight="1" x14ac:dyDescent="0.2">
      <c r="A50" s="16">
        <v>47</v>
      </c>
      <c r="B50" s="16" t="str">
        <f t="shared" si="0"/>
        <v>2F</v>
      </c>
      <c r="C50" s="25" t="s">
        <v>3201</v>
      </c>
      <c r="D50" s="25" t="s">
        <v>3173</v>
      </c>
      <c r="E50" s="25" t="str">
        <f t="shared" si="1"/>
        <v>程序:2F</v>
      </c>
      <c r="F50" s="25" t="str">
        <f t="shared" si="2"/>
        <v>NO:048</v>
      </c>
      <c r="G50" s="25" t="str">
        <f t="shared" si="3"/>
        <v>047</v>
      </c>
      <c r="H50" s="29">
        <f>COUNTIF(数据!$N:$N,C50)</f>
        <v>26</v>
      </c>
      <c r="I50" s="29">
        <f>COUNTIF(数据!$N:$N,D50)</f>
        <v>0</v>
      </c>
      <c r="J50" s="29">
        <f>COUNTIF(数据!$N:$N,E50)</f>
        <v>0</v>
      </c>
      <c r="K50" s="29">
        <f>COUNTIF(数据!$N:$N,F50)</f>
        <v>0</v>
      </c>
      <c r="L50" s="29">
        <f>COUNTIF(数据!$N:$N,G50)</f>
        <v>0</v>
      </c>
      <c r="M50" s="7"/>
      <c r="N50" s="7"/>
    </row>
    <row r="51" spans="1:14" ht="15" customHeight="1" x14ac:dyDescent="0.2">
      <c r="A51" s="16">
        <v>48</v>
      </c>
      <c r="B51" s="16" t="str">
        <f t="shared" si="0"/>
        <v>30</v>
      </c>
      <c r="C51" s="25" t="s">
        <v>3202</v>
      </c>
      <c r="D51" s="25" t="s">
        <v>3173</v>
      </c>
      <c r="E51" s="25" t="str">
        <f t="shared" si="1"/>
        <v>程序:30</v>
      </c>
      <c r="F51" s="25" t="str">
        <f t="shared" si="2"/>
        <v>NO:049</v>
      </c>
      <c r="G51" s="25" t="str">
        <f t="shared" si="3"/>
        <v>048</v>
      </c>
      <c r="H51" s="29">
        <f>COUNTIF(数据!$N:$N,C51)</f>
        <v>35</v>
      </c>
      <c r="I51" s="29">
        <f>COUNTIF(数据!$N:$N,D51)</f>
        <v>0</v>
      </c>
      <c r="J51" s="29">
        <f>COUNTIF(数据!$N:$N,E51)</f>
        <v>0</v>
      </c>
      <c r="K51" s="29">
        <f>COUNTIF(数据!$N:$N,F51)</f>
        <v>17</v>
      </c>
      <c r="L51" s="29">
        <f>COUNTIF(数据!$N:$N,G51)</f>
        <v>0</v>
      </c>
      <c r="M51" s="7"/>
      <c r="N51" s="7"/>
    </row>
    <row r="52" spans="1:14" ht="15" customHeight="1" x14ac:dyDescent="0.2">
      <c r="A52" s="16">
        <v>49</v>
      </c>
      <c r="B52" s="16" t="str">
        <f t="shared" si="0"/>
        <v>31</v>
      </c>
      <c r="C52" s="25" t="s">
        <v>3203</v>
      </c>
      <c r="D52" s="25" t="s">
        <v>3173</v>
      </c>
      <c r="E52" s="25" t="str">
        <f t="shared" si="1"/>
        <v>程序:31</v>
      </c>
      <c r="F52" s="25" t="str">
        <f t="shared" si="2"/>
        <v>NO:050</v>
      </c>
      <c r="G52" s="25" t="str">
        <f t="shared" si="3"/>
        <v>049</v>
      </c>
      <c r="H52" s="29">
        <f>COUNTIF(数据!$N:$N,C52)</f>
        <v>2</v>
      </c>
      <c r="I52" s="29">
        <f>COUNTIF(数据!$N:$N,D52)</f>
        <v>0</v>
      </c>
      <c r="J52" s="29">
        <f>COUNTIF(数据!$N:$N,E52)</f>
        <v>0</v>
      </c>
      <c r="K52" s="29">
        <f>COUNTIF(数据!$N:$N,F52)</f>
        <v>11</v>
      </c>
      <c r="L52" s="29">
        <f>COUNTIF(数据!$N:$N,G52)</f>
        <v>0</v>
      </c>
      <c r="M52" s="7"/>
      <c r="N52" s="7"/>
    </row>
    <row r="53" spans="1:14" ht="15" customHeight="1" x14ac:dyDescent="0.2">
      <c r="A53" s="16">
        <v>50</v>
      </c>
      <c r="B53" s="16" t="str">
        <f t="shared" si="0"/>
        <v>32</v>
      </c>
      <c r="C53" s="25" t="s">
        <v>3204</v>
      </c>
      <c r="D53" s="25" t="s">
        <v>3173</v>
      </c>
      <c r="E53" s="25" t="str">
        <f t="shared" si="1"/>
        <v>程序:32</v>
      </c>
      <c r="F53" s="25" t="str">
        <f t="shared" si="2"/>
        <v>NO:051</v>
      </c>
      <c r="G53" s="25" t="str">
        <f t="shared" si="3"/>
        <v>050</v>
      </c>
      <c r="H53" s="29">
        <f>COUNTIF(数据!$N:$N,C53)</f>
        <v>20</v>
      </c>
      <c r="I53" s="29">
        <f>COUNTIF(数据!$N:$N,D53)</f>
        <v>0</v>
      </c>
      <c r="J53" s="29">
        <f>COUNTIF(数据!$N:$N,E53)</f>
        <v>0</v>
      </c>
      <c r="K53" s="29">
        <f>COUNTIF(数据!$N:$N,F53)</f>
        <v>0</v>
      </c>
      <c r="L53" s="29">
        <f>COUNTIF(数据!$N:$N,G53)</f>
        <v>0</v>
      </c>
      <c r="M53" s="7"/>
      <c r="N53" s="7"/>
    </row>
    <row r="54" spans="1:14" ht="15" customHeight="1" x14ac:dyDescent="0.2">
      <c r="A54" s="16">
        <v>51</v>
      </c>
      <c r="B54" s="16" t="str">
        <f t="shared" si="0"/>
        <v>33</v>
      </c>
      <c r="C54" s="25" t="s">
        <v>3205</v>
      </c>
      <c r="D54" s="25" t="s">
        <v>3173</v>
      </c>
      <c r="E54" s="25" t="str">
        <f t="shared" si="1"/>
        <v>程序:33</v>
      </c>
      <c r="F54" s="25" t="str">
        <f t="shared" si="2"/>
        <v>NO:052</v>
      </c>
      <c r="G54" s="25" t="str">
        <f t="shared" si="3"/>
        <v>051</v>
      </c>
      <c r="H54" s="29">
        <f>COUNTIF(数据!$N:$N,C54)</f>
        <v>2</v>
      </c>
      <c r="I54" s="29">
        <f>COUNTIF(数据!$N:$N,D54)</f>
        <v>0</v>
      </c>
      <c r="J54" s="29">
        <f>COUNTIF(数据!$N:$N,E54)</f>
        <v>0</v>
      </c>
      <c r="K54" s="29">
        <f>COUNTIF(数据!$N:$N,F54)</f>
        <v>0</v>
      </c>
      <c r="L54" s="29">
        <f>COUNTIF(数据!$N:$N,G54)</f>
        <v>0</v>
      </c>
      <c r="M54" s="7"/>
      <c r="N54" s="7"/>
    </row>
    <row r="55" spans="1:14" ht="15" customHeight="1" x14ac:dyDescent="0.2">
      <c r="A55" s="16">
        <v>52</v>
      </c>
      <c r="B55" s="16" t="str">
        <f t="shared" si="0"/>
        <v>34</v>
      </c>
      <c r="C55" s="25" t="s">
        <v>3206</v>
      </c>
      <c r="D55" s="25" t="s">
        <v>3173</v>
      </c>
      <c r="E55" s="25" t="str">
        <f t="shared" si="1"/>
        <v>程序:34</v>
      </c>
      <c r="F55" s="25" t="str">
        <f t="shared" si="2"/>
        <v>NO:053</v>
      </c>
      <c r="G55" s="25" t="str">
        <f t="shared" si="3"/>
        <v>052</v>
      </c>
      <c r="H55" s="29">
        <f>COUNTIF(数据!$N:$N,C55)</f>
        <v>14</v>
      </c>
      <c r="I55" s="29">
        <f>COUNTIF(数据!$N:$N,D55)</f>
        <v>0</v>
      </c>
      <c r="J55" s="29">
        <f>COUNTIF(数据!$N:$N,E55)</f>
        <v>0</v>
      </c>
      <c r="K55" s="29">
        <f>COUNTIF(数据!$N:$N,F55)</f>
        <v>0</v>
      </c>
      <c r="L55" s="29">
        <f>COUNTIF(数据!$N:$N,G55)</f>
        <v>0</v>
      </c>
      <c r="M55" s="7"/>
      <c r="N55" s="7"/>
    </row>
    <row r="56" spans="1:14" ht="15" customHeight="1" x14ac:dyDescent="0.2">
      <c r="A56" s="16">
        <v>53</v>
      </c>
      <c r="B56" s="16" t="str">
        <f t="shared" si="0"/>
        <v>35</v>
      </c>
      <c r="C56" s="25" t="s">
        <v>3207</v>
      </c>
      <c r="D56" s="25" t="s">
        <v>3173</v>
      </c>
      <c r="E56" s="25" t="str">
        <f t="shared" si="1"/>
        <v>程序:35</v>
      </c>
      <c r="F56" s="25" t="str">
        <f t="shared" si="2"/>
        <v>NO:054</v>
      </c>
      <c r="G56" s="25" t="str">
        <f t="shared" si="3"/>
        <v>053</v>
      </c>
      <c r="H56" s="29">
        <f>COUNTIF(数据!$N:$N,C56)</f>
        <v>18</v>
      </c>
      <c r="I56" s="29">
        <f>COUNTIF(数据!$N:$N,D56)</f>
        <v>0</v>
      </c>
      <c r="J56" s="29">
        <f>COUNTIF(数据!$N:$N,E56)</f>
        <v>0</v>
      </c>
      <c r="K56" s="29">
        <f>COUNTIF(数据!$N:$N,F56)</f>
        <v>0</v>
      </c>
      <c r="L56" s="29">
        <f>COUNTIF(数据!$N:$N,G56)</f>
        <v>0</v>
      </c>
      <c r="M56" s="7"/>
      <c r="N56" s="7"/>
    </row>
    <row r="57" spans="1:14" ht="15" customHeight="1" x14ac:dyDescent="0.2">
      <c r="A57" s="16">
        <v>54</v>
      </c>
      <c r="B57" s="16" t="str">
        <f t="shared" si="0"/>
        <v>36</v>
      </c>
      <c r="C57" s="25" t="s">
        <v>3208</v>
      </c>
      <c r="D57" s="25" t="s">
        <v>3173</v>
      </c>
      <c r="E57" s="25" t="str">
        <f t="shared" si="1"/>
        <v>程序:36</v>
      </c>
      <c r="F57" s="25" t="str">
        <f t="shared" si="2"/>
        <v>NO:055</v>
      </c>
      <c r="G57" s="25" t="str">
        <f t="shared" si="3"/>
        <v>054</v>
      </c>
      <c r="H57" s="29">
        <f>COUNTIF(数据!$N:$N,C57)</f>
        <v>2</v>
      </c>
      <c r="I57" s="29">
        <f>COUNTIF(数据!$N:$N,D57)</f>
        <v>0</v>
      </c>
      <c r="J57" s="29">
        <f>COUNTIF(数据!$N:$N,E57)</f>
        <v>0</v>
      </c>
      <c r="K57" s="29">
        <f>COUNTIF(数据!$N:$N,F57)</f>
        <v>0</v>
      </c>
      <c r="L57" s="29">
        <f>COUNTIF(数据!$N:$N,G57)</f>
        <v>0</v>
      </c>
      <c r="M57" s="7"/>
      <c r="N57" s="7"/>
    </row>
    <row r="58" spans="1:14" ht="15" customHeight="1" x14ac:dyDescent="0.2">
      <c r="A58" s="16">
        <v>55</v>
      </c>
      <c r="B58" s="16" t="str">
        <f t="shared" si="0"/>
        <v>37</v>
      </c>
      <c r="C58" s="25" t="s">
        <v>3209</v>
      </c>
      <c r="D58" s="25" t="s">
        <v>3173</v>
      </c>
      <c r="E58" s="25" t="str">
        <f t="shared" si="1"/>
        <v>程序:37</v>
      </c>
      <c r="F58" s="25" t="str">
        <f t="shared" si="2"/>
        <v>NO:056</v>
      </c>
      <c r="G58" s="25" t="str">
        <f t="shared" si="3"/>
        <v>055</v>
      </c>
      <c r="H58" s="29">
        <f>COUNTIF(数据!$N:$N,C58)</f>
        <v>18</v>
      </c>
      <c r="I58" s="29">
        <f>COUNTIF(数据!$N:$N,D58)</f>
        <v>0</v>
      </c>
      <c r="J58" s="29">
        <f>COUNTIF(数据!$N:$N,E58)</f>
        <v>0</v>
      </c>
      <c r="K58" s="29">
        <f>COUNTIF(数据!$N:$N,F58)</f>
        <v>0</v>
      </c>
      <c r="L58" s="29">
        <f>COUNTIF(数据!$N:$N,G58)</f>
        <v>0</v>
      </c>
      <c r="M58" s="7"/>
      <c r="N58" s="7"/>
    </row>
    <row r="59" spans="1:14" ht="15" customHeight="1" x14ac:dyDescent="0.2">
      <c r="A59" s="16">
        <v>56</v>
      </c>
      <c r="B59" s="16" t="str">
        <f t="shared" si="0"/>
        <v>38</v>
      </c>
      <c r="C59" s="25" t="s">
        <v>3210</v>
      </c>
      <c r="D59" s="25" t="s">
        <v>3173</v>
      </c>
      <c r="E59" s="25" t="str">
        <f t="shared" si="1"/>
        <v>程序:38</v>
      </c>
      <c r="F59" s="25" t="str">
        <f t="shared" si="2"/>
        <v>NO:057</v>
      </c>
      <c r="G59" s="25" t="str">
        <f t="shared" si="3"/>
        <v>056</v>
      </c>
      <c r="H59" s="29">
        <f>COUNTIF(数据!$N:$N,C59)</f>
        <v>4</v>
      </c>
      <c r="I59" s="29">
        <f>COUNTIF(数据!$N:$N,D59)</f>
        <v>0</v>
      </c>
      <c r="J59" s="29">
        <f>COUNTIF(数据!$N:$N,E59)</f>
        <v>0</v>
      </c>
      <c r="K59" s="29">
        <f>COUNTIF(数据!$N:$N,F59)</f>
        <v>0</v>
      </c>
      <c r="L59" s="29">
        <f>COUNTIF(数据!$N:$N,G59)</f>
        <v>0</v>
      </c>
      <c r="M59" s="7"/>
      <c r="N59" s="7"/>
    </row>
    <row r="60" spans="1:14" ht="15" customHeight="1" x14ac:dyDescent="0.2">
      <c r="A60" s="16">
        <v>57</v>
      </c>
      <c r="B60" s="16" t="str">
        <f t="shared" si="0"/>
        <v>39</v>
      </c>
      <c r="C60" s="25" t="s">
        <v>3211</v>
      </c>
      <c r="D60" s="25" t="s">
        <v>3173</v>
      </c>
      <c r="E60" s="25" t="str">
        <f t="shared" si="1"/>
        <v>程序:39</v>
      </c>
      <c r="F60" s="25" t="str">
        <f t="shared" si="2"/>
        <v>NO:058</v>
      </c>
      <c r="G60" s="25" t="str">
        <f t="shared" si="3"/>
        <v>057</v>
      </c>
      <c r="H60" s="29">
        <f>COUNTIF(数据!$N:$N,C60)</f>
        <v>22</v>
      </c>
      <c r="I60" s="29">
        <f>COUNTIF(数据!$N:$N,D60)</f>
        <v>0</v>
      </c>
      <c r="J60" s="29">
        <f>COUNTIF(数据!$N:$N,E60)</f>
        <v>0</v>
      </c>
      <c r="K60" s="29">
        <f>COUNTIF(数据!$N:$N,F60)</f>
        <v>0</v>
      </c>
      <c r="L60" s="29">
        <f>COUNTIF(数据!$N:$N,G60)</f>
        <v>0</v>
      </c>
      <c r="M60" s="7"/>
      <c r="N60" s="7"/>
    </row>
    <row r="61" spans="1:14" ht="15" customHeight="1" x14ac:dyDescent="0.2">
      <c r="A61" s="16">
        <v>58</v>
      </c>
      <c r="B61" s="16" t="str">
        <f t="shared" si="0"/>
        <v>3A</v>
      </c>
      <c r="C61" s="25" t="s">
        <v>3212</v>
      </c>
      <c r="D61" s="25" t="s">
        <v>3173</v>
      </c>
      <c r="E61" s="25" t="str">
        <f t="shared" si="1"/>
        <v>程序:3A</v>
      </c>
      <c r="F61" s="25" t="str">
        <f t="shared" si="2"/>
        <v>NO:059</v>
      </c>
      <c r="G61" s="25" t="str">
        <f t="shared" si="3"/>
        <v>058</v>
      </c>
      <c r="H61" s="29">
        <f>COUNTIF(数据!$N:$N,C61)</f>
        <v>2</v>
      </c>
      <c r="I61" s="29">
        <f>COUNTIF(数据!$N:$N,D61)</f>
        <v>0</v>
      </c>
      <c r="J61" s="29">
        <f>COUNTIF(数据!$N:$N,E61)</f>
        <v>0</v>
      </c>
      <c r="K61" s="29">
        <f>COUNTIF(数据!$N:$N,F61)</f>
        <v>0</v>
      </c>
      <c r="L61" s="29">
        <f>COUNTIF(数据!$N:$N,G61)</f>
        <v>0</v>
      </c>
      <c r="M61" s="7"/>
      <c r="N61" s="7"/>
    </row>
    <row r="62" spans="1:14" ht="15" customHeight="1" x14ac:dyDescent="0.2">
      <c r="A62" s="16">
        <v>59</v>
      </c>
      <c r="B62" s="16" t="str">
        <f t="shared" si="0"/>
        <v>3B</v>
      </c>
      <c r="C62" s="25" t="s">
        <v>3213</v>
      </c>
      <c r="D62" s="25" t="s">
        <v>3173</v>
      </c>
      <c r="E62" s="25" t="str">
        <f t="shared" si="1"/>
        <v>程序:3B</v>
      </c>
      <c r="F62" s="25" t="str">
        <f t="shared" si="2"/>
        <v>NO:060</v>
      </c>
      <c r="G62" s="25" t="str">
        <f t="shared" si="3"/>
        <v>059</v>
      </c>
      <c r="H62" s="29">
        <f>COUNTIF(数据!$N:$N,C62)</f>
        <v>30</v>
      </c>
      <c r="I62" s="29">
        <f>COUNTIF(数据!$N:$N,D62)</f>
        <v>0</v>
      </c>
      <c r="J62" s="29">
        <f>COUNTIF(数据!$N:$N,E62)</f>
        <v>0</v>
      </c>
      <c r="K62" s="29">
        <f>COUNTIF(数据!$N:$N,F62)</f>
        <v>0</v>
      </c>
      <c r="L62" s="29">
        <f>COUNTIF(数据!$N:$N,G62)</f>
        <v>0</v>
      </c>
      <c r="M62" s="7"/>
      <c r="N62" s="7"/>
    </row>
    <row r="63" spans="1:14" ht="15" customHeight="1" x14ac:dyDescent="0.2">
      <c r="A63" s="16">
        <v>60</v>
      </c>
      <c r="B63" s="16" t="str">
        <f t="shared" si="0"/>
        <v>3C</v>
      </c>
      <c r="C63" s="25" t="s">
        <v>3214</v>
      </c>
      <c r="D63" s="25" t="s">
        <v>3173</v>
      </c>
      <c r="E63" s="25" t="str">
        <f t="shared" si="1"/>
        <v>程序:3C</v>
      </c>
      <c r="F63" s="25" t="str">
        <f t="shared" si="2"/>
        <v>NO:061</v>
      </c>
      <c r="G63" s="25" t="str">
        <f t="shared" si="3"/>
        <v>060</v>
      </c>
      <c r="H63" s="29">
        <f>COUNTIF(数据!$N:$N,C63)</f>
        <v>74</v>
      </c>
      <c r="I63" s="29">
        <f>COUNTIF(数据!$N:$N,D63)</f>
        <v>0</v>
      </c>
      <c r="J63" s="29">
        <f>COUNTIF(数据!$N:$N,E63)</f>
        <v>0</v>
      </c>
      <c r="K63" s="29">
        <f>COUNTIF(数据!$N:$N,F63)</f>
        <v>0</v>
      </c>
      <c r="L63" s="29">
        <f>COUNTIF(数据!$N:$N,G63)</f>
        <v>0</v>
      </c>
      <c r="M63" s="7"/>
      <c r="N63" s="7"/>
    </row>
    <row r="64" spans="1:14" ht="15" customHeight="1" x14ac:dyDescent="0.2">
      <c r="A64" s="16">
        <v>61</v>
      </c>
      <c r="B64" s="16" t="str">
        <f t="shared" si="0"/>
        <v>3D</v>
      </c>
      <c r="C64" s="25" t="s">
        <v>3215</v>
      </c>
      <c r="D64" s="25" t="s">
        <v>3173</v>
      </c>
      <c r="E64" s="25" t="str">
        <f t="shared" si="1"/>
        <v>程序:3D</v>
      </c>
      <c r="F64" s="25" t="str">
        <f t="shared" si="2"/>
        <v>NO:062</v>
      </c>
      <c r="G64" s="25" t="str">
        <f t="shared" si="3"/>
        <v>061</v>
      </c>
      <c r="H64" s="29">
        <f>COUNTIF(数据!$N:$N,C64)</f>
        <v>10</v>
      </c>
      <c r="I64" s="29">
        <f>COUNTIF(数据!$N:$N,D64)</f>
        <v>0</v>
      </c>
      <c r="J64" s="29">
        <f>COUNTIF(数据!$N:$N,E64)</f>
        <v>0</v>
      </c>
      <c r="K64" s="29">
        <f>COUNTIF(数据!$N:$N,F64)</f>
        <v>0</v>
      </c>
      <c r="L64" s="29">
        <f>COUNTIF(数据!$N:$N,G64)</f>
        <v>0</v>
      </c>
      <c r="M64" s="7"/>
      <c r="N64" s="7"/>
    </row>
    <row r="65" spans="1:14" ht="15" customHeight="1" x14ac:dyDescent="0.2">
      <c r="A65" s="16">
        <v>62</v>
      </c>
      <c r="B65" s="16" t="str">
        <f t="shared" si="0"/>
        <v>3E</v>
      </c>
      <c r="C65" s="25" t="s">
        <v>3216</v>
      </c>
      <c r="D65" s="25" t="s">
        <v>3173</v>
      </c>
      <c r="E65" s="25" t="str">
        <f t="shared" si="1"/>
        <v>程序:3E</v>
      </c>
      <c r="F65" s="25" t="str">
        <f t="shared" si="2"/>
        <v>NO:063</v>
      </c>
      <c r="G65" s="25" t="str">
        <f t="shared" si="3"/>
        <v>062</v>
      </c>
      <c r="H65" s="29">
        <f>COUNTIF(数据!$N:$N,C65)</f>
        <v>40</v>
      </c>
      <c r="I65" s="29">
        <f>COUNTIF(数据!$N:$N,D65)</f>
        <v>0</v>
      </c>
      <c r="J65" s="29">
        <f>COUNTIF(数据!$N:$N,E65)</f>
        <v>0</v>
      </c>
      <c r="K65" s="29">
        <f>COUNTIF(数据!$N:$N,F65)</f>
        <v>0</v>
      </c>
      <c r="L65" s="29">
        <f>COUNTIF(数据!$N:$N,G65)</f>
        <v>0</v>
      </c>
      <c r="M65" s="7"/>
      <c r="N65" s="7"/>
    </row>
    <row r="66" spans="1:14" ht="15" customHeight="1" x14ac:dyDescent="0.2">
      <c r="A66" s="16">
        <v>63</v>
      </c>
      <c r="B66" s="16" t="str">
        <f t="shared" si="0"/>
        <v>3F</v>
      </c>
      <c r="C66" s="25" t="s">
        <v>3217</v>
      </c>
      <c r="D66" s="25" t="s">
        <v>3173</v>
      </c>
      <c r="E66" s="25" t="str">
        <f t="shared" si="1"/>
        <v>程序:3F</v>
      </c>
      <c r="F66" s="25" t="str">
        <f t="shared" si="2"/>
        <v>NO:064</v>
      </c>
      <c r="G66" s="25" t="str">
        <f t="shared" si="3"/>
        <v>063</v>
      </c>
      <c r="H66" s="29">
        <f>COUNTIF(数据!$N:$N,C66)</f>
        <v>2</v>
      </c>
      <c r="I66" s="29">
        <f>COUNTIF(数据!$N:$N,D66)</f>
        <v>0</v>
      </c>
      <c r="J66" s="29">
        <f>COUNTIF(数据!$N:$N,E66)</f>
        <v>0</v>
      </c>
      <c r="K66" s="29">
        <f>COUNTIF(数据!$N:$N,F66)</f>
        <v>0</v>
      </c>
      <c r="L66" s="29">
        <f>COUNTIF(数据!$N:$N,G66)</f>
        <v>0</v>
      </c>
      <c r="M66" s="7"/>
      <c r="N66" s="7"/>
    </row>
    <row r="67" spans="1:14" ht="15" customHeight="1" x14ac:dyDescent="0.2">
      <c r="A67" s="16">
        <v>64</v>
      </c>
      <c r="B67" s="16" t="str">
        <f t="shared" si="0"/>
        <v>40</v>
      </c>
      <c r="C67" s="25" t="s">
        <v>3218</v>
      </c>
      <c r="D67" s="25" t="s">
        <v>3167</v>
      </c>
      <c r="E67" s="25" t="str">
        <f t="shared" si="1"/>
        <v>程序:40</v>
      </c>
      <c r="F67" s="25" t="str">
        <f t="shared" si="2"/>
        <v>NO:065</v>
      </c>
      <c r="G67" s="25" t="str">
        <f t="shared" si="3"/>
        <v>064</v>
      </c>
      <c r="H67" s="29">
        <f>COUNTIF(数据!$N:$N,C67)</f>
        <v>38</v>
      </c>
      <c r="I67" s="29">
        <f>COUNTIF(数据!$N:$N,D67)</f>
        <v>0</v>
      </c>
      <c r="J67" s="29">
        <f>COUNTIF(数据!$N:$N,E67)</f>
        <v>0</v>
      </c>
      <c r="K67" s="29">
        <f>COUNTIF(数据!$N:$N,F67)</f>
        <v>0</v>
      </c>
      <c r="L67" s="29">
        <f>COUNTIF(数据!$N:$N,G67)</f>
        <v>0</v>
      </c>
      <c r="M67" s="7" t="s">
        <v>3178</v>
      </c>
      <c r="N67" s="7"/>
    </row>
    <row r="68" spans="1:14" ht="15" customHeight="1" x14ac:dyDescent="0.2">
      <c r="A68" s="16">
        <v>65</v>
      </c>
      <c r="B68" s="16" t="str">
        <f t="shared" ref="B68:B130" si="4">DEC2HEX(A68,2)</f>
        <v>41</v>
      </c>
      <c r="C68" s="25" t="s">
        <v>3219</v>
      </c>
      <c r="D68" s="25" t="s">
        <v>3168</v>
      </c>
      <c r="E68" s="25" t="str">
        <f t="shared" ref="E68:E130" si="5">"程序:"&amp;B68</f>
        <v>程序:41</v>
      </c>
      <c r="F68" s="25" t="str">
        <f t="shared" ref="F68:F130" si="6">"NO:"&amp;TEXT(A68+1,"000")</f>
        <v>NO:066</v>
      </c>
      <c r="G68" s="25" t="str">
        <f t="shared" ref="G68:G130" si="7">TEXT(A68,"000")</f>
        <v>065</v>
      </c>
      <c r="H68" s="29">
        <f>COUNTIF(数据!$N:$N,C68)</f>
        <v>16</v>
      </c>
      <c r="I68" s="29">
        <f>COUNTIF(数据!$N:$N,D68)</f>
        <v>0</v>
      </c>
      <c r="J68" s="29">
        <f>COUNTIF(数据!$N:$N,E68)</f>
        <v>0</v>
      </c>
      <c r="K68" s="29">
        <f>COUNTIF(数据!$N:$N,F68)</f>
        <v>0</v>
      </c>
      <c r="L68" s="29">
        <f>COUNTIF(数据!$N:$N,G68)</f>
        <v>0</v>
      </c>
      <c r="M68" s="7" t="s">
        <v>3180</v>
      </c>
      <c r="N68" s="7"/>
    </row>
    <row r="69" spans="1:14" ht="15" customHeight="1" x14ac:dyDescent="0.2">
      <c r="A69" s="16">
        <v>66</v>
      </c>
      <c r="B69" s="16" t="str">
        <f t="shared" si="4"/>
        <v>42</v>
      </c>
      <c r="C69" s="25" t="s">
        <v>3220</v>
      </c>
      <c r="D69" s="25" t="s">
        <v>3173</v>
      </c>
      <c r="E69" s="25" t="str">
        <f t="shared" si="5"/>
        <v>程序:42</v>
      </c>
      <c r="F69" s="25" t="str">
        <f t="shared" si="6"/>
        <v>NO:067</v>
      </c>
      <c r="G69" s="25" t="str">
        <f t="shared" si="7"/>
        <v>066</v>
      </c>
      <c r="H69" s="29">
        <f>COUNTIF(数据!$N:$N,C69)</f>
        <v>2</v>
      </c>
      <c r="I69" s="29">
        <f>COUNTIF(数据!$N:$N,D69)</f>
        <v>0</v>
      </c>
      <c r="J69" s="29">
        <f>COUNTIF(数据!$N:$N,E69)</f>
        <v>0</v>
      </c>
      <c r="K69" s="29">
        <f>COUNTIF(数据!$N:$N,F69)</f>
        <v>0</v>
      </c>
      <c r="L69" s="29">
        <f>COUNTIF(数据!$N:$N,G69)</f>
        <v>0</v>
      </c>
      <c r="M69" s="7"/>
      <c r="N69" s="7"/>
    </row>
    <row r="70" spans="1:14" ht="15" customHeight="1" x14ac:dyDescent="0.2">
      <c r="A70" s="16">
        <v>67</v>
      </c>
      <c r="B70" s="16" t="str">
        <f t="shared" si="4"/>
        <v>43</v>
      </c>
      <c r="C70" s="25" t="s">
        <v>3221</v>
      </c>
      <c r="D70" s="25" t="s">
        <v>3173</v>
      </c>
      <c r="E70" s="25" t="str">
        <f t="shared" si="5"/>
        <v>程序:43</v>
      </c>
      <c r="F70" s="25" t="str">
        <f t="shared" si="6"/>
        <v>NO:068</v>
      </c>
      <c r="G70" s="25" t="str">
        <f t="shared" si="7"/>
        <v>067</v>
      </c>
      <c r="H70" s="29">
        <f>COUNTIF(数据!$N:$N,C70)</f>
        <v>12</v>
      </c>
      <c r="I70" s="29">
        <f>COUNTIF(数据!$N:$N,D70)</f>
        <v>0</v>
      </c>
      <c r="J70" s="29">
        <f>COUNTIF(数据!$N:$N,E70)</f>
        <v>0</v>
      </c>
      <c r="K70" s="29">
        <f>COUNTIF(数据!$N:$N,F70)</f>
        <v>0</v>
      </c>
      <c r="L70" s="29">
        <f>COUNTIF(数据!$N:$N,G70)</f>
        <v>0</v>
      </c>
      <c r="M70" s="7"/>
      <c r="N70" s="7"/>
    </row>
    <row r="71" spans="1:14" ht="15" customHeight="1" x14ac:dyDescent="0.2">
      <c r="A71" s="16">
        <v>68</v>
      </c>
      <c r="B71" s="16" t="str">
        <f t="shared" si="4"/>
        <v>44</v>
      </c>
      <c r="C71" s="25" t="s">
        <v>3222</v>
      </c>
      <c r="D71" s="25" t="s">
        <v>3173</v>
      </c>
      <c r="E71" s="25" t="str">
        <f t="shared" si="5"/>
        <v>程序:44</v>
      </c>
      <c r="F71" s="25" t="str">
        <f t="shared" si="6"/>
        <v>NO:069</v>
      </c>
      <c r="G71" s="25" t="str">
        <f t="shared" si="7"/>
        <v>068</v>
      </c>
      <c r="H71" s="29">
        <f>COUNTIF(数据!$N:$N,C71)</f>
        <v>2</v>
      </c>
      <c r="I71" s="29">
        <f>COUNTIF(数据!$N:$N,D71)</f>
        <v>0</v>
      </c>
      <c r="J71" s="29">
        <f>COUNTIF(数据!$N:$N,E71)</f>
        <v>0</v>
      </c>
      <c r="K71" s="29">
        <f>COUNTIF(数据!$N:$N,F71)</f>
        <v>0</v>
      </c>
      <c r="L71" s="29">
        <f>COUNTIF(数据!$N:$N,G71)</f>
        <v>0</v>
      </c>
      <c r="M71" s="7"/>
      <c r="N71" s="7"/>
    </row>
    <row r="72" spans="1:14" ht="15" customHeight="1" x14ac:dyDescent="0.2">
      <c r="A72" s="16">
        <v>69</v>
      </c>
      <c r="B72" s="16" t="str">
        <f t="shared" si="4"/>
        <v>45</v>
      </c>
      <c r="C72" s="25" t="s">
        <v>3223</v>
      </c>
      <c r="D72" s="25" t="s">
        <v>3173</v>
      </c>
      <c r="E72" s="25" t="str">
        <f t="shared" si="5"/>
        <v>程序:45</v>
      </c>
      <c r="F72" s="25" t="str">
        <f t="shared" si="6"/>
        <v>NO:070</v>
      </c>
      <c r="G72" s="25" t="str">
        <f t="shared" si="7"/>
        <v>069</v>
      </c>
      <c r="H72" s="29">
        <f>COUNTIF(数据!$N:$N,C72)</f>
        <v>8</v>
      </c>
      <c r="I72" s="29">
        <f>COUNTIF(数据!$N:$N,D72)</f>
        <v>0</v>
      </c>
      <c r="J72" s="29">
        <f>COUNTIF(数据!$N:$N,E72)</f>
        <v>0</v>
      </c>
      <c r="K72" s="29">
        <f>COUNTIF(数据!$N:$N,F72)</f>
        <v>0</v>
      </c>
      <c r="L72" s="29">
        <f>COUNTIF(数据!$N:$N,G72)</f>
        <v>0</v>
      </c>
      <c r="M72" s="7"/>
      <c r="N72" s="7"/>
    </row>
    <row r="73" spans="1:14" ht="15" customHeight="1" x14ac:dyDescent="0.2">
      <c r="A73" s="16">
        <v>70</v>
      </c>
      <c r="B73" s="16" t="str">
        <f t="shared" si="4"/>
        <v>46</v>
      </c>
      <c r="C73" s="25" t="s">
        <v>3224</v>
      </c>
      <c r="D73" s="25" t="s">
        <v>3173</v>
      </c>
      <c r="E73" s="25" t="str">
        <f t="shared" si="5"/>
        <v>程序:46</v>
      </c>
      <c r="F73" s="25" t="str">
        <f t="shared" si="6"/>
        <v>NO:071</v>
      </c>
      <c r="G73" s="25" t="str">
        <f t="shared" si="7"/>
        <v>070</v>
      </c>
      <c r="H73" s="29">
        <f>COUNTIF(数据!$N:$N,C73)</f>
        <v>2</v>
      </c>
      <c r="I73" s="29">
        <f>COUNTIF(数据!$N:$N,D73)</f>
        <v>0</v>
      </c>
      <c r="J73" s="29">
        <f>COUNTIF(数据!$N:$N,E73)</f>
        <v>0</v>
      </c>
      <c r="K73" s="29">
        <f>COUNTIF(数据!$N:$N,F73)</f>
        <v>0</v>
      </c>
      <c r="L73" s="29">
        <f>COUNTIF(数据!$N:$N,G73)</f>
        <v>0</v>
      </c>
      <c r="M73" s="7"/>
      <c r="N73" s="7"/>
    </row>
    <row r="74" spans="1:14" ht="15" customHeight="1" x14ac:dyDescent="0.2">
      <c r="A74" s="16">
        <v>71</v>
      </c>
      <c r="B74" s="16" t="str">
        <f t="shared" si="4"/>
        <v>47</v>
      </c>
      <c r="C74" s="25" t="s">
        <v>3225</v>
      </c>
      <c r="D74" s="25" t="s">
        <v>3342</v>
      </c>
      <c r="E74" s="25" t="str">
        <f t="shared" si="5"/>
        <v>程序:47</v>
      </c>
      <c r="F74" s="25" t="str">
        <f t="shared" si="6"/>
        <v>NO:072</v>
      </c>
      <c r="G74" s="25" t="str">
        <f t="shared" si="7"/>
        <v>071</v>
      </c>
      <c r="H74" s="29">
        <f>COUNTIF(数据!$N:$N,C74)</f>
        <v>10</v>
      </c>
      <c r="I74" s="29">
        <f>COUNTIF(数据!$N:$N,D74)</f>
        <v>0</v>
      </c>
      <c r="J74" s="29">
        <f>COUNTIF(数据!$N:$N,E74)</f>
        <v>0</v>
      </c>
      <c r="K74" s="29">
        <f>COUNTIF(数据!$N:$N,F74)</f>
        <v>0</v>
      </c>
      <c r="L74" s="29">
        <f>COUNTIF(数据!$N:$N,G74)</f>
        <v>0</v>
      </c>
      <c r="M74" s="7" t="s">
        <v>3179</v>
      </c>
      <c r="N74" s="7"/>
    </row>
    <row r="75" spans="1:14" ht="15" customHeight="1" x14ac:dyDescent="0.2">
      <c r="A75" s="16">
        <v>72</v>
      </c>
      <c r="B75" s="16" t="str">
        <f t="shared" si="4"/>
        <v>48</v>
      </c>
      <c r="C75" s="25" t="s">
        <v>3226</v>
      </c>
      <c r="D75" s="25" t="s">
        <v>3343</v>
      </c>
      <c r="E75" s="25" t="str">
        <f t="shared" si="5"/>
        <v>程序:48</v>
      </c>
      <c r="F75" s="25" t="str">
        <f t="shared" si="6"/>
        <v>NO:073</v>
      </c>
      <c r="G75" s="25" t="str">
        <f t="shared" si="7"/>
        <v>072</v>
      </c>
      <c r="H75" s="29">
        <f>COUNTIF(数据!$N:$N,C75)</f>
        <v>4</v>
      </c>
      <c r="I75" s="29">
        <f>COUNTIF(数据!$N:$N,D75)</f>
        <v>8</v>
      </c>
      <c r="J75" s="29">
        <f>COUNTIF(数据!$N:$N,E75)</f>
        <v>0</v>
      </c>
      <c r="K75" s="29">
        <f>COUNTIF(数据!$N:$N,F75)</f>
        <v>0</v>
      </c>
      <c r="L75" s="29">
        <f>COUNTIF(数据!$N:$N,G75)</f>
        <v>0</v>
      </c>
      <c r="M75" s="7" t="s">
        <v>3179</v>
      </c>
      <c r="N75" s="7">
        <v>40.64</v>
      </c>
    </row>
    <row r="76" spans="1:14" ht="15" customHeight="1" x14ac:dyDescent="0.2">
      <c r="A76" s="16">
        <v>73</v>
      </c>
      <c r="B76" s="16" t="str">
        <f t="shared" si="4"/>
        <v>49</v>
      </c>
      <c r="C76" s="25" t="s">
        <v>3227</v>
      </c>
      <c r="D76" s="25" t="s">
        <v>3344</v>
      </c>
      <c r="E76" s="25" t="str">
        <f t="shared" si="5"/>
        <v>程序:49</v>
      </c>
      <c r="F76" s="25" t="str">
        <f t="shared" si="6"/>
        <v>NO:074</v>
      </c>
      <c r="G76" s="25" t="str">
        <f t="shared" si="7"/>
        <v>073</v>
      </c>
      <c r="H76" s="29">
        <f>COUNTIF(数据!$N:$N,C76)</f>
        <v>2</v>
      </c>
      <c r="I76" s="29">
        <f>COUNTIF(数据!$N:$N,D76)</f>
        <v>0</v>
      </c>
      <c r="J76" s="29">
        <f>COUNTIF(数据!$N:$N,E76)</f>
        <v>0</v>
      </c>
      <c r="K76" s="29">
        <f>COUNTIF(数据!$N:$N,F76)</f>
        <v>0</v>
      </c>
      <c r="L76" s="29">
        <f>COUNTIF(数据!$N:$N,G76)</f>
        <v>0</v>
      </c>
      <c r="M76" s="7" t="s">
        <v>3179</v>
      </c>
      <c r="N76" s="7"/>
    </row>
    <row r="77" spans="1:14" ht="15" customHeight="1" x14ac:dyDescent="0.2">
      <c r="A77" s="16">
        <v>74</v>
      </c>
      <c r="B77" s="16" t="str">
        <f t="shared" si="4"/>
        <v>4A</v>
      </c>
      <c r="C77" s="25" t="s">
        <v>3228</v>
      </c>
      <c r="D77" s="25" t="s">
        <v>3345</v>
      </c>
      <c r="E77" s="25" t="str">
        <f t="shared" si="5"/>
        <v>程序:4A</v>
      </c>
      <c r="F77" s="25" t="str">
        <f t="shared" si="6"/>
        <v>NO:075</v>
      </c>
      <c r="G77" s="25" t="str">
        <f t="shared" si="7"/>
        <v>074</v>
      </c>
      <c r="H77" s="29">
        <f>COUNTIF(数据!$N:$N,C77)</f>
        <v>2</v>
      </c>
      <c r="I77" s="29">
        <f>COUNTIF(数据!$N:$N,D77)</f>
        <v>0</v>
      </c>
      <c r="J77" s="29">
        <f>COUNTIF(数据!$N:$N,E77)</f>
        <v>0</v>
      </c>
      <c r="K77" s="29">
        <f>COUNTIF(数据!$N:$N,F77)</f>
        <v>0</v>
      </c>
      <c r="L77" s="29">
        <f>COUNTIF(数据!$N:$N,G77)</f>
        <v>0</v>
      </c>
      <c r="M77" s="7" t="s">
        <v>3179</v>
      </c>
      <c r="N77" s="7"/>
    </row>
    <row r="78" spans="1:14" ht="15" customHeight="1" x14ac:dyDescent="0.2">
      <c r="A78" s="16">
        <v>75</v>
      </c>
      <c r="B78" s="16" t="str">
        <f t="shared" si="4"/>
        <v>4B</v>
      </c>
      <c r="C78" s="25" t="s">
        <v>3229</v>
      </c>
      <c r="D78" s="25" t="s">
        <v>3173</v>
      </c>
      <c r="E78" s="25" t="str">
        <f t="shared" si="5"/>
        <v>程序:4B</v>
      </c>
      <c r="F78" s="25" t="str">
        <f t="shared" si="6"/>
        <v>NO:076</v>
      </c>
      <c r="G78" s="25" t="str">
        <f t="shared" si="7"/>
        <v>075</v>
      </c>
      <c r="H78" s="29">
        <f>COUNTIF(数据!$N:$N,C78)</f>
        <v>2</v>
      </c>
      <c r="I78" s="29">
        <f>COUNTIF(数据!$N:$N,D78)</f>
        <v>0</v>
      </c>
      <c r="J78" s="29">
        <f>COUNTIF(数据!$N:$N,E78)</f>
        <v>0</v>
      </c>
      <c r="K78" s="29">
        <f>COUNTIF(数据!$N:$N,F78)</f>
        <v>0</v>
      </c>
      <c r="L78" s="29">
        <f>COUNTIF(数据!$N:$N,G78)</f>
        <v>0</v>
      </c>
      <c r="M78" s="7"/>
      <c r="N78" s="7"/>
    </row>
    <row r="79" spans="1:14" ht="15" customHeight="1" x14ac:dyDescent="0.2">
      <c r="A79" s="16">
        <v>76</v>
      </c>
      <c r="B79" s="16" t="str">
        <f t="shared" si="4"/>
        <v>4C</v>
      </c>
      <c r="C79" s="25" t="s">
        <v>3230</v>
      </c>
      <c r="D79" s="25" t="s">
        <v>3173</v>
      </c>
      <c r="E79" s="25" t="str">
        <f t="shared" si="5"/>
        <v>程序:4C</v>
      </c>
      <c r="F79" s="25" t="str">
        <f t="shared" si="6"/>
        <v>NO:077</v>
      </c>
      <c r="G79" s="25" t="str">
        <f t="shared" si="7"/>
        <v>076</v>
      </c>
      <c r="H79" s="29">
        <f>COUNTIF(数据!$N:$N,C79)</f>
        <v>2</v>
      </c>
      <c r="I79" s="29">
        <f>COUNTIF(数据!$N:$N,D79)</f>
        <v>0</v>
      </c>
      <c r="J79" s="29">
        <f>COUNTIF(数据!$N:$N,E79)</f>
        <v>0</v>
      </c>
      <c r="K79" s="29">
        <f>COUNTIF(数据!$N:$N,F79)</f>
        <v>0</v>
      </c>
      <c r="L79" s="29">
        <f>COUNTIF(数据!$N:$N,G79)</f>
        <v>0</v>
      </c>
      <c r="M79" s="7"/>
      <c r="N79" s="7"/>
    </row>
    <row r="80" spans="1:14" ht="15" customHeight="1" x14ac:dyDescent="0.2">
      <c r="A80" s="16">
        <v>77</v>
      </c>
      <c r="B80" s="16" t="str">
        <f t="shared" si="4"/>
        <v>4D</v>
      </c>
      <c r="C80" s="25" t="s">
        <v>3231</v>
      </c>
      <c r="D80" s="25" t="s">
        <v>3173</v>
      </c>
      <c r="E80" s="25" t="str">
        <f t="shared" si="5"/>
        <v>程序:4D</v>
      </c>
      <c r="F80" s="25" t="str">
        <f t="shared" si="6"/>
        <v>NO:078</v>
      </c>
      <c r="G80" s="25" t="str">
        <f t="shared" si="7"/>
        <v>077</v>
      </c>
      <c r="H80" s="29">
        <f>COUNTIF(数据!$N:$N,C80)</f>
        <v>2</v>
      </c>
      <c r="I80" s="29">
        <f>COUNTIF(数据!$N:$N,D80)</f>
        <v>0</v>
      </c>
      <c r="J80" s="29">
        <f>COUNTIF(数据!$N:$N,E80)</f>
        <v>0</v>
      </c>
      <c r="K80" s="29">
        <f>COUNTIF(数据!$N:$N,F80)</f>
        <v>0</v>
      </c>
      <c r="L80" s="29">
        <f>COUNTIF(数据!$N:$N,G80)</f>
        <v>0</v>
      </c>
      <c r="M80" s="7"/>
      <c r="N80" s="7"/>
    </row>
    <row r="81" spans="1:14" ht="15" customHeight="1" x14ac:dyDescent="0.2">
      <c r="A81" s="16">
        <v>78</v>
      </c>
      <c r="B81" s="16" t="str">
        <f t="shared" si="4"/>
        <v>4E</v>
      </c>
      <c r="C81" s="25" t="s">
        <v>3232</v>
      </c>
      <c r="D81" s="25" t="s">
        <v>3173</v>
      </c>
      <c r="E81" s="25" t="str">
        <f t="shared" si="5"/>
        <v>程序:4E</v>
      </c>
      <c r="F81" s="25" t="str">
        <f t="shared" si="6"/>
        <v>NO:079</v>
      </c>
      <c r="G81" s="25" t="str">
        <f t="shared" si="7"/>
        <v>078</v>
      </c>
      <c r="H81" s="29">
        <f>COUNTIF(数据!$N:$N,C81)</f>
        <v>2</v>
      </c>
      <c r="I81" s="29">
        <f>COUNTIF(数据!$N:$N,D81)</f>
        <v>0</v>
      </c>
      <c r="J81" s="29">
        <f>COUNTIF(数据!$N:$N,E81)</f>
        <v>0</v>
      </c>
      <c r="K81" s="29">
        <f>COUNTIF(数据!$N:$N,F81)</f>
        <v>0</v>
      </c>
      <c r="L81" s="29">
        <f>COUNTIF(数据!$N:$N,G81)</f>
        <v>0</v>
      </c>
      <c r="M81" s="7"/>
      <c r="N81" s="7"/>
    </row>
    <row r="82" spans="1:14" ht="15" customHeight="1" x14ac:dyDescent="0.2">
      <c r="A82" s="16">
        <v>79</v>
      </c>
      <c r="B82" s="16" t="str">
        <f t="shared" si="4"/>
        <v>4F</v>
      </c>
      <c r="C82" s="25" t="s">
        <v>3233</v>
      </c>
      <c r="D82" s="25" t="s">
        <v>3173</v>
      </c>
      <c r="E82" s="25" t="str">
        <f t="shared" si="5"/>
        <v>程序:4F</v>
      </c>
      <c r="F82" s="25" t="str">
        <f t="shared" si="6"/>
        <v>NO:080</v>
      </c>
      <c r="G82" s="25" t="str">
        <f t="shared" si="7"/>
        <v>079</v>
      </c>
      <c r="H82" s="29">
        <f>COUNTIF(数据!$N:$N,C82)</f>
        <v>2</v>
      </c>
      <c r="I82" s="29">
        <f>COUNTIF(数据!$N:$N,D82)</f>
        <v>0</v>
      </c>
      <c r="J82" s="29">
        <f>COUNTIF(数据!$N:$N,E82)</f>
        <v>0</v>
      </c>
      <c r="K82" s="29">
        <f>COUNTIF(数据!$N:$N,F82)</f>
        <v>0</v>
      </c>
      <c r="L82" s="29">
        <f>COUNTIF(数据!$N:$N,G82)</f>
        <v>0</v>
      </c>
      <c r="M82" s="7"/>
      <c r="N82" s="7"/>
    </row>
    <row r="83" spans="1:14" ht="15" customHeight="1" x14ac:dyDescent="0.2">
      <c r="A83" s="16">
        <v>80</v>
      </c>
      <c r="B83" s="16" t="str">
        <f t="shared" si="4"/>
        <v>50</v>
      </c>
      <c r="C83" s="25" t="s">
        <v>3234</v>
      </c>
      <c r="D83" s="25" t="s">
        <v>3173</v>
      </c>
      <c r="E83" s="25" t="str">
        <f t="shared" si="5"/>
        <v>程序:50</v>
      </c>
      <c r="F83" s="25" t="str">
        <f t="shared" si="6"/>
        <v>NO:081</v>
      </c>
      <c r="G83" s="25" t="str">
        <f t="shared" si="7"/>
        <v>080</v>
      </c>
      <c r="H83" s="29">
        <f>COUNTIF(数据!$N:$N,C83)</f>
        <v>2</v>
      </c>
      <c r="I83" s="29">
        <f>COUNTIF(数据!$N:$N,D83)</f>
        <v>0</v>
      </c>
      <c r="J83" s="29">
        <f>COUNTIF(数据!$N:$N,E83)</f>
        <v>0</v>
      </c>
      <c r="K83" s="29">
        <f>COUNTIF(数据!$N:$N,F83)</f>
        <v>0</v>
      </c>
      <c r="L83" s="29">
        <f>COUNTIF(数据!$N:$N,G83)</f>
        <v>0</v>
      </c>
      <c r="M83" s="7"/>
      <c r="N83" s="7"/>
    </row>
    <row r="84" spans="1:14" ht="15" customHeight="1" x14ac:dyDescent="0.2">
      <c r="A84" s="16">
        <v>81</v>
      </c>
      <c r="B84" s="16" t="str">
        <f t="shared" si="4"/>
        <v>51</v>
      </c>
      <c r="C84" s="25" t="s">
        <v>3235</v>
      </c>
      <c r="D84" s="25" t="s">
        <v>3173</v>
      </c>
      <c r="E84" s="25" t="str">
        <f t="shared" si="5"/>
        <v>程序:51</v>
      </c>
      <c r="F84" s="25" t="str">
        <f t="shared" si="6"/>
        <v>NO:082</v>
      </c>
      <c r="G84" s="25" t="str">
        <f t="shared" si="7"/>
        <v>081</v>
      </c>
      <c r="H84" s="29">
        <f>COUNTIF(数据!$N:$N,C84)</f>
        <v>2</v>
      </c>
      <c r="I84" s="29">
        <f>COUNTIF(数据!$N:$N,D84)</f>
        <v>0</v>
      </c>
      <c r="J84" s="29">
        <f>COUNTIF(数据!$N:$N,E84)</f>
        <v>0</v>
      </c>
      <c r="K84" s="29">
        <f>COUNTIF(数据!$N:$N,F84)</f>
        <v>0</v>
      </c>
      <c r="L84" s="29">
        <f>COUNTIF(数据!$N:$N,G84)</f>
        <v>0</v>
      </c>
      <c r="M84" s="7"/>
      <c r="N84" s="7"/>
    </row>
    <row r="85" spans="1:14" ht="15" customHeight="1" x14ac:dyDescent="0.2">
      <c r="A85" s="16">
        <v>82</v>
      </c>
      <c r="B85" s="16" t="str">
        <f t="shared" si="4"/>
        <v>52</v>
      </c>
      <c r="C85" s="25" t="s">
        <v>3236</v>
      </c>
      <c r="D85" s="25" t="s">
        <v>3173</v>
      </c>
      <c r="E85" s="25" t="str">
        <f t="shared" si="5"/>
        <v>程序:52</v>
      </c>
      <c r="F85" s="25" t="str">
        <f t="shared" si="6"/>
        <v>NO:083</v>
      </c>
      <c r="G85" s="25" t="str">
        <f t="shared" si="7"/>
        <v>082</v>
      </c>
      <c r="H85" s="29">
        <f>COUNTIF(数据!$N:$N,C85)</f>
        <v>2</v>
      </c>
      <c r="I85" s="29">
        <f>COUNTIF(数据!$N:$N,D85)</f>
        <v>0</v>
      </c>
      <c r="J85" s="29">
        <f>COUNTIF(数据!$N:$N,E85)</f>
        <v>0</v>
      </c>
      <c r="K85" s="29">
        <f>COUNTIF(数据!$N:$N,F85)</f>
        <v>0</v>
      </c>
      <c r="L85" s="29">
        <f>COUNTIF(数据!$N:$N,G85)</f>
        <v>0</v>
      </c>
      <c r="M85" s="7"/>
      <c r="N85" s="7"/>
    </row>
    <row r="86" spans="1:14" ht="15" customHeight="1" x14ac:dyDescent="0.2">
      <c r="A86" s="16">
        <v>83</v>
      </c>
      <c r="B86" s="16" t="str">
        <f t="shared" si="4"/>
        <v>53</v>
      </c>
      <c r="C86" s="25" t="s">
        <v>3237</v>
      </c>
      <c r="D86" s="25" t="s">
        <v>3173</v>
      </c>
      <c r="E86" s="25" t="str">
        <f t="shared" si="5"/>
        <v>程序:53</v>
      </c>
      <c r="F86" s="25" t="str">
        <f t="shared" si="6"/>
        <v>NO:084</v>
      </c>
      <c r="G86" s="25" t="str">
        <f t="shared" si="7"/>
        <v>083</v>
      </c>
      <c r="H86" s="29">
        <f>COUNTIF(数据!$N:$N,C86)</f>
        <v>2</v>
      </c>
      <c r="I86" s="29">
        <f>COUNTIF(数据!$N:$N,D86)</f>
        <v>0</v>
      </c>
      <c r="J86" s="29">
        <f>COUNTIF(数据!$N:$N,E86)</f>
        <v>0</v>
      </c>
      <c r="K86" s="29">
        <f>COUNTIF(数据!$N:$N,F86)</f>
        <v>0</v>
      </c>
      <c r="L86" s="29">
        <f>COUNTIF(数据!$N:$N,G86)</f>
        <v>0</v>
      </c>
      <c r="M86" s="7"/>
      <c r="N86" s="7"/>
    </row>
    <row r="87" spans="1:14" ht="15" customHeight="1" x14ac:dyDescent="0.2">
      <c r="A87" s="16">
        <v>84</v>
      </c>
      <c r="B87" s="16" t="str">
        <f t="shared" si="4"/>
        <v>54</v>
      </c>
      <c r="C87" s="25" t="s">
        <v>3238</v>
      </c>
      <c r="D87" s="25" t="s">
        <v>3180</v>
      </c>
      <c r="E87" s="25" t="str">
        <f t="shared" si="5"/>
        <v>程序:54</v>
      </c>
      <c r="F87" s="25" t="str">
        <f t="shared" si="6"/>
        <v>NO:085</v>
      </c>
      <c r="G87" s="25" t="str">
        <f t="shared" si="7"/>
        <v>084</v>
      </c>
      <c r="H87" s="29">
        <f>COUNTIF(数据!$N:$N,C87)</f>
        <v>2</v>
      </c>
      <c r="I87" s="29">
        <f>COUNTIF(数据!$N:$N,D87)</f>
        <v>0</v>
      </c>
      <c r="J87" s="29">
        <f>COUNTIF(数据!$N:$N,E87)</f>
        <v>0</v>
      </c>
      <c r="K87" s="29">
        <f>COUNTIF(数据!$N:$N,F87)</f>
        <v>0</v>
      </c>
      <c r="L87" s="29">
        <f>COUNTIF(数据!$N:$N,G87)</f>
        <v>0</v>
      </c>
      <c r="M87" s="7" t="s">
        <v>3180</v>
      </c>
      <c r="N87" s="7"/>
    </row>
    <row r="88" spans="1:14" ht="15" customHeight="1" x14ac:dyDescent="0.2">
      <c r="A88" s="16">
        <v>85</v>
      </c>
      <c r="B88" s="16" t="str">
        <f t="shared" si="4"/>
        <v>55</v>
      </c>
      <c r="C88" s="25" t="s">
        <v>3239</v>
      </c>
      <c r="D88" s="25" t="s">
        <v>3173</v>
      </c>
      <c r="E88" s="25" t="str">
        <f t="shared" si="5"/>
        <v>程序:55</v>
      </c>
      <c r="F88" s="25" t="str">
        <f t="shared" si="6"/>
        <v>NO:086</v>
      </c>
      <c r="G88" s="25" t="str">
        <f t="shared" si="7"/>
        <v>085</v>
      </c>
      <c r="H88" s="29">
        <f>COUNTIF(数据!$N:$N,C88)</f>
        <v>2</v>
      </c>
      <c r="I88" s="29">
        <f>COUNTIF(数据!$N:$N,D88)</f>
        <v>0</v>
      </c>
      <c r="J88" s="29">
        <f>COUNTIF(数据!$N:$N,E88)</f>
        <v>0</v>
      </c>
      <c r="K88" s="29">
        <f>COUNTIF(数据!$N:$N,F88)</f>
        <v>0</v>
      </c>
      <c r="L88" s="29">
        <f>COUNTIF(数据!$N:$N,G88)</f>
        <v>0</v>
      </c>
      <c r="M88" s="7"/>
      <c r="N88" s="7"/>
    </row>
    <row r="89" spans="1:14" ht="15" customHeight="1" x14ac:dyDescent="0.2">
      <c r="A89" s="16">
        <v>86</v>
      </c>
      <c r="B89" s="16" t="str">
        <f t="shared" si="4"/>
        <v>56</v>
      </c>
      <c r="C89" s="25" t="s">
        <v>3240</v>
      </c>
      <c r="D89" s="25" t="s">
        <v>3173</v>
      </c>
      <c r="E89" s="25" t="str">
        <f t="shared" si="5"/>
        <v>程序:56</v>
      </c>
      <c r="F89" s="25" t="str">
        <f t="shared" si="6"/>
        <v>NO:087</v>
      </c>
      <c r="G89" s="25" t="str">
        <f t="shared" si="7"/>
        <v>086</v>
      </c>
      <c r="H89" s="29">
        <f>COUNTIF(数据!$N:$N,C89)</f>
        <v>2</v>
      </c>
      <c r="I89" s="29">
        <f>COUNTIF(数据!$N:$N,D89)</f>
        <v>0</v>
      </c>
      <c r="J89" s="29">
        <f>COUNTIF(数据!$N:$N,E89)</f>
        <v>0</v>
      </c>
      <c r="K89" s="29">
        <f>COUNTIF(数据!$N:$N,F89)</f>
        <v>0</v>
      </c>
      <c r="L89" s="29">
        <f>COUNTIF(数据!$N:$N,G89)</f>
        <v>0</v>
      </c>
      <c r="M89" s="7"/>
      <c r="N89" s="7"/>
    </row>
    <row r="90" spans="1:14" ht="15" customHeight="1" x14ac:dyDescent="0.2">
      <c r="A90" s="16">
        <v>87</v>
      </c>
      <c r="B90" s="16" t="str">
        <f t="shared" si="4"/>
        <v>57</v>
      </c>
      <c r="C90" s="25" t="s">
        <v>3241</v>
      </c>
      <c r="D90" s="25" t="s">
        <v>3173</v>
      </c>
      <c r="E90" s="25" t="str">
        <f t="shared" si="5"/>
        <v>程序:57</v>
      </c>
      <c r="F90" s="25" t="str">
        <f t="shared" si="6"/>
        <v>NO:088</v>
      </c>
      <c r="G90" s="25" t="str">
        <f t="shared" si="7"/>
        <v>087</v>
      </c>
      <c r="H90" s="29">
        <f>COUNTIF(数据!$N:$N,C90)</f>
        <v>2</v>
      </c>
      <c r="I90" s="29">
        <f>COUNTIF(数据!$N:$N,D90)</f>
        <v>0</v>
      </c>
      <c r="J90" s="29">
        <f>COUNTIF(数据!$N:$N,E90)</f>
        <v>0</v>
      </c>
      <c r="K90" s="29">
        <f>COUNTIF(数据!$N:$N,F90)</f>
        <v>0</v>
      </c>
      <c r="L90" s="29">
        <f>COUNTIF(数据!$N:$N,G90)</f>
        <v>0</v>
      </c>
      <c r="M90" s="7"/>
      <c r="N90" s="7"/>
    </row>
    <row r="91" spans="1:14" ht="15" customHeight="1" x14ac:dyDescent="0.2">
      <c r="A91" s="16">
        <v>88</v>
      </c>
      <c r="B91" s="16" t="str">
        <f t="shared" si="4"/>
        <v>58</v>
      </c>
      <c r="C91" s="25" t="s">
        <v>3242</v>
      </c>
      <c r="D91" s="25" t="s">
        <v>3173</v>
      </c>
      <c r="E91" s="25" t="str">
        <f t="shared" si="5"/>
        <v>程序:58</v>
      </c>
      <c r="F91" s="25" t="str">
        <f t="shared" si="6"/>
        <v>NO:089</v>
      </c>
      <c r="G91" s="25" t="str">
        <f t="shared" si="7"/>
        <v>088</v>
      </c>
      <c r="H91" s="29">
        <f>COUNTIF(数据!$N:$N,C91)</f>
        <v>2</v>
      </c>
      <c r="I91" s="29">
        <f>COUNTIF(数据!$N:$N,D91)</f>
        <v>0</v>
      </c>
      <c r="J91" s="29">
        <f>COUNTIF(数据!$N:$N,E91)</f>
        <v>0</v>
      </c>
      <c r="K91" s="29">
        <f>COUNTIF(数据!$N:$N,F91)</f>
        <v>0</v>
      </c>
      <c r="L91" s="29">
        <f>COUNTIF(数据!$N:$N,G91)</f>
        <v>0</v>
      </c>
      <c r="M91" s="7"/>
      <c r="N91" s="7"/>
    </row>
    <row r="92" spans="1:14" ht="15" customHeight="1" x14ac:dyDescent="0.2">
      <c r="A92" s="16">
        <v>89</v>
      </c>
      <c r="B92" s="16" t="str">
        <f t="shared" si="4"/>
        <v>59</v>
      </c>
      <c r="C92" s="25" t="s">
        <v>3243</v>
      </c>
      <c r="D92" s="25" t="s">
        <v>3173</v>
      </c>
      <c r="E92" s="25" t="str">
        <f t="shared" si="5"/>
        <v>程序:59</v>
      </c>
      <c r="F92" s="25" t="str">
        <f t="shared" si="6"/>
        <v>NO:090</v>
      </c>
      <c r="G92" s="25" t="str">
        <f t="shared" si="7"/>
        <v>089</v>
      </c>
      <c r="H92" s="29">
        <f>COUNTIF(数据!$N:$N,C92)</f>
        <v>2</v>
      </c>
      <c r="I92" s="29">
        <f>COUNTIF(数据!$N:$N,D92)</f>
        <v>0</v>
      </c>
      <c r="J92" s="29">
        <f>COUNTIF(数据!$N:$N,E92)</f>
        <v>0</v>
      </c>
      <c r="K92" s="29">
        <f>COUNTIF(数据!$N:$N,F92)</f>
        <v>0</v>
      </c>
      <c r="L92" s="29">
        <f>COUNTIF(数据!$N:$N,G92)</f>
        <v>0</v>
      </c>
      <c r="M92" s="7"/>
      <c r="N92" s="7"/>
    </row>
    <row r="93" spans="1:14" ht="15" customHeight="1" x14ac:dyDescent="0.2">
      <c r="A93" s="16">
        <v>90</v>
      </c>
      <c r="B93" s="16" t="str">
        <f t="shared" si="4"/>
        <v>5A</v>
      </c>
      <c r="C93" s="25" t="s">
        <v>3244</v>
      </c>
      <c r="D93" s="25" t="s">
        <v>3173</v>
      </c>
      <c r="E93" s="25" t="str">
        <f t="shared" si="5"/>
        <v>程序:5A</v>
      </c>
      <c r="F93" s="25" t="str">
        <f t="shared" si="6"/>
        <v>NO:091</v>
      </c>
      <c r="G93" s="25" t="str">
        <f t="shared" si="7"/>
        <v>090</v>
      </c>
      <c r="H93" s="29">
        <f>COUNTIF(数据!$N:$N,C93)</f>
        <v>2</v>
      </c>
      <c r="I93" s="29">
        <f>COUNTIF(数据!$N:$N,D93)</f>
        <v>0</v>
      </c>
      <c r="J93" s="29">
        <f>COUNTIF(数据!$N:$N,E93)</f>
        <v>0</v>
      </c>
      <c r="K93" s="29">
        <f>COUNTIF(数据!$N:$N,F93)</f>
        <v>0</v>
      </c>
      <c r="L93" s="29">
        <f>COUNTIF(数据!$N:$N,G93)</f>
        <v>0</v>
      </c>
      <c r="M93" s="7"/>
      <c r="N93" s="7"/>
    </row>
    <row r="94" spans="1:14" ht="15" customHeight="1" x14ac:dyDescent="0.2">
      <c r="A94" s="16">
        <v>91</v>
      </c>
      <c r="B94" s="16" t="str">
        <f t="shared" si="4"/>
        <v>5B</v>
      </c>
      <c r="C94" s="25" t="s">
        <v>3245</v>
      </c>
      <c r="D94" s="25" t="s">
        <v>3186</v>
      </c>
      <c r="E94" s="25" t="str">
        <f t="shared" si="5"/>
        <v>程序:5B</v>
      </c>
      <c r="F94" s="25" t="str">
        <f t="shared" si="6"/>
        <v>NO:092</v>
      </c>
      <c r="G94" s="25" t="str">
        <f t="shared" si="7"/>
        <v>091</v>
      </c>
      <c r="H94" s="29">
        <f>COUNTIF(数据!$N:$N,C94)</f>
        <v>2</v>
      </c>
      <c r="I94" s="29">
        <f>COUNTIF(数据!$N:$N,D94)</f>
        <v>78</v>
      </c>
      <c r="J94" s="29">
        <f>COUNTIF(数据!$N:$N,E94)</f>
        <v>0</v>
      </c>
      <c r="K94" s="29">
        <f>COUNTIF(数据!$N:$N,F94)</f>
        <v>0</v>
      </c>
      <c r="L94" s="29">
        <f>COUNTIF(数据!$N:$N,G94)</f>
        <v>0</v>
      </c>
      <c r="M94" s="7" t="s">
        <v>3181</v>
      </c>
      <c r="N94" s="7" t="s">
        <v>3252</v>
      </c>
    </row>
    <row r="95" spans="1:14" ht="15" customHeight="1" x14ac:dyDescent="0.2">
      <c r="A95" s="16">
        <v>92</v>
      </c>
      <c r="B95" s="16" t="str">
        <f t="shared" si="4"/>
        <v>5C</v>
      </c>
      <c r="C95" s="25" t="s">
        <v>3246</v>
      </c>
      <c r="D95" s="25" t="s">
        <v>3173</v>
      </c>
      <c r="E95" s="25" t="str">
        <f t="shared" si="5"/>
        <v>程序:5C</v>
      </c>
      <c r="F95" s="25" t="str">
        <f t="shared" si="6"/>
        <v>NO:093</v>
      </c>
      <c r="G95" s="25" t="str">
        <f t="shared" si="7"/>
        <v>092</v>
      </c>
      <c r="H95" s="29">
        <f>COUNTIF(数据!$N:$N,C95)</f>
        <v>2</v>
      </c>
      <c r="I95" s="29">
        <f>COUNTIF(数据!$N:$N,D95)</f>
        <v>0</v>
      </c>
      <c r="J95" s="29">
        <f>COUNTIF(数据!$N:$N,E95)</f>
        <v>0</v>
      </c>
      <c r="K95" s="29">
        <f>COUNTIF(数据!$N:$N,F95)</f>
        <v>0</v>
      </c>
      <c r="L95" s="29">
        <f>COUNTIF(数据!$N:$N,G95)</f>
        <v>0</v>
      </c>
      <c r="M95" s="7"/>
      <c r="N95" s="7"/>
    </row>
    <row r="96" spans="1:14" ht="15" customHeight="1" x14ac:dyDescent="0.2">
      <c r="A96" s="16">
        <v>93</v>
      </c>
      <c r="B96" s="16" t="str">
        <f t="shared" si="4"/>
        <v>5D</v>
      </c>
      <c r="C96" s="25" t="s">
        <v>3247</v>
      </c>
      <c r="D96" s="25" t="s">
        <v>3189</v>
      </c>
      <c r="E96" s="25" t="str">
        <f t="shared" si="5"/>
        <v>程序:5D</v>
      </c>
      <c r="F96" s="25" t="str">
        <f t="shared" si="6"/>
        <v>NO:094</v>
      </c>
      <c r="G96" s="25" t="str">
        <f t="shared" si="7"/>
        <v>093</v>
      </c>
      <c r="H96" s="29">
        <f>COUNTIF(数据!$N:$N,C96)</f>
        <v>2</v>
      </c>
      <c r="I96" s="29">
        <f>COUNTIF(数据!$N:$N,D96)</f>
        <v>46</v>
      </c>
      <c r="J96" s="29">
        <f>COUNTIF(数据!$N:$N,E96)</f>
        <v>0</v>
      </c>
      <c r="K96" s="29">
        <f>COUNTIF(数据!$N:$N,F96)</f>
        <v>0</v>
      </c>
      <c r="L96" s="29">
        <f>COUNTIF(数据!$N:$N,G96)</f>
        <v>0</v>
      </c>
      <c r="M96" s="7" t="s">
        <v>3181</v>
      </c>
      <c r="N96" s="7" t="s">
        <v>3253</v>
      </c>
    </row>
    <row r="97" spans="1:14" ht="15" customHeight="1" x14ac:dyDescent="0.2">
      <c r="A97" s="16">
        <v>94</v>
      </c>
      <c r="B97" s="16" t="str">
        <f t="shared" si="4"/>
        <v>5E</v>
      </c>
      <c r="C97" s="25" t="s">
        <v>3248</v>
      </c>
      <c r="D97" s="25" t="s">
        <v>3173</v>
      </c>
      <c r="E97" s="25" t="str">
        <f t="shared" si="5"/>
        <v>程序:5E</v>
      </c>
      <c r="F97" s="25" t="str">
        <f t="shared" si="6"/>
        <v>NO:095</v>
      </c>
      <c r="G97" s="25" t="str">
        <f t="shared" si="7"/>
        <v>094</v>
      </c>
      <c r="H97" s="29">
        <f>COUNTIF(数据!$N:$N,C97)</f>
        <v>2</v>
      </c>
      <c r="I97" s="29">
        <f>COUNTIF(数据!$N:$N,D97)</f>
        <v>0</v>
      </c>
      <c r="J97" s="29">
        <f>COUNTIF(数据!$N:$N,E97)</f>
        <v>0</v>
      </c>
      <c r="K97" s="29">
        <f>COUNTIF(数据!$N:$N,F97)</f>
        <v>0</v>
      </c>
      <c r="L97" s="29">
        <f>COUNTIF(数据!$N:$N,G97)</f>
        <v>0</v>
      </c>
      <c r="M97" s="7"/>
      <c r="N97" s="7"/>
    </row>
    <row r="98" spans="1:14" ht="15" customHeight="1" x14ac:dyDescent="0.2">
      <c r="A98" s="16">
        <v>95</v>
      </c>
      <c r="B98" s="16" t="str">
        <f t="shared" si="4"/>
        <v>5F</v>
      </c>
      <c r="C98" s="25" t="s">
        <v>3249</v>
      </c>
      <c r="D98" s="25" t="s">
        <v>3173</v>
      </c>
      <c r="E98" s="25" t="str">
        <f t="shared" si="5"/>
        <v>程序:5F</v>
      </c>
      <c r="F98" s="25" t="str">
        <f t="shared" si="6"/>
        <v>NO:096</v>
      </c>
      <c r="G98" s="25" t="str">
        <f t="shared" si="7"/>
        <v>095</v>
      </c>
      <c r="H98" s="29">
        <f>COUNTIF(数据!$N:$N,C98)</f>
        <v>2</v>
      </c>
      <c r="I98" s="29">
        <f>COUNTIF(数据!$N:$N,D98)</f>
        <v>0</v>
      </c>
      <c r="J98" s="29">
        <f>COUNTIF(数据!$N:$N,E98)</f>
        <v>0</v>
      </c>
      <c r="K98" s="29">
        <f>COUNTIF(数据!$N:$N,F98)</f>
        <v>0</v>
      </c>
      <c r="L98" s="29">
        <f>COUNTIF(数据!$N:$N,G98)</f>
        <v>0</v>
      </c>
      <c r="M98" s="7"/>
      <c r="N98" s="7"/>
    </row>
    <row r="99" spans="1:14" ht="15" customHeight="1" x14ac:dyDescent="0.2">
      <c r="A99" s="16">
        <v>96</v>
      </c>
      <c r="B99" s="16" t="str">
        <f t="shared" si="4"/>
        <v>60</v>
      </c>
      <c r="C99" s="25" t="s">
        <v>3250</v>
      </c>
      <c r="D99" s="25" t="s">
        <v>3169</v>
      </c>
      <c r="E99" s="25" t="str">
        <f t="shared" si="5"/>
        <v>程序:60</v>
      </c>
      <c r="F99" s="25" t="str">
        <f t="shared" si="6"/>
        <v>NO:097</v>
      </c>
      <c r="G99" s="25" t="str">
        <f t="shared" si="7"/>
        <v>096</v>
      </c>
      <c r="H99" s="29">
        <f>COUNTIF(数据!$N:$N,C99)</f>
        <v>2</v>
      </c>
      <c r="I99" s="29">
        <f>COUNTIF(数据!$N:$N,D99)</f>
        <v>0</v>
      </c>
      <c r="J99" s="29">
        <f>COUNTIF(数据!$N:$N,E99)</f>
        <v>0</v>
      </c>
      <c r="K99" s="29">
        <f>COUNTIF(数据!$N:$N,F99)</f>
        <v>0</v>
      </c>
      <c r="L99" s="29">
        <f>COUNTIF(数据!$N:$N,G99)</f>
        <v>0</v>
      </c>
      <c r="M99" s="7" t="s">
        <v>3182</v>
      </c>
      <c r="N99" s="7"/>
    </row>
    <row r="100" spans="1:14" ht="15" customHeight="1" x14ac:dyDescent="0.2">
      <c r="A100" s="16">
        <v>97</v>
      </c>
      <c r="B100" s="16" t="str">
        <f t="shared" si="4"/>
        <v>61</v>
      </c>
      <c r="C100" s="25" t="s">
        <v>3173</v>
      </c>
      <c r="D100" s="25" t="s">
        <v>3170</v>
      </c>
      <c r="E100" s="25" t="str">
        <f t="shared" si="5"/>
        <v>程序:61</v>
      </c>
      <c r="F100" s="25" t="str">
        <f t="shared" si="6"/>
        <v>NO:098</v>
      </c>
      <c r="G100" s="25" t="str">
        <f t="shared" si="7"/>
        <v>097</v>
      </c>
      <c r="H100" s="29">
        <f>COUNTIF(数据!$N:$N,C100)</f>
        <v>0</v>
      </c>
      <c r="I100" s="29">
        <f>COUNTIF(数据!$N:$N,D100)</f>
        <v>0</v>
      </c>
      <c r="J100" s="29">
        <f>COUNTIF(数据!$N:$N,E100)</f>
        <v>0</v>
      </c>
      <c r="K100" s="29">
        <f>COUNTIF(数据!$N:$N,F100)</f>
        <v>0</v>
      </c>
      <c r="L100" s="29">
        <f>COUNTIF(数据!$N:$N,G100)</f>
        <v>0</v>
      </c>
      <c r="M100" s="7" t="s">
        <v>3182</v>
      </c>
      <c r="N100" s="7"/>
    </row>
    <row r="101" spans="1:14" ht="15" customHeight="1" x14ac:dyDescent="0.2">
      <c r="A101" s="16">
        <v>98</v>
      </c>
      <c r="B101" s="16" t="str">
        <f t="shared" si="4"/>
        <v>62</v>
      </c>
      <c r="C101" s="25" t="s">
        <v>3173</v>
      </c>
      <c r="D101" s="25" t="s">
        <v>3173</v>
      </c>
      <c r="E101" s="25" t="str">
        <f t="shared" si="5"/>
        <v>程序:62</v>
      </c>
      <c r="F101" s="25" t="str">
        <f t="shared" si="6"/>
        <v>NO:099</v>
      </c>
      <c r="G101" s="25" t="str">
        <f t="shared" si="7"/>
        <v>098</v>
      </c>
      <c r="H101" s="29">
        <f>COUNTIF(数据!$N:$N,C101)</f>
        <v>0</v>
      </c>
      <c r="I101" s="29">
        <f>COUNTIF(数据!$N:$N,D101)</f>
        <v>0</v>
      </c>
      <c r="J101" s="29">
        <f>COUNTIF(数据!$N:$N,E101)</f>
        <v>0</v>
      </c>
      <c r="K101" s="29">
        <f>COUNTIF(数据!$N:$N,F101)</f>
        <v>0</v>
      </c>
      <c r="L101" s="29">
        <f>COUNTIF(数据!$N:$N,G101)</f>
        <v>0</v>
      </c>
      <c r="M101" s="7"/>
      <c r="N101" s="7"/>
    </row>
    <row r="102" spans="1:14" ht="15" customHeight="1" x14ac:dyDescent="0.2">
      <c r="A102" s="16">
        <v>99</v>
      </c>
      <c r="B102" s="16" t="str">
        <f t="shared" si="4"/>
        <v>63</v>
      </c>
      <c r="C102" s="25" t="s">
        <v>3173</v>
      </c>
      <c r="D102" s="25" t="s">
        <v>3173</v>
      </c>
      <c r="E102" s="25" t="str">
        <f t="shared" si="5"/>
        <v>程序:63</v>
      </c>
      <c r="F102" s="25" t="str">
        <f t="shared" si="6"/>
        <v>NO:100</v>
      </c>
      <c r="G102" s="25" t="str">
        <f t="shared" si="7"/>
        <v>099</v>
      </c>
      <c r="H102" s="29">
        <f>COUNTIF(数据!$N:$N,C102)</f>
        <v>0</v>
      </c>
      <c r="I102" s="29">
        <f>COUNTIF(数据!$N:$N,D102)</f>
        <v>0</v>
      </c>
      <c r="J102" s="29">
        <f>COUNTIF(数据!$N:$N,E102)</f>
        <v>0</v>
      </c>
      <c r="K102" s="29">
        <f>COUNTIF(数据!$N:$N,F102)</f>
        <v>0</v>
      </c>
      <c r="L102" s="29">
        <f>COUNTIF(数据!$N:$N,G102)</f>
        <v>0</v>
      </c>
      <c r="M102" s="7"/>
      <c r="N102" s="7"/>
    </row>
    <row r="103" spans="1:14" ht="15" customHeight="1" x14ac:dyDescent="0.2">
      <c r="A103" s="16">
        <v>100</v>
      </c>
      <c r="B103" s="16" t="str">
        <f t="shared" si="4"/>
        <v>64</v>
      </c>
      <c r="C103" s="25" t="s">
        <v>3173</v>
      </c>
      <c r="D103" s="25" t="s">
        <v>3183</v>
      </c>
      <c r="E103" s="25" t="str">
        <f t="shared" si="5"/>
        <v>程序:64</v>
      </c>
      <c r="F103" s="25" t="str">
        <f t="shared" si="6"/>
        <v>NO:101</v>
      </c>
      <c r="G103" s="25" t="str">
        <f t="shared" si="7"/>
        <v>100</v>
      </c>
      <c r="H103" s="29">
        <f>COUNTIF(数据!$N:$N,C103)</f>
        <v>0</v>
      </c>
      <c r="I103" s="29">
        <f>COUNTIF(数据!$N:$N,D103)</f>
        <v>0</v>
      </c>
      <c r="J103" s="29">
        <f>COUNTIF(数据!$N:$N,E103)</f>
        <v>0</v>
      </c>
      <c r="K103" s="29">
        <f>COUNTIF(数据!$N:$N,F103)</f>
        <v>0</v>
      </c>
      <c r="L103" s="29">
        <f>COUNTIF(数据!$N:$N,G103)</f>
        <v>0</v>
      </c>
      <c r="M103" s="7" t="s">
        <v>3183</v>
      </c>
      <c r="N103" s="7"/>
    </row>
    <row r="104" spans="1:14" ht="15" customHeight="1" x14ac:dyDescent="0.2">
      <c r="A104" s="16">
        <v>101</v>
      </c>
      <c r="B104" s="16" t="str">
        <f t="shared" si="4"/>
        <v>65</v>
      </c>
      <c r="C104" s="25" t="s">
        <v>3173</v>
      </c>
      <c r="D104" s="25" t="s">
        <v>3183</v>
      </c>
      <c r="E104" s="25" t="str">
        <f t="shared" si="5"/>
        <v>程序:65</v>
      </c>
      <c r="F104" s="25" t="str">
        <f t="shared" si="6"/>
        <v>NO:102</v>
      </c>
      <c r="G104" s="25" t="str">
        <f t="shared" si="7"/>
        <v>101</v>
      </c>
      <c r="H104" s="29">
        <f>COUNTIF(数据!$N:$N,C104)</f>
        <v>0</v>
      </c>
      <c r="I104" s="29">
        <f>COUNTIF(数据!$N:$N,D104)</f>
        <v>0</v>
      </c>
      <c r="J104" s="29">
        <f>COUNTIF(数据!$N:$N,E104)</f>
        <v>0</v>
      </c>
      <c r="K104" s="29">
        <f>COUNTIF(数据!$N:$N,F104)</f>
        <v>0</v>
      </c>
      <c r="L104" s="29">
        <f>COUNTIF(数据!$N:$N,G104)</f>
        <v>0</v>
      </c>
      <c r="M104" s="7" t="s">
        <v>3183</v>
      </c>
      <c r="N104" s="7"/>
    </row>
    <row r="105" spans="1:14" ht="15" customHeight="1" x14ac:dyDescent="0.2">
      <c r="A105" s="16">
        <v>102</v>
      </c>
      <c r="B105" s="16" t="str">
        <f t="shared" si="4"/>
        <v>66</v>
      </c>
      <c r="C105" s="25" t="s">
        <v>3173</v>
      </c>
      <c r="D105" s="25" t="s">
        <v>3173</v>
      </c>
      <c r="E105" s="25" t="str">
        <f t="shared" si="5"/>
        <v>程序:66</v>
      </c>
      <c r="F105" s="25" t="str">
        <f t="shared" si="6"/>
        <v>NO:103</v>
      </c>
      <c r="G105" s="25" t="str">
        <f t="shared" si="7"/>
        <v>102</v>
      </c>
      <c r="H105" s="29">
        <f>COUNTIF(数据!$N:$N,C105)</f>
        <v>0</v>
      </c>
      <c r="I105" s="29">
        <f>COUNTIF(数据!$N:$N,D105)</f>
        <v>0</v>
      </c>
      <c r="J105" s="29">
        <f>COUNTIF(数据!$N:$N,E105)</f>
        <v>0</v>
      </c>
      <c r="K105" s="29">
        <f>COUNTIF(数据!$N:$N,F105)</f>
        <v>0</v>
      </c>
      <c r="L105" s="29">
        <f>COUNTIF(数据!$N:$N,G105)</f>
        <v>0</v>
      </c>
      <c r="M105" s="7"/>
      <c r="N105" s="7"/>
    </row>
    <row r="106" spans="1:14" ht="15" customHeight="1" x14ac:dyDescent="0.2">
      <c r="A106" s="16">
        <v>103</v>
      </c>
      <c r="B106" s="16" t="str">
        <f t="shared" si="4"/>
        <v>67</v>
      </c>
      <c r="C106" s="25" t="s">
        <v>3173</v>
      </c>
      <c r="D106" s="25" t="s">
        <v>3173</v>
      </c>
      <c r="E106" s="25" t="str">
        <f t="shared" si="5"/>
        <v>程序:67</v>
      </c>
      <c r="F106" s="25" t="str">
        <f t="shared" si="6"/>
        <v>NO:104</v>
      </c>
      <c r="G106" s="25" t="str">
        <f t="shared" si="7"/>
        <v>103</v>
      </c>
      <c r="H106" s="29">
        <f>COUNTIF(数据!$N:$N,C106)</f>
        <v>0</v>
      </c>
      <c r="I106" s="29">
        <f>COUNTIF(数据!$N:$N,D106)</f>
        <v>0</v>
      </c>
      <c r="J106" s="29">
        <f>COUNTIF(数据!$N:$N,E106)</f>
        <v>0</v>
      </c>
      <c r="K106" s="29">
        <f>COUNTIF(数据!$N:$N,F106)</f>
        <v>0</v>
      </c>
      <c r="L106" s="29">
        <f>COUNTIF(数据!$N:$N,G106)</f>
        <v>0</v>
      </c>
      <c r="M106" s="7"/>
      <c r="N106" s="7"/>
    </row>
    <row r="107" spans="1:14" ht="15" customHeight="1" x14ac:dyDescent="0.2">
      <c r="A107" s="16">
        <v>104</v>
      </c>
      <c r="B107" s="16" t="str">
        <f t="shared" si="4"/>
        <v>68</v>
      </c>
      <c r="C107" s="25" t="s">
        <v>3173</v>
      </c>
      <c r="D107" s="25" t="s">
        <v>3173</v>
      </c>
      <c r="E107" s="25" t="str">
        <f t="shared" si="5"/>
        <v>程序:68</v>
      </c>
      <c r="F107" s="25" t="str">
        <f t="shared" si="6"/>
        <v>NO:105</v>
      </c>
      <c r="G107" s="25" t="str">
        <f t="shared" si="7"/>
        <v>104</v>
      </c>
      <c r="H107" s="29">
        <f>COUNTIF(数据!$N:$N,C107)</f>
        <v>0</v>
      </c>
      <c r="I107" s="29">
        <f>COUNTIF(数据!$N:$N,D107)</f>
        <v>0</v>
      </c>
      <c r="J107" s="29">
        <f>COUNTIF(数据!$N:$N,E107)</f>
        <v>0</v>
      </c>
      <c r="K107" s="29">
        <f>COUNTIF(数据!$N:$N,F107)</f>
        <v>0</v>
      </c>
      <c r="L107" s="29">
        <f>COUNTIF(数据!$N:$N,G107)</f>
        <v>0</v>
      </c>
      <c r="M107" s="7"/>
      <c r="N107" s="7"/>
    </row>
    <row r="108" spans="1:14" ht="15" customHeight="1" x14ac:dyDescent="0.2">
      <c r="A108" s="16">
        <v>105</v>
      </c>
      <c r="B108" s="16" t="str">
        <f t="shared" si="4"/>
        <v>69</v>
      </c>
      <c r="C108" s="25" t="s">
        <v>3173</v>
      </c>
      <c r="D108" s="25" t="s">
        <v>3173</v>
      </c>
      <c r="E108" s="25" t="str">
        <f t="shared" si="5"/>
        <v>程序:69</v>
      </c>
      <c r="F108" s="25" t="str">
        <f t="shared" si="6"/>
        <v>NO:106</v>
      </c>
      <c r="G108" s="25" t="str">
        <f t="shared" si="7"/>
        <v>105</v>
      </c>
      <c r="H108" s="29">
        <f>COUNTIF(数据!$N:$N,C108)</f>
        <v>0</v>
      </c>
      <c r="I108" s="29">
        <f>COUNTIF(数据!$N:$N,D108)</f>
        <v>0</v>
      </c>
      <c r="J108" s="29">
        <f>COUNTIF(数据!$N:$N,E108)</f>
        <v>0</v>
      </c>
      <c r="K108" s="29">
        <f>COUNTIF(数据!$N:$N,F108)</f>
        <v>0</v>
      </c>
      <c r="L108" s="29">
        <f>COUNTIF(数据!$N:$N,G108)</f>
        <v>0</v>
      </c>
      <c r="M108" s="7"/>
      <c r="N108" s="7"/>
    </row>
    <row r="109" spans="1:14" ht="15" customHeight="1" x14ac:dyDescent="0.2">
      <c r="A109" s="16">
        <v>106</v>
      </c>
      <c r="B109" s="16" t="str">
        <f t="shared" si="4"/>
        <v>6A</v>
      </c>
      <c r="C109" s="25" t="s">
        <v>3173</v>
      </c>
      <c r="D109" s="25" t="s">
        <v>3173</v>
      </c>
      <c r="E109" s="25" t="str">
        <f t="shared" si="5"/>
        <v>程序:6A</v>
      </c>
      <c r="F109" s="25" t="str">
        <f t="shared" si="6"/>
        <v>NO:107</v>
      </c>
      <c r="G109" s="25" t="str">
        <f t="shared" si="7"/>
        <v>106</v>
      </c>
      <c r="H109" s="29">
        <f>COUNTIF(数据!$N:$N,C109)</f>
        <v>0</v>
      </c>
      <c r="I109" s="29">
        <f>COUNTIF(数据!$N:$N,D109)</f>
        <v>0</v>
      </c>
      <c r="J109" s="29">
        <f>COUNTIF(数据!$N:$N,E109)</f>
        <v>0</v>
      </c>
      <c r="K109" s="29">
        <f>COUNTIF(数据!$N:$N,F109)</f>
        <v>0</v>
      </c>
      <c r="L109" s="29">
        <f>COUNTIF(数据!$N:$N,G109)</f>
        <v>0</v>
      </c>
      <c r="M109" s="7"/>
      <c r="N109" s="7"/>
    </row>
    <row r="110" spans="1:14" ht="15" customHeight="1" x14ac:dyDescent="0.2">
      <c r="A110" s="16">
        <v>107</v>
      </c>
      <c r="B110" s="16" t="str">
        <f t="shared" si="4"/>
        <v>6B</v>
      </c>
      <c r="C110" s="25" t="s">
        <v>3173</v>
      </c>
      <c r="D110" s="25" t="s">
        <v>3173</v>
      </c>
      <c r="E110" s="25" t="str">
        <f t="shared" si="5"/>
        <v>程序:6B</v>
      </c>
      <c r="F110" s="25" t="str">
        <f t="shared" si="6"/>
        <v>NO:108</v>
      </c>
      <c r="G110" s="25" t="str">
        <f t="shared" si="7"/>
        <v>107</v>
      </c>
      <c r="H110" s="29">
        <f>COUNTIF(数据!$N:$N,C110)</f>
        <v>0</v>
      </c>
      <c r="I110" s="29">
        <f>COUNTIF(数据!$N:$N,D110)</f>
        <v>0</v>
      </c>
      <c r="J110" s="29">
        <f>COUNTIF(数据!$N:$N,E110)</f>
        <v>0</v>
      </c>
      <c r="K110" s="29">
        <f>COUNTIF(数据!$N:$N,F110)</f>
        <v>0</v>
      </c>
      <c r="L110" s="29">
        <f>COUNTIF(数据!$N:$N,G110)</f>
        <v>0</v>
      </c>
      <c r="M110" s="7"/>
      <c r="N110" s="7"/>
    </row>
    <row r="111" spans="1:14" ht="15" customHeight="1" x14ac:dyDescent="0.2">
      <c r="A111" s="16">
        <v>108</v>
      </c>
      <c r="B111" s="16" t="str">
        <f t="shared" si="4"/>
        <v>6C</v>
      </c>
      <c r="C111" s="25" t="s">
        <v>3173</v>
      </c>
      <c r="D111" s="25" t="s">
        <v>3173</v>
      </c>
      <c r="E111" s="25" t="str">
        <f t="shared" si="5"/>
        <v>程序:6C</v>
      </c>
      <c r="F111" s="25" t="str">
        <f t="shared" si="6"/>
        <v>NO:109</v>
      </c>
      <c r="G111" s="25" t="str">
        <f t="shared" si="7"/>
        <v>108</v>
      </c>
      <c r="H111" s="29">
        <f>COUNTIF(数据!$N:$N,C111)</f>
        <v>0</v>
      </c>
      <c r="I111" s="29">
        <f>COUNTIF(数据!$N:$N,D111)</f>
        <v>0</v>
      </c>
      <c r="J111" s="29">
        <f>COUNTIF(数据!$N:$N,E111)</f>
        <v>0</v>
      </c>
      <c r="K111" s="29">
        <f>COUNTIF(数据!$N:$N,F111)</f>
        <v>0</v>
      </c>
      <c r="L111" s="29">
        <f>COUNTIF(数据!$N:$N,G111)</f>
        <v>0</v>
      </c>
      <c r="M111" s="7"/>
      <c r="N111" s="7"/>
    </row>
    <row r="112" spans="1:14" ht="15" customHeight="1" x14ac:dyDescent="0.2">
      <c r="A112" s="16">
        <v>109</v>
      </c>
      <c r="B112" s="16" t="str">
        <f t="shared" si="4"/>
        <v>6D</v>
      </c>
      <c r="C112" s="25" t="s">
        <v>3173</v>
      </c>
      <c r="D112" s="25" t="s">
        <v>3173</v>
      </c>
      <c r="E112" s="25" t="str">
        <f t="shared" si="5"/>
        <v>程序:6D</v>
      </c>
      <c r="F112" s="25" t="str">
        <f t="shared" si="6"/>
        <v>NO:110</v>
      </c>
      <c r="G112" s="25" t="str">
        <f t="shared" si="7"/>
        <v>109</v>
      </c>
      <c r="H112" s="29">
        <f>COUNTIF(数据!$N:$N,C112)</f>
        <v>0</v>
      </c>
      <c r="I112" s="29">
        <f>COUNTIF(数据!$N:$N,D112)</f>
        <v>0</v>
      </c>
      <c r="J112" s="29">
        <f>COUNTIF(数据!$N:$N,E112)</f>
        <v>0</v>
      </c>
      <c r="K112" s="29">
        <f>COUNTIF(数据!$N:$N,F112)</f>
        <v>0</v>
      </c>
      <c r="L112" s="29">
        <f>COUNTIF(数据!$N:$N,G112)</f>
        <v>0</v>
      </c>
      <c r="M112" s="7"/>
      <c r="N112" s="7"/>
    </row>
    <row r="113" spans="1:14" ht="15" customHeight="1" x14ac:dyDescent="0.2">
      <c r="A113" s="16">
        <v>110</v>
      </c>
      <c r="B113" s="16" t="str">
        <f t="shared" si="4"/>
        <v>6E</v>
      </c>
      <c r="C113" s="25" t="s">
        <v>3173</v>
      </c>
      <c r="D113" s="25" t="s">
        <v>3173</v>
      </c>
      <c r="E113" s="25" t="str">
        <f t="shared" si="5"/>
        <v>程序:6E</v>
      </c>
      <c r="F113" s="25" t="str">
        <f t="shared" si="6"/>
        <v>NO:111</v>
      </c>
      <c r="G113" s="25" t="str">
        <f t="shared" si="7"/>
        <v>110</v>
      </c>
      <c r="H113" s="29">
        <f>COUNTIF(数据!$N:$N,C113)</f>
        <v>0</v>
      </c>
      <c r="I113" s="29">
        <f>COUNTIF(数据!$N:$N,D113)</f>
        <v>0</v>
      </c>
      <c r="J113" s="29">
        <f>COUNTIF(数据!$N:$N,E113)</f>
        <v>0</v>
      </c>
      <c r="K113" s="29">
        <f>COUNTIF(数据!$N:$N,F113)</f>
        <v>0</v>
      </c>
      <c r="L113" s="29">
        <f>COUNTIF(数据!$N:$N,G113)</f>
        <v>0</v>
      </c>
      <c r="M113" s="7"/>
      <c r="N113" s="7"/>
    </row>
    <row r="114" spans="1:14" ht="15" customHeight="1" x14ac:dyDescent="0.2">
      <c r="A114" s="16">
        <v>111</v>
      </c>
      <c r="B114" s="16" t="str">
        <f t="shared" si="4"/>
        <v>6F</v>
      </c>
      <c r="C114" s="25" t="s">
        <v>3173</v>
      </c>
      <c r="D114" s="25" t="s">
        <v>3173</v>
      </c>
      <c r="E114" s="25" t="str">
        <f t="shared" si="5"/>
        <v>程序:6F</v>
      </c>
      <c r="F114" s="25" t="str">
        <f t="shared" si="6"/>
        <v>NO:112</v>
      </c>
      <c r="G114" s="25" t="str">
        <f t="shared" si="7"/>
        <v>111</v>
      </c>
      <c r="H114" s="29">
        <f>COUNTIF(数据!$N:$N,C114)</f>
        <v>0</v>
      </c>
      <c r="I114" s="29">
        <f>COUNTIF(数据!$N:$N,D114)</f>
        <v>0</v>
      </c>
      <c r="J114" s="29">
        <f>COUNTIF(数据!$N:$N,E114)</f>
        <v>0</v>
      </c>
      <c r="K114" s="29">
        <f>COUNTIF(数据!$N:$N,F114)</f>
        <v>0</v>
      </c>
      <c r="L114" s="29">
        <f>COUNTIF(数据!$N:$N,G114)</f>
        <v>0</v>
      </c>
      <c r="M114" s="7"/>
      <c r="N114" s="7"/>
    </row>
    <row r="115" spans="1:14" ht="15" customHeight="1" x14ac:dyDescent="0.2">
      <c r="A115" s="16">
        <v>112</v>
      </c>
      <c r="B115" s="16" t="str">
        <f t="shared" si="4"/>
        <v>70</v>
      </c>
      <c r="C115" s="25" t="s">
        <v>3173</v>
      </c>
      <c r="D115" s="25" t="s">
        <v>3173</v>
      </c>
      <c r="E115" s="25" t="str">
        <f t="shared" si="5"/>
        <v>程序:70</v>
      </c>
      <c r="F115" s="25" t="str">
        <f t="shared" si="6"/>
        <v>NO:113</v>
      </c>
      <c r="G115" s="25" t="str">
        <f t="shared" si="7"/>
        <v>112</v>
      </c>
      <c r="H115" s="29">
        <f>COUNTIF(数据!$N:$N,C115)</f>
        <v>0</v>
      </c>
      <c r="I115" s="29">
        <f>COUNTIF(数据!$N:$N,D115)</f>
        <v>0</v>
      </c>
      <c r="J115" s="29">
        <f>COUNTIF(数据!$N:$N,E115)</f>
        <v>0</v>
      </c>
      <c r="K115" s="29">
        <f>COUNTIF(数据!$N:$N,F115)</f>
        <v>0</v>
      </c>
      <c r="L115" s="29">
        <f>COUNTIF(数据!$N:$N,G115)</f>
        <v>0</v>
      </c>
      <c r="M115" s="7"/>
      <c r="N115" s="7"/>
    </row>
    <row r="116" spans="1:14" ht="15" customHeight="1" x14ac:dyDescent="0.2">
      <c r="A116" s="16">
        <v>113</v>
      </c>
      <c r="B116" s="16" t="str">
        <f t="shared" si="4"/>
        <v>71</v>
      </c>
      <c r="C116" s="25" t="s">
        <v>3173</v>
      </c>
      <c r="D116" s="25" t="s">
        <v>3173</v>
      </c>
      <c r="E116" s="25" t="str">
        <f t="shared" si="5"/>
        <v>程序:71</v>
      </c>
      <c r="F116" s="25" t="str">
        <f t="shared" si="6"/>
        <v>NO:114</v>
      </c>
      <c r="G116" s="25" t="str">
        <f t="shared" si="7"/>
        <v>113</v>
      </c>
      <c r="H116" s="29">
        <f>COUNTIF(数据!$N:$N,C116)</f>
        <v>0</v>
      </c>
      <c r="I116" s="29">
        <f>COUNTIF(数据!$N:$N,D116)</f>
        <v>0</v>
      </c>
      <c r="J116" s="29">
        <f>COUNTIF(数据!$N:$N,E116)</f>
        <v>0</v>
      </c>
      <c r="K116" s="29">
        <f>COUNTIF(数据!$N:$N,F116)</f>
        <v>0</v>
      </c>
      <c r="L116" s="29">
        <f>COUNTIF(数据!$N:$N,G116)</f>
        <v>0</v>
      </c>
      <c r="M116" s="7"/>
      <c r="N116" s="7"/>
    </row>
    <row r="117" spans="1:14" ht="15" customHeight="1" x14ac:dyDescent="0.2">
      <c r="A117" s="16">
        <v>114</v>
      </c>
      <c r="B117" s="16" t="str">
        <f t="shared" si="4"/>
        <v>72</v>
      </c>
      <c r="C117" s="25" t="s">
        <v>3173</v>
      </c>
      <c r="D117" s="25" t="s">
        <v>3173</v>
      </c>
      <c r="E117" s="25" t="str">
        <f t="shared" si="5"/>
        <v>程序:72</v>
      </c>
      <c r="F117" s="25" t="str">
        <f t="shared" si="6"/>
        <v>NO:115</v>
      </c>
      <c r="G117" s="25" t="str">
        <f t="shared" si="7"/>
        <v>114</v>
      </c>
      <c r="H117" s="29">
        <f>COUNTIF(数据!$N:$N,C117)</f>
        <v>0</v>
      </c>
      <c r="I117" s="29">
        <f>COUNTIF(数据!$N:$N,D117)</f>
        <v>0</v>
      </c>
      <c r="J117" s="29">
        <f>COUNTIF(数据!$N:$N,E117)</f>
        <v>0</v>
      </c>
      <c r="K117" s="29">
        <f>COUNTIF(数据!$N:$N,F117)</f>
        <v>0</v>
      </c>
      <c r="L117" s="29">
        <f>COUNTIF(数据!$N:$N,G117)</f>
        <v>0</v>
      </c>
      <c r="M117" s="7"/>
      <c r="N117" s="7"/>
    </row>
    <row r="118" spans="1:14" ht="15" customHeight="1" x14ac:dyDescent="0.2">
      <c r="A118" s="16">
        <v>115</v>
      </c>
      <c r="B118" s="16" t="str">
        <f t="shared" si="4"/>
        <v>73</v>
      </c>
      <c r="C118" s="25" t="s">
        <v>3173</v>
      </c>
      <c r="D118" s="25" t="s">
        <v>3173</v>
      </c>
      <c r="E118" s="25" t="str">
        <f t="shared" si="5"/>
        <v>程序:73</v>
      </c>
      <c r="F118" s="25" t="str">
        <f t="shared" si="6"/>
        <v>NO:116</v>
      </c>
      <c r="G118" s="25" t="str">
        <f t="shared" si="7"/>
        <v>115</v>
      </c>
      <c r="H118" s="29">
        <f>COUNTIF(数据!$N:$N,C118)</f>
        <v>0</v>
      </c>
      <c r="I118" s="29">
        <f>COUNTIF(数据!$N:$N,D118)</f>
        <v>0</v>
      </c>
      <c r="J118" s="29">
        <f>COUNTIF(数据!$N:$N,E118)</f>
        <v>0</v>
      </c>
      <c r="K118" s="29">
        <f>COUNTIF(数据!$N:$N,F118)</f>
        <v>0</v>
      </c>
      <c r="L118" s="29">
        <f>COUNTIF(数据!$N:$N,G118)</f>
        <v>0</v>
      </c>
      <c r="M118" s="7"/>
      <c r="N118" s="7"/>
    </row>
    <row r="119" spans="1:14" ht="15" customHeight="1" x14ac:dyDescent="0.2">
      <c r="A119" s="16">
        <v>116</v>
      </c>
      <c r="B119" s="16" t="str">
        <f t="shared" si="4"/>
        <v>74</v>
      </c>
      <c r="C119" s="25" t="s">
        <v>3173</v>
      </c>
      <c r="D119" s="25" t="s">
        <v>3173</v>
      </c>
      <c r="E119" s="25" t="str">
        <f t="shared" si="5"/>
        <v>程序:74</v>
      </c>
      <c r="F119" s="25" t="str">
        <f t="shared" si="6"/>
        <v>NO:117</v>
      </c>
      <c r="G119" s="25" t="str">
        <f t="shared" si="7"/>
        <v>116</v>
      </c>
      <c r="H119" s="29">
        <f>COUNTIF(数据!$N:$N,C119)</f>
        <v>0</v>
      </c>
      <c r="I119" s="29">
        <f>COUNTIF(数据!$N:$N,D119)</f>
        <v>0</v>
      </c>
      <c r="J119" s="29">
        <f>COUNTIF(数据!$N:$N,E119)</f>
        <v>0</v>
      </c>
      <c r="K119" s="29">
        <f>COUNTIF(数据!$N:$N,F119)</f>
        <v>0</v>
      </c>
      <c r="L119" s="29">
        <f>COUNTIF(数据!$N:$N,G119)</f>
        <v>0</v>
      </c>
      <c r="M119" s="7"/>
      <c r="N119" s="7"/>
    </row>
    <row r="120" spans="1:14" ht="15" customHeight="1" x14ac:dyDescent="0.2">
      <c r="A120" s="16">
        <v>117</v>
      </c>
      <c r="B120" s="16" t="str">
        <f t="shared" si="4"/>
        <v>75</v>
      </c>
      <c r="C120" s="25" t="s">
        <v>3173</v>
      </c>
      <c r="D120" s="25" t="s">
        <v>3173</v>
      </c>
      <c r="E120" s="25" t="str">
        <f t="shared" si="5"/>
        <v>程序:75</v>
      </c>
      <c r="F120" s="25" t="str">
        <f t="shared" si="6"/>
        <v>NO:118</v>
      </c>
      <c r="G120" s="25" t="str">
        <f t="shared" si="7"/>
        <v>117</v>
      </c>
      <c r="H120" s="29">
        <f>COUNTIF(数据!$N:$N,C120)</f>
        <v>0</v>
      </c>
      <c r="I120" s="29">
        <f>COUNTIF(数据!$N:$N,D120)</f>
        <v>0</v>
      </c>
      <c r="J120" s="29">
        <f>COUNTIF(数据!$N:$N,E120)</f>
        <v>0</v>
      </c>
      <c r="K120" s="29">
        <f>COUNTIF(数据!$N:$N,F120)</f>
        <v>0</v>
      </c>
      <c r="L120" s="29">
        <f>COUNTIF(数据!$N:$N,G120)</f>
        <v>0</v>
      </c>
      <c r="M120" s="7"/>
      <c r="N120" s="7"/>
    </row>
    <row r="121" spans="1:14" ht="15" customHeight="1" x14ac:dyDescent="0.2">
      <c r="A121" s="16">
        <v>118</v>
      </c>
      <c r="B121" s="16" t="str">
        <f t="shared" si="4"/>
        <v>76</v>
      </c>
      <c r="C121" s="25" t="s">
        <v>3173</v>
      </c>
      <c r="D121" s="25" t="s">
        <v>3173</v>
      </c>
      <c r="E121" s="25" t="str">
        <f t="shared" si="5"/>
        <v>程序:76</v>
      </c>
      <c r="F121" s="25" t="str">
        <f t="shared" si="6"/>
        <v>NO:119</v>
      </c>
      <c r="G121" s="25" t="str">
        <f t="shared" si="7"/>
        <v>118</v>
      </c>
      <c r="H121" s="29">
        <f>COUNTIF(数据!$N:$N,C121)</f>
        <v>0</v>
      </c>
      <c r="I121" s="29">
        <f>COUNTIF(数据!$N:$N,D121)</f>
        <v>0</v>
      </c>
      <c r="J121" s="29">
        <f>COUNTIF(数据!$N:$N,E121)</f>
        <v>0</v>
      </c>
      <c r="K121" s="29">
        <f>COUNTIF(数据!$N:$N,F121)</f>
        <v>0</v>
      </c>
      <c r="L121" s="29">
        <f>COUNTIF(数据!$N:$N,G121)</f>
        <v>0</v>
      </c>
      <c r="M121" s="7"/>
      <c r="N121" s="7"/>
    </row>
    <row r="122" spans="1:14" ht="15" customHeight="1" x14ac:dyDescent="0.2">
      <c r="A122" s="16">
        <v>119</v>
      </c>
      <c r="B122" s="16" t="str">
        <f t="shared" si="4"/>
        <v>77</v>
      </c>
      <c r="C122" s="25" t="s">
        <v>3173</v>
      </c>
      <c r="D122" s="25" t="s">
        <v>3173</v>
      </c>
      <c r="E122" s="25" t="str">
        <f t="shared" si="5"/>
        <v>程序:77</v>
      </c>
      <c r="F122" s="25" t="str">
        <f t="shared" si="6"/>
        <v>NO:120</v>
      </c>
      <c r="G122" s="25" t="str">
        <f t="shared" si="7"/>
        <v>119</v>
      </c>
      <c r="H122" s="29">
        <f>COUNTIF(数据!$N:$N,C122)</f>
        <v>0</v>
      </c>
      <c r="I122" s="29">
        <f>COUNTIF(数据!$N:$N,D122)</f>
        <v>0</v>
      </c>
      <c r="J122" s="29">
        <f>COUNTIF(数据!$N:$N,E122)</f>
        <v>0</v>
      </c>
      <c r="K122" s="29">
        <f>COUNTIF(数据!$N:$N,F122)</f>
        <v>0</v>
      </c>
      <c r="L122" s="29">
        <f>COUNTIF(数据!$N:$N,G122)</f>
        <v>0</v>
      </c>
      <c r="M122" s="7"/>
      <c r="N122" s="7"/>
    </row>
    <row r="123" spans="1:14" ht="15" customHeight="1" x14ac:dyDescent="0.2">
      <c r="A123" s="16">
        <v>120</v>
      </c>
      <c r="B123" s="16" t="str">
        <f t="shared" si="4"/>
        <v>78</v>
      </c>
      <c r="C123" s="25" t="s">
        <v>3173</v>
      </c>
      <c r="D123" s="25" t="s">
        <v>3173</v>
      </c>
      <c r="E123" s="25" t="str">
        <f t="shared" si="5"/>
        <v>程序:78</v>
      </c>
      <c r="F123" s="25" t="str">
        <f t="shared" si="6"/>
        <v>NO:121</v>
      </c>
      <c r="G123" s="25" t="str">
        <f t="shared" si="7"/>
        <v>120</v>
      </c>
      <c r="H123" s="29">
        <f>COUNTIF(数据!$N:$N,C123)</f>
        <v>0</v>
      </c>
      <c r="I123" s="29">
        <f>COUNTIF(数据!$N:$N,D123)</f>
        <v>0</v>
      </c>
      <c r="J123" s="29">
        <f>COUNTIF(数据!$N:$N,E123)</f>
        <v>0</v>
      </c>
      <c r="K123" s="29">
        <f>COUNTIF(数据!$N:$N,F123)</f>
        <v>0</v>
      </c>
      <c r="L123" s="29">
        <f>COUNTIF(数据!$N:$N,G123)</f>
        <v>0</v>
      </c>
      <c r="M123" s="7"/>
      <c r="N123" s="7"/>
    </row>
    <row r="124" spans="1:14" ht="15" customHeight="1" x14ac:dyDescent="0.2">
      <c r="A124" s="16">
        <v>121</v>
      </c>
      <c r="B124" s="16" t="str">
        <f t="shared" si="4"/>
        <v>79</v>
      </c>
      <c r="C124" s="25" t="s">
        <v>3173</v>
      </c>
      <c r="D124" s="25" t="s">
        <v>3173</v>
      </c>
      <c r="E124" s="25" t="str">
        <f t="shared" si="5"/>
        <v>程序:79</v>
      </c>
      <c r="F124" s="25" t="str">
        <f t="shared" si="6"/>
        <v>NO:122</v>
      </c>
      <c r="G124" s="25" t="str">
        <f t="shared" si="7"/>
        <v>121</v>
      </c>
      <c r="H124" s="29">
        <f>COUNTIF(数据!$N:$N,C124)</f>
        <v>0</v>
      </c>
      <c r="I124" s="29">
        <f>COUNTIF(数据!$N:$N,D124)</f>
        <v>0</v>
      </c>
      <c r="J124" s="29">
        <f>COUNTIF(数据!$N:$N,E124)</f>
        <v>0</v>
      </c>
      <c r="K124" s="29">
        <f>COUNTIF(数据!$N:$N,F124)</f>
        <v>0</v>
      </c>
      <c r="L124" s="29">
        <f>COUNTIF(数据!$N:$N,G124)</f>
        <v>0</v>
      </c>
      <c r="M124" s="7"/>
      <c r="N124" s="7"/>
    </row>
    <row r="125" spans="1:14" ht="15" customHeight="1" x14ac:dyDescent="0.2">
      <c r="A125" s="16">
        <v>122</v>
      </c>
      <c r="B125" s="16" t="str">
        <f t="shared" si="4"/>
        <v>7A</v>
      </c>
      <c r="C125" s="25" t="s">
        <v>3173</v>
      </c>
      <c r="D125" s="25" t="s">
        <v>3173</v>
      </c>
      <c r="E125" s="25" t="str">
        <f t="shared" si="5"/>
        <v>程序:7A</v>
      </c>
      <c r="F125" s="25" t="str">
        <f t="shared" si="6"/>
        <v>NO:123</v>
      </c>
      <c r="G125" s="25" t="str">
        <f t="shared" si="7"/>
        <v>122</v>
      </c>
      <c r="H125" s="29">
        <f>COUNTIF(数据!$N:$N,C125)</f>
        <v>0</v>
      </c>
      <c r="I125" s="29">
        <f>COUNTIF(数据!$N:$N,D125)</f>
        <v>0</v>
      </c>
      <c r="J125" s="29">
        <f>COUNTIF(数据!$N:$N,E125)</f>
        <v>0</v>
      </c>
      <c r="K125" s="29">
        <f>COUNTIF(数据!$N:$N,F125)</f>
        <v>0</v>
      </c>
      <c r="L125" s="29">
        <f>COUNTIF(数据!$N:$N,G125)</f>
        <v>0</v>
      </c>
      <c r="M125" s="7"/>
      <c r="N125" s="7"/>
    </row>
    <row r="126" spans="1:14" ht="15" customHeight="1" x14ac:dyDescent="0.2">
      <c r="A126" s="16">
        <v>123</v>
      </c>
      <c r="B126" s="16" t="str">
        <f t="shared" si="4"/>
        <v>7B</v>
      </c>
      <c r="C126" s="25" t="s">
        <v>3173</v>
      </c>
      <c r="D126" s="25" t="s">
        <v>3173</v>
      </c>
      <c r="E126" s="25" t="str">
        <f t="shared" si="5"/>
        <v>程序:7B</v>
      </c>
      <c r="F126" s="25" t="str">
        <f t="shared" si="6"/>
        <v>NO:124</v>
      </c>
      <c r="G126" s="25" t="str">
        <f t="shared" si="7"/>
        <v>123</v>
      </c>
      <c r="H126" s="29">
        <f>COUNTIF(数据!$N:$N,C126)</f>
        <v>0</v>
      </c>
      <c r="I126" s="29">
        <f>COUNTIF(数据!$N:$N,D126)</f>
        <v>0</v>
      </c>
      <c r="J126" s="29">
        <f>COUNTIF(数据!$N:$N,E126)</f>
        <v>0</v>
      </c>
      <c r="K126" s="29">
        <f>COUNTIF(数据!$N:$N,F126)</f>
        <v>0</v>
      </c>
      <c r="L126" s="29">
        <f>COUNTIF(数据!$N:$N,G126)</f>
        <v>0</v>
      </c>
      <c r="M126" s="7"/>
      <c r="N126" s="7"/>
    </row>
    <row r="127" spans="1:14" ht="15" customHeight="1" x14ac:dyDescent="0.2">
      <c r="A127" s="16">
        <v>124</v>
      </c>
      <c r="B127" s="16" t="str">
        <f t="shared" si="4"/>
        <v>7C</v>
      </c>
      <c r="C127" s="25" t="s">
        <v>3173</v>
      </c>
      <c r="D127" s="25" t="s">
        <v>3173</v>
      </c>
      <c r="E127" s="25" t="str">
        <f t="shared" si="5"/>
        <v>程序:7C</v>
      </c>
      <c r="F127" s="25" t="str">
        <f t="shared" si="6"/>
        <v>NO:125</v>
      </c>
      <c r="G127" s="25" t="str">
        <f t="shared" si="7"/>
        <v>124</v>
      </c>
      <c r="H127" s="29">
        <f>COUNTIF(数据!$N:$N,C127)</f>
        <v>0</v>
      </c>
      <c r="I127" s="29">
        <f>COUNTIF(数据!$N:$N,D127)</f>
        <v>0</v>
      </c>
      <c r="J127" s="29">
        <f>COUNTIF(数据!$N:$N,E127)</f>
        <v>0</v>
      </c>
      <c r="K127" s="29">
        <f>COUNTIF(数据!$N:$N,F127)</f>
        <v>4</v>
      </c>
      <c r="L127" s="29">
        <f>COUNTIF(数据!$N:$N,G127)</f>
        <v>0</v>
      </c>
      <c r="M127" s="7"/>
      <c r="N127" s="7"/>
    </row>
    <row r="128" spans="1:14" ht="15" customHeight="1" x14ac:dyDescent="0.2">
      <c r="A128" s="16">
        <v>125</v>
      </c>
      <c r="B128" s="16" t="str">
        <f t="shared" si="4"/>
        <v>7D</v>
      </c>
      <c r="C128" s="25" t="s">
        <v>3173</v>
      </c>
      <c r="D128" s="25" t="s">
        <v>3173</v>
      </c>
      <c r="E128" s="25" t="str">
        <f t="shared" si="5"/>
        <v>程序:7D</v>
      </c>
      <c r="F128" s="25" t="str">
        <f t="shared" si="6"/>
        <v>NO:126</v>
      </c>
      <c r="G128" s="25" t="str">
        <f t="shared" si="7"/>
        <v>125</v>
      </c>
      <c r="H128" s="29">
        <f>COUNTIF(数据!$N:$N,C128)</f>
        <v>0</v>
      </c>
      <c r="I128" s="29">
        <f>COUNTIF(数据!$N:$N,D128)</f>
        <v>0</v>
      </c>
      <c r="J128" s="29">
        <f>COUNTIF(数据!$N:$N,E128)</f>
        <v>0</v>
      </c>
      <c r="K128" s="29">
        <f>COUNTIF(数据!$N:$N,F128)</f>
        <v>0</v>
      </c>
      <c r="L128" s="29">
        <f>COUNTIF(数据!$N:$N,G128)</f>
        <v>0</v>
      </c>
      <c r="M128" s="7"/>
      <c r="N128" s="7"/>
    </row>
    <row r="129" spans="1:14" ht="15" customHeight="1" x14ac:dyDescent="0.2">
      <c r="A129" s="16">
        <v>126</v>
      </c>
      <c r="B129" s="16" t="str">
        <f t="shared" si="4"/>
        <v>7E</v>
      </c>
      <c r="C129" s="25" t="s">
        <v>3173</v>
      </c>
      <c r="D129" s="25" t="s">
        <v>3173</v>
      </c>
      <c r="E129" s="25" t="str">
        <f t="shared" si="5"/>
        <v>程序:7E</v>
      </c>
      <c r="F129" s="25" t="str">
        <f t="shared" si="6"/>
        <v>NO:127</v>
      </c>
      <c r="G129" s="25" t="str">
        <f t="shared" si="7"/>
        <v>126</v>
      </c>
      <c r="H129" s="29">
        <f>COUNTIF(数据!$N:$N,C129)</f>
        <v>0</v>
      </c>
      <c r="I129" s="29">
        <f>COUNTIF(数据!$N:$N,D129)</f>
        <v>0</v>
      </c>
      <c r="J129" s="29">
        <f>COUNTIF(数据!$N:$N,E129)</f>
        <v>0</v>
      </c>
      <c r="K129" s="29">
        <f>COUNTIF(数据!$N:$N,F129)</f>
        <v>3</v>
      </c>
      <c r="L129" s="29">
        <f>COUNTIF(数据!$N:$N,G129)</f>
        <v>0</v>
      </c>
      <c r="M129" s="7"/>
      <c r="N129" s="7"/>
    </row>
    <row r="130" spans="1:14" ht="15" customHeight="1" x14ac:dyDescent="0.2">
      <c r="A130" s="16">
        <v>127</v>
      </c>
      <c r="B130" s="16" t="str">
        <f t="shared" si="4"/>
        <v>7F</v>
      </c>
      <c r="C130" s="25" t="s">
        <v>3173</v>
      </c>
      <c r="D130" s="25" t="s">
        <v>3173</v>
      </c>
      <c r="E130" s="25" t="str">
        <f t="shared" si="5"/>
        <v>程序:7F</v>
      </c>
      <c r="F130" s="25" t="str">
        <f t="shared" si="6"/>
        <v>NO:128</v>
      </c>
      <c r="G130" s="25" t="str">
        <f t="shared" si="7"/>
        <v>127</v>
      </c>
      <c r="H130" s="29">
        <f>COUNTIF(数据!$N:$N,C130)</f>
        <v>0</v>
      </c>
      <c r="I130" s="29">
        <f>COUNTIF(数据!$N:$N,D130)</f>
        <v>0</v>
      </c>
      <c r="J130" s="29">
        <f>COUNTIF(数据!$N:$N,E130)</f>
        <v>0</v>
      </c>
      <c r="K130" s="29">
        <f>COUNTIF(数据!$N:$N,F130)</f>
        <v>0</v>
      </c>
      <c r="L130" s="29">
        <f>COUNTIF(数据!$N:$N,G130)</f>
        <v>0</v>
      </c>
      <c r="M130" s="7"/>
      <c r="N130" s="7"/>
    </row>
  </sheetData>
  <autoFilter ref="A2:N130" xr:uid="{6637906A-BEC8-4C8D-BE90-42CA46DE2CEC}"/>
  <mergeCells count="5">
    <mergeCell ref="A1:A2"/>
    <mergeCell ref="B1:B2"/>
    <mergeCell ref="C1:G1"/>
    <mergeCell ref="H1:L1"/>
    <mergeCell ref="M1:N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AA8-6B42-409E-9F89-F3425D2E5777}">
  <dimension ref="A1:D131"/>
  <sheetViews>
    <sheetView topLeftCell="A109" workbookViewId="0">
      <selection activeCell="H14" sqref="H14"/>
    </sheetView>
  </sheetViews>
  <sheetFormatPr defaultRowHeight="23.25" customHeight="1" x14ac:dyDescent="0.2"/>
  <cols>
    <col min="1" max="1" width="7.125" bestFit="1" customWidth="1"/>
    <col min="3" max="3" width="15.125" bestFit="1" customWidth="1"/>
    <col min="4" max="4" width="9.25" bestFit="1" customWidth="1"/>
  </cols>
  <sheetData>
    <row r="1" spans="1:4" ht="15" customHeight="1" x14ac:dyDescent="0.2">
      <c r="A1" s="41" t="s">
        <v>3523</v>
      </c>
      <c r="B1" s="41" t="s">
        <v>3171</v>
      </c>
      <c r="C1" s="45">
        <v>78</v>
      </c>
      <c r="D1" s="46"/>
    </row>
    <row r="2" spans="1:4" ht="15" customHeight="1" x14ac:dyDescent="0.2">
      <c r="A2" s="41"/>
      <c r="B2" s="41"/>
      <c r="C2" s="9" t="s">
        <v>1213</v>
      </c>
      <c r="D2" s="9" t="s">
        <v>1223</v>
      </c>
    </row>
    <row r="3" spans="1:4" ht="14.25" x14ac:dyDescent="0.2">
      <c r="A3" s="16">
        <v>0</v>
      </c>
      <c r="B3" s="2" t="str">
        <f>DEC2HEX(A3,2)</f>
        <v>00</v>
      </c>
      <c r="C3" s="7" t="s">
        <v>3172</v>
      </c>
      <c r="D3" s="8">
        <f>COUNTIF(数据!O:O,C3)</f>
        <v>16</v>
      </c>
    </row>
    <row r="4" spans="1:4" ht="15" customHeight="1" x14ac:dyDescent="0.2">
      <c r="A4" s="16">
        <v>128</v>
      </c>
      <c r="B4" s="2" t="str">
        <f t="shared" ref="B4:B67" si="0">DEC2HEX(A4,2)</f>
        <v>80</v>
      </c>
      <c r="C4" s="16" t="s">
        <v>3356</v>
      </c>
      <c r="D4" s="8">
        <f>COUNTIF(数据!O:O,C4)</f>
        <v>0</v>
      </c>
    </row>
    <row r="5" spans="1:4" ht="15" customHeight="1" x14ac:dyDescent="0.2">
      <c r="A5" s="16">
        <v>129</v>
      </c>
      <c r="B5" s="2" t="str">
        <f t="shared" si="0"/>
        <v>81</v>
      </c>
      <c r="C5" s="16" t="s">
        <v>3357</v>
      </c>
      <c r="D5" s="8">
        <f>COUNTIF(数据!O:O,C5)</f>
        <v>0</v>
      </c>
    </row>
    <row r="6" spans="1:4" ht="15" customHeight="1" x14ac:dyDescent="0.2">
      <c r="A6" s="16">
        <v>130</v>
      </c>
      <c r="B6" s="2" t="str">
        <f t="shared" si="0"/>
        <v>82</v>
      </c>
      <c r="C6" s="16" t="s">
        <v>3358</v>
      </c>
      <c r="D6" s="8">
        <f>COUNTIF(数据!O:O,C6)</f>
        <v>0</v>
      </c>
    </row>
    <row r="7" spans="1:4" ht="15" customHeight="1" x14ac:dyDescent="0.2">
      <c r="A7" s="16">
        <v>131</v>
      </c>
      <c r="B7" s="2" t="str">
        <f t="shared" si="0"/>
        <v>83</v>
      </c>
      <c r="C7" s="16" t="s">
        <v>3359</v>
      </c>
      <c r="D7" s="8">
        <f>COUNTIF(数据!O:O,C7)</f>
        <v>0</v>
      </c>
    </row>
    <row r="8" spans="1:4" ht="15" customHeight="1" x14ac:dyDescent="0.2">
      <c r="A8" s="16">
        <v>132</v>
      </c>
      <c r="B8" s="2" t="str">
        <f t="shared" si="0"/>
        <v>84</v>
      </c>
      <c r="C8" s="16" t="s">
        <v>3360</v>
      </c>
      <c r="D8" s="8">
        <f>COUNTIF(数据!O:O,C8)</f>
        <v>0</v>
      </c>
    </row>
    <row r="9" spans="1:4" ht="15" customHeight="1" x14ac:dyDescent="0.2">
      <c r="A9" s="16">
        <v>133</v>
      </c>
      <c r="B9" s="2" t="str">
        <f t="shared" si="0"/>
        <v>85</v>
      </c>
      <c r="C9" s="16" t="s">
        <v>3361</v>
      </c>
      <c r="D9" s="8">
        <f>COUNTIF(数据!O:O,C9)</f>
        <v>0</v>
      </c>
    </row>
    <row r="10" spans="1:4" ht="15" customHeight="1" x14ac:dyDescent="0.2">
      <c r="A10" s="16">
        <v>134</v>
      </c>
      <c r="B10" s="2" t="str">
        <f t="shared" si="0"/>
        <v>86</v>
      </c>
      <c r="C10" s="16" t="s">
        <v>3362</v>
      </c>
      <c r="D10" s="8">
        <f>COUNTIF(数据!O:O,C10)</f>
        <v>0</v>
      </c>
    </row>
    <row r="11" spans="1:4" ht="15" customHeight="1" x14ac:dyDescent="0.2">
      <c r="A11" s="16">
        <v>135</v>
      </c>
      <c r="B11" s="2" t="str">
        <f t="shared" si="0"/>
        <v>87</v>
      </c>
      <c r="C11" s="16" t="s">
        <v>3363</v>
      </c>
      <c r="D11" s="8">
        <f>COUNTIF(数据!O:O,C11)</f>
        <v>0</v>
      </c>
    </row>
    <row r="12" spans="1:4" ht="15" customHeight="1" x14ac:dyDescent="0.2">
      <c r="A12" s="16">
        <v>136</v>
      </c>
      <c r="B12" s="2" t="str">
        <f t="shared" si="0"/>
        <v>88</v>
      </c>
      <c r="C12" s="16" t="s">
        <v>3364</v>
      </c>
      <c r="D12" s="8">
        <f>COUNTIF(数据!O:O,C12)</f>
        <v>0</v>
      </c>
    </row>
    <row r="13" spans="1:4" ht="15" customHeight="1" x14ac:dyDescent="0.2">
      <c r="A13" s="16">
        <v>137</v>
      </c>
      <c r="B13" s="2" t="str">
        <f t="shared" si="0"/>
        <v>89</v>
      </c>
      <c r="C13" s="16" t="s">
        <v>3365</v>
      </c>
      <c r="D13" s="8">
        <f>COUNTIF(数据!O:O,C13)</f>
        <v>0</v>
      </c>
    </row>
    <row r="14" spans="1:4" ht="15" customHeight="1" x14ac:dyDescent="0.2">
      <c r="A14" s="16">
        <v>138</v>
      </c>
      <c r="B14" s="2" t="str">
        <f t="shared" si="0"/>
        <v>8A</v>
      </c>
      <c r="C14" s="16" t="s">
        <v>3366</v>
      </c>
      <c r="D14" s="8">
        <f>COUNTIF(数据!O:O,C14)</f>
        <v>0</v>
      </c>
    </row>
    <row r="15" spans="1:4" ht="15" customHeight="1" x14ac:dyDescent="0.2">
      <c r="A15" s="16">
        <v>139</v>
      </c>
      <c r="B15" s="2" t="str">
        <f t="shared" si="0"/>
        <v>8B</v>
      </c>
      <c r="C15" s="16" t="s">
        <v>3367</v>
      </c>
      <c r="D15" s="8">
        <f>COUNTIF(数据!O:O,C15)</f>
        <v>0</v>
      </c>
    </row>
    <row r="16" spans="1:4" ht="15" customHeight="1" x14ac:dyDescent="0.2">
      <c r="A16" s="16">
        <v>140</v>
      </c>
      <c r="B16" s="2" t="str">
        <f t="shared" si="0"/>
        <v>8C</v>
      </c>
      <c r="C16" s="16" t="s">
        <v>3368</v>
      </c>
      <c r="D16" s="8">
        <f>COUNTIF(数据!O:O,C16)</f>
        <v>0</v>
      </c>
    </row>
    <row r="17" spans="1:4" ht="15" customHeight="1" x14ac:dyDescent="0.2">
      <c r="A17" s="16">
        <v>141</v>
      </c>
      <c r="B17" s="2" t="str">
        <f t="shared" si="0"/>
        <v>8D</v>
      </c>
      <c r="C17" s="16" t="s">
        <v>3369</v>
      </c>
      <c r="D17" s="8">
        <f>COUNTIF(数据!O:O,C17)</f>
        <v>0</v>
      </c>
    </row>
    <row r="18" spans="1:4" ht="15" customHeight="1" x14ac:dyDescent="0.2">
      <c r="A18" s="16">
        <v>142</v>
      </c>
      <c r="B18" s="2" t="str">
        <f t="shared" si="0"/>
        <v>8E</v>
      </c>
      <c r="C18" s="16" t="s">
        <v>3370</v>
      </c>
      <c r="D18" s="8">
        <f>COUNTIF(数据!O:O,C18)</f>
        <v>0</v>
      </c>
    </row>
    <row r="19" spans="1:4" ht="15" customHeight="1" x14ac:dyDescent="0.2">
      <c r="A19" s="16">
        <v>143</v>
      </c>
      <c r="B19" s="2" t="str">
        <f t="shared" si="0"/>
        <v>8F</v>
      </c>
      <c r="C19" s="16" t="s">
        <v>3371</v>
      </c>
      <c r="D19" s="8">
        <f>COUNTIF(数据!O:O,C19)</f>
        <v>0</v>
      </c>
    </row>
    <row r="20" spans="1:4" ht="15" customHeight="1" x14ac:dyDescent="0.2">
      <c r="A20" s="16">
        <v>144</v>
      </c>
      <c r="B20" s="2" t="str">
        <f t="shared" si="0"/>
        <v>90</v>
      </c>
      <c r="C20" s="16" t="s">
        <v>3372</v>
      </c>
      <c r="D20" s="8">
        <f>COUNTIF(数据!O:O,C20)</f>
        <v>515</v>
      </c>
    </row>
    <row r="21" spans="1:4" ht="15" customHeight="1" x14ac:dyDescent="0.2">
      <c r="A21" s="16">
        <v>145</v>
      </c>
      <c r="B21" s="2" t="str">
        <f t="shared" si="0"/>
        <v>91</v>
      </c>
      <c r="C21" s="16" t="s">
        <v>3373</v>
      </c>
      <c r="D21" s="8">
        <f>COUNTIF(数据!O:O,C21)</f>
        <v>10</v>
      </c>
    </row>
    <row r="22" spans="1:4" ht="15" customHeight="1" x14ac:dyDescent="0.2">
      <c r="A22" s="16">
        <v>146</v>
      </c>
      <c r="B22" s="2" t="str">
        <f t="shared" si="0"/>
        <v>92</v>
      </c>
      <c r="C22" s="16" t="s">
        <v>3374</v>
      </c>
      <c r="D22" s="8">
        <f>COUNTIF(数据!O:O,C22)</f>
        <v>0</v>
      </c>
    </row>
    <row r="23" spans="1:4" ht="15" customHeight="1" x14ac:dyDescent="0.2">
      <c r="A23" s="16">
        <v>147</v>
      </c>
      <c r="B23" s="2" t="str">
        <f t="shared" si="0"/>
        <v>93</v>
      </c>
      <c r="C23" s="16" t="s">
        <v>3375</v>
      </c>
      <c r="D23" s="8">
        <f>COUNTIF(数据!O:O,C23)</f>
        <v>0</v>
      </c>
    </row>
    <row r="24" spans="1:4" ht="15" customHeight="1" x14ac:dyDescent="0.2">
      <c r="A24" s="16">
        <v>148</v>
      </c>
      <c r="B24" s="2" t="str">
        <f t="shared" si="0"/>
        <v>94</v>
      </c>
      <c r="C24" s="16" t="s">
        <v>3376</v>
      </c>
      <c r="D24" s="8">
        <f>COUNTIF(数据!O:O,C24)</f>
        <v>0</v>
      </c>
    </row>
    <row r="25" spans="1:4" ht="15" customHeight="1" x14ac:dyDescent="0.2">
      <c r="A25" s="16">
        <v>149</v>
      </c>
      <c r="B25" s="2" t="str">
        <f t="shared" si="0"/>
        <v>95</v>
      </c>
      <c r="C25" s="16" t="s">
        <v>3377</v>
      </c>
      <c r="D25" s="8">
        <f>COUNTIF(数据!O:O,C25)</f>
        <v>0</v>
      </c>
    </row>
    <row r="26" spans="1:4" ht="15" customHeight="1" x14ac:dyDescent="0.2">
      <c r="A26" s="16">
        <v>150</v>
      </c>
      <c r="B26" s="2" t="str">
        <f t="shared" si="0"/>
        <v>96</v>
      </c>
      <c r="C26" s="16" t="s">
        <v>3378</v>
      </c>
      <c r="D26" s="8">
        <f>COUNTIF(数据!O:O,C26)</f>
        <v>0</v>
      </c>
    </row>
    <row r="27" spans="1:4" ht="15" customHeight="1" x14ac:dyDescent="0.2">
      <c r="A27" s="16">
        <v>151</v>
      </c>
      <c r="B27" s="2" t="str">
        <f t="shared" si="0"/>
        <v>97</v>
      </c>
      <c r="C27" s="16" t="s">
        <v>3379</v>
      </c>
      <c r="D27" s="8">
        <f>COUNTIF(数据!O:O,C27)</f>
        <v>0</v>
      </c>
    </row>
    <row r="28" spans="1:4" ht="15" customHeight="1" x14ac:dyDescent="0.2">
      <c r="A28" s="16">
        <v>152</v>
      </c>
      <c r="B28" s="2" t="str">
        <f t="shared" si="0"/>
        <v>98</v>
      </c>
      <c r="C28" s="16" t="s">
        <v>3380</v>
      </c>
      <c r="D28" s="8">
        <f>COUNTIF(数据!O:O,C28)</f>
        <v>0</v>
      </c>
    </row>
    <row r="29" spans="1:4" ht="15" customHeight="1" x14ac:dyDescent="0.2">
      <c r="A29" s="16">
        <v>153</v>
      </c>
      <c r="B29" s="2" t="str">
        <f t="shared" si="0"/>
        <v>99</v>
      </c>
      <c r="C29" s="16" t="s">
        <v>3381</v>
      </c>
      <c r="D29" s="8">
        <f>COUNTIF(数据!O:O,C29)</f>
        <v>0</v>
      </c>
    </row>
    <row r="30" spans="1:4" ht="15" customHeight="1" x14ac:dyDescent="0.2">
      <c r="A30" s="16">
        <v>154</v>
      </c>
      <c r="B30" s="2" t="str">
        <f t="shared" si="0"/>
        <v>9A</v>
      </c>
      <c r="C30" s="16" t="s">
        <v>3382</v>
      </c>
      <c r="D30" s="8">
        <f>COUNTIF(数据!O:O,C30)</f>
        <v>0</v>
      </c>
    </row>
    <row r="31" spans="1:4" ht="15" customHeight="1" x14ac:dyDescent="0.2">
      <c r="A31" s="16">
        <v>155</v>
      </c>
      <c r="B31" s="2" t="str">
        <f t="shared" si="0"/>
        <v>9B</v>
      </c>
      <c r="C31" s="16" t="s">
        <v>3383</v>
      </c>
      <c r="D31" s="8">
        <f>COUNTIF(数据!O:O,C31)</f>
        <v>0</v>
      </c>
    </row>
    <row r="32" spans="1:4" ht="15" customHeight="1" x14ac:dyDescent="0.2">
      <c r="A32" s="16">
        <v>156</v>
      </c>
      <c r="B32" s="2" t="str">
        <f t="shared" si="0"/>
        <v>9C</v>
      </c>
      <c r="C32" s="16" t="s">
        <v>3384</v>
      </c>
      <c r="D32" s="8">
        <f>COUNTIF(数据!O:O,C32)</f>
        <v>0</v>
      </c>
    </row>
    <row r="33" spans="1:4" ht="15" customHeight="1" x14ac:dyDescent="0.2">
      <c r="A33" s="16">
        <v>157</v>
      </c>
      <c r="B33" s="2" t="str">
        <f t="shared" si="0"/>
        <v>9D</v>
      </c>
      <c r="C33" s="16" t="s">
        <v>3385</v>
      </c>
      <c r="D33" s="8">
        <f>COUNTIF(数据!O:O,C33)</f>
        <v>0</v>
      </c>
    </row>
    <row r="34" spans="1:4" ht="15" customHeight="1" x14ac:dyDescent="0.2">
      <c r="A34" s="16">
        <v>158</v>
      </c>
      <c r="B34" s="2" t="str">
        <f t="shared" si="0"/>
        <v>9E</v>
      </c>
      <c r="C34" s="16" t="s">
        <v>3386</v>
      </c>
      <c r="D34" s="8">
        <f>COUNTIF(数据!O:O,C34)</f>
        <v>0</v>
      </c>
    </row>
    <row r="35" spans="1:4" ht="15" customHeight="1" x14ac:dyDescent="0.2">
      <c r="A35" s="16">
        <v>159</v>
      </c>
      <c r="B35" s="2" t="str">
        <f t="shared" si="0"/>
        <v>9F</v>
      </c>
      <c r="C35" s="16" t="s">
        <v>3387</v>
      </c>
      <c r="D35" s="8">
        <f>COUNTIF(数据!O:O,C35)</f>
        <v>0</v>
      </c>
    </row>
    <row r="36" spans="1:4" ht="15" customHeight="1" x14ac:dyDescent="0.2">
      <c r="A36" s="16">
        <v>160</v>
      </c>
      <c r="B36" s="2" t="str">
        <f t="shared" si="0"/>
        <v>A0</v>
      </c>
      <c r="C36" s="16" t="s">
        <v>3388</v>
      </c>
      <c r="D36" s="8">
        <f>COUNTIF(数据!O:O,C36)</f>
        <v>0</v>
      </c>
    </row>
    <row r="37" spans="1:4" ht="15" customHeight="1" x14ac:dyDescent="0.2">
      <c r="A37" s="16">
        <v>161</v>
      </c>
      <c r="B37" s="2" t="str">
        <f t="shared" si="0"/>
        <v>A1</v>
      </c>
      <c r="C37" s="16" t="s">
        <v>3389</v>
      </c>
      <c r="D37" s="8">
        <f>COUNTIF(数据!O:O,C37)</f>
        <v>0</v>
      </c>
    </row>
    <row r="38" spans="1:4" ht="15" customHeight="1" x14ac:dyDescent="0.2">
      <c r="A38" s="16">
        <v>162</v>
      </c>
      <c r="B38" s="2" t="str">
        <f t="shared" si="0"/>
        <v>A2</v>
      </c>
      <c r="C38" s="16" t="s">
        <v>3390</v>
      </c>
      <c r="D38" s="8">
        <f>COUNTIF(数据!O:O,C38)</f>
        <v>0</v>
      </c>
    </row>
    <row r="39" spans="1:4" ht="15" customHeight="1" x14ac:dyDescent="0.2">
      <c r="A39" s="16">
        <v>163</v>
      </c>
      <c r="B39" s="2" t="str">
        <f t="shared" si="0"/>
        <v>A3</v>
      </c>
      <c r="C39" s="16" t="s">
        <v>3391</v>
      </c>
      <c r="D39" s="8">
        <f>COUNTIF(数据!O:O,C39)</f>
        <v>0</v>
      </c>
    </row>
    <row r="40" spans="1:4" ht="15" customHeight="1" x14ac:dyDescent="0.2">
      <c r="A40" s="16">
        <v>164</v>
      </c>
      <c r="B40" s="2" t="str">
        <f t="shared" si="0"/>
        <v>A4</v>
      </c>
      <c r="C40" s="16" t="s">
        <v>3392</v>
      </c>
      <c r="D40" s="8">
        <f>COUNTIF(数据!O:O,C40)</f>
        <v>0</v>
      </c>
    </row>
    <row r="41" spans="1:4" ht="15" customHeight="1" x14ac:dyDescent="0.2">
      <c r="A41" s="16">
        <v>165</v>
      </c>
      <c r="B41" s="2" t="str">
        <f t="shared" si="0"/>
        <v>A5</v>
      </c>
      <c r="C41" s="16" t="s">
        <v>3393</v>
      </c>
      <c r="D41" s="8">
        <f>COUNTIF(数据!O:O,C41)</f>
        <v>0</v>
      </c>
    </row>
    <row r="42" spans="1:4" ht="15" customHeight="1" x14ac:dyDescent="0.2">
      <c r="A42" s="16">
        <v>166</v>
      </c>
      <c r="B42" s="2" t="str">
        <f t="shared" si="0"/>
        <v>A6</v>
      </c>
      <c r="C42" s="16" t="s">
        <v>3394</v>
      </c>
      <c r="D42" s="8">
        <f>COUNTIF(数据!O:O,C42)</f>
        <v>0</v>
      </c>
    </row>
    <row r="43" spans="1:4" ht="15" customHeight="1" x14ac:dyDescent="0.2">
      <c r="A43" s="16">
        <v>167</v>
      </c>
      <c r="B43" s="2" t="str">
        <f t="shared" si="0"/>
        <v>A7</v>
      </c>
      <c r="C43" s="16" t="s">
        <v>3395</v>
      </c>
      <c r="D43" s="8">
        <f>COUNTIF(数据!O:O,C43)</f>
        <v>0</v>
      </c>
    </row>
    <row r="44" spans="1:4" ht="15" customHeight="1" x14ac:dyDescent="0.2">
      <c r="A44" s="16">
        <v>168</v>
      </c>
      <c r="B44" s="2" t="str">
        <f t="shared" si="0"/>
        <v>A8</v>
      </c>
      <c r="C44" s="16" t="s">
        <v>3396</v>
      </c>
      <c r="D44" s="8">
        <f>COUNTIF(数据!O:O,C44)</f>
        <v>0</v>
      </c>
    </row>
    <row r="45" spans="1:4" ht="15" customHeight="1" x14ac:dyDescent="0.2">
      <c r="A45" s="16">
        <v>169</v>
      </c>
      <c r="B45" s="2" t="str">
        <f t="shared" si="0"/>
        <v>A9</v>
      </c>
      <c r="C45" s="16" t="s">
        <v>3397</v>
      </c>
      <c r="D45" s="8">
        <f>COUNTIF(数据!O:O,C45)</f>
        <v>0</v>
      </c>
    </row>
    <row r="46" spans="1:4" ht="15" customHeight="1" x14ac:dyDescent="0.2">
      <c r="A46" s="16">
        <v>170</v>
      </c>
      <c r="B46" s="2" t="str">
        <f t="shared" si="0"/>
        <v>AA</v>
      </c>
      <c r="C46" s="16" t="s">
        <v>3398</v>
      </c>
      <c r="D46" s="8">
        <f>COUNTIF(数据!O:O,C46)</f>
        <v>0</v>
      </c>
    </row>
    <row r="47" spans="1:4" ht="15" customHeight="1" x14ac:dyDescent="0.2">
      <c r="A47" s="16">
        <v>171</v>
      </c>
      <c r="B47" s="2" t="str">
        <f t="shared" si="0"/>
        <v>AB</v>
      </c>
      <c r="C47" s="16" t="s">
        <v>3399</v>
      </c>
      <c r="D47" s="8">
        <f>COUNTIF(数据!O:O,C47)</f>
        <v>0</v>
      </c>
    </row>
    <row r="48" spans="1:4" ht="15" customHeight="1" x14ac:dyDescent="0.2">
      <c r="A48" s="16">
        <v>172</v>
      </c>
      <c r="B48" s="2" t="str">
        <f t="shared" si="0"/>
        <v>AC</v>
      </c>
      <c r="C48" s="16" t="s">
        <v>3400</v>
      </c>
      <c r="D48" s="8">
        <f>COUNTIF(数据!O:O,C48)</f>
        <v>0</v>
      </c>
    </row>
    <row r="49" spans="1:4" ht="15" customHeight="1" x14ac:dyDescent="0.2">
      <c r="A49" s="16">
        <v>173</v>
      </c>
      <c r="B49" s="2" t="str">
        <f t="shared" si="0"/>
        <v>AD</v>
      </c>
      <c r="C49" s="16" t="s">
        <v>3401</v>
      </c>
      <c r="D49" s="8">
        <f>COUNTIF(数据!O:O,C49)</f>
        <v>0</v>
      </c>
    </row>
    <row r="50" spans="1:4" ht="15" customHeight="1" x14ac:dyDescent="0.2">
      <c r="A50" s="16">
        <v>174</v>
      </c>
      <c r="B50" s="2" t="str">
        <f t="shared" si="0"/>
        <v>AE</v>
      </c>
      <c r="C50" s="16" t="s">
        <v>3402</v>
      </c>
      <c r="D50" s="8">
        <f>COUNTIF(数据!O:O,C50)</f>
        <v>0</v>
      </c>
    </row>
    <row r="51" spans="1:4" ht="15" customHeight="1" x14ac:dyDescent="0.2">
      <c r="A51" s="16">
        <v>175</v>
      </c>
      <c r="B51" s="2" t="str">
        <f t="shared" si="0"/>
        <v>AF</v>
      </c>
      <c r="C51" s="16" t="s">
        <v>3403</v>
      </c>
      <c r="D51" s="8">
        <f>COUNTIF(数据!O:O,C51)</f>
        <v>0</v>
      </c>
    </row>
    <row r="52" spans="1:4" ht="15" customHeight="1" x14ac:dyDescent="0.2">
      <c r="A52" s="16">
        <v>176</v>
      </c>
      <c r="B52" s="2" t="str">
        <f t="shared" si="0"/>
        <v>B0</v>
      </c>
      <c r="C52" s="16" t="s">
        <v>3404</v>
      </c>
      <c r="D52" s="8">
        <f>COUNTIF(数据!O:O,C52)</f>
        <v>242</v>
      </c>
    </row>
    <row r="53" spans="1:4" ht="15" customHeight="1" x14ac:dyDescent="0.2">
      <c r="A53" s="16">
        <v>177</v>
      </c>
      <c r="B53" s="2" t="str">
        <f t="shared" si="0"/>
        <v>B1</v>
      </c>
      <c r="C53" s="16" t="s">
        <v>3405</v>
      </c>
      <c r="D53" s="8">
        <f>COUNTIF(数据!O:O,C53)</f>
        <v>208</v>
      </c>
    </row>
    <row r="54" spans="1:4" ht="15" customHeight="1" x14ac:dyDescent="0.2">
      <c r="A54" s="16">
        <v>178</v>
      </c>
      <c r="B54" s="2" t="str">
        <f t="shared" si="0"/>
        <v>B2</v>
      </c>
      <c r="C54" s="16" t="s">
        <v>3406</v>
      </c>
      <c r="D54" s="8">
        <f>COUNTIF(数据!O:O,C54)</f>
        <v>0</v>
      </c>
    </row>
    <row r="55" spans="1:4" ht="15" customHeight="1" x14ac:dyDescent="0.2">
      <c r="A55" s="16">
        <v>179</v>
      </c>
      <c r="B55" s="2" t="str">
        <f t="shared" si="0"/>
        <v>B3</v>
      </c>
      <c r="C55" s="16" t="s">
        <v>3407</v>
      </c>
      <c r="D55" s="8">
        <f>COUNTIF(数据!O:O,C55)</f>
        <v>0</v>
      </c>
    </row>
    <row r="56" spans="1:4" ht="15" customHeight="1" x14ac:dyDescent="0.2">
      <c r="A56" s="16">
        <v>180</v>
      </c>
      <c r="B56" s="2" t="str">
        <f t="shared" si="0"/>
        <v>B4</v>
      </c>
      <c r="C56" s="16" t="s">
        <v>3408</v>
      </c>
      <c r="D56" s="8">
        <f>COUNTIF(数据!O:O,C56)</f>
        <v>0</v>
      </c>
    </row>
    <row r="57" spans="1:4" ht="15" customHeight="1" x14ac:dyDescent="0.2">
      <c r="A57" s="16">
        <v>181</v>
      </c>
      <c r="B57" s="2" t="str">
        <f t="shared" si="0"/>
        <v>B5</v>
      </c>
      <c r="C57" s="16" t="s">
        <v>3409</v>
      </c>
      <c r="D57" s="8">
        <f>COUNTIF(数据!O:O,C57)</f>
        <v>0</v>
      </c>
    </row>
    <row r="58" spans="1:4" ht="15" customHeight="1" x14ac:dyDescent="0.2">
      <c r="A58" s="16">
        <v>182</v>
      </c>
      <c r="B58" s="2" t="str">
        <f t="shared" si="0"/>
        <v>B6</v>
      </c>
      <c r="C58" s="16" t="s">
        <v>3410</v>
      </c>
      <c r="D58" s="8">
        <f>COUNTIF(数据!O:O,C58)</f>
        <v>0</v>
      </c>
    </row>
    <row r="59" spans="1:4" ht="15" customHeight="1" x14ac:dyDescent="0.2">
      <c r="A59" s="16">
        <v>183</v>
      </c>
      <c r="B59" s="2" t="str">
        <f t="shared" si="0"/>
        <v>B7</v>
      </c>
      <c r="C59" s="16" t="s">
        <v>3411</v>
      </c>
      <c r="D59" s="8">
        <f>COUNTIF(数据!O:O,C59)</f>
        <v>0</v>
      </c>
    </row>
    <row r="60" spans="1:4" ht="15" customHeight="1" x14ac:dyDescent="0.2">
      <c r="A60" s="16">
        <v>184</v>
      </c>
      <c r="B60" s="2" t="str">
        <f t="shared" si="0"/>
        <v>B8</v>
      </c>
      <c r="C60" s="16" t="s">
        <v>3412</v>
      </c>
      <c r="D60" s="8">
        <f>COUNTIF(数据!O:O,C60)</f>
        <v>0</v>
      </c>
    </row>
    <row r="61" spans="1:4" ht="15" customHeight="1" x14ac:dyDescent="0.2">
      <c r="A61" s="16">
        <v>185</v>
      </c>
      <c r="B61" s="2" t="str">
        <f t="shared" si="0"/>
        <v>B9</v>
      </c>
      <c r="C61" s="16" t="s">
        <v>3413</v>
      </c>
      <c r="D61" s="8">
        <f>COUNTIF(数据!O:O,C61)</f>
        <v>0</v>
      </c>
    </row>
    <row r="62" spans="1:4" ht="15" customHeight="1" x14ac:dyDescent="0.2">
      <c r="A62" s="16">
        <v>186</v>
      </c>
      <c r="B62" s="2" t="str">
        <f t="shared" si="0"/>
        <v>BA</v>
      </c>
      <c r="C62" s="16" t="s">
        <v>3414</v>
      </c>
      <c r="D62" s="8">
        <f>COUNTIF(数据!O:O,C62)</f>
        <v>0</v>
      </c>
    </row>
    <row r="63" spans="1:4" ht="15" customHeight="1" x14ac:dyDescent="0.2">
      <c r="A63" s="16">
        <v>187</v>
      </c>
      <c r="B63" s="2" t="str">
        <f t="shared" si="0"/>
        <v>BB</v>
      </c>
      <c r="C63" s="16" t="s">
        <v>3415</v>
      </c>
      <c r="D63" s="8">
        <f>COUNTIF(数据!O:O,C63)</f>
        <v>0</v>
      </c>
    </row>
    <row r="64" spans="1:4" ht="15" customHeight="1" x14ac:dyDescent="0.2">
      <c r="A64" s="16">
        <v>188</v>
      </c>
      <c r="B64" s="2" t="str">
        <f t="shared" si="0"/>
        <v>BC</v>
      </c>
      <c r="C64" s="16" t="s">
        <v>3416</v>
      </c>
      <c r="D64" s="8">
        <f>COUNTIF(数据!O:O,C64)</f>
        <v>0</v>
      </c>
    </row>
    <row r="65" spans="1:4" ht="15" customHeight="1" x14ac:dyDescent="0.2">
      <c r="A65" s="16">
        <v>189</v>
      </c>
      <c r="B65" s="2" t="str">
        <f t="shared" si="0"/>
        <v>BD</v>
      </c>
      <c r="C65" s="16" t="s">
        <v>3417</v>
      </c>
      <c r="D65" s="8">
        <f>COUNTIF(数据!O:O,C65)</f>
        <v>0</v>
      </c>
    </row>
    <row r="66" spans="1:4" ht="15" customHeight="1" x14ac:dyDescent="0.2">
      <c r="A66" s="16">
        <v>190</v>
      </c>
      <c r="B66" s="2" t="str">
        <f t="shared" si="0"/>
        <v>BE</v>
      </c>
      <c r="C66" s="16" t="s">
        <v>3418</v>
      </c>
      <c r="D66" s="8">
        <f>COUNTIF(数据!O:O,C66)</f>
        <v>0</v>
      </c>
    </row>
    <row r="67" spans="1:4" ht="15" customHeight="1" x14ac:dyDescent="0.2">
      <c r="A67" s="16">
        <v>191</v>
      </c>
      <c r="B67" s="2" t="str">
        <f t="shared" si="0"/>
        <v>BF</v>
      </c>
      <c r="C67" s="16" t="s">
        <v>3419</v>
      </c>
      <c r="D67" s="8">
        <f>COUNTIF(数据!O:O,C67)</f>
        <v>0</v>
      </c>
    </row>
    <row r="68" spans="1:4" ht="15" customHeight="1" x14ac:dyDescent="0.2">
      <c r="A68" s="16">
        <v>192</v>
      </c>
      <c r="B68" s="2" t="str">
        <f t="shared" ref="B68:B131" si="1">DEC2HEX(A68,2)</f>
        <v>C0</v>
      </c>
      <c r="C68" s="7" t="s">
        <v>3420</v>
      </c>
      <c r="D68" s="8">
        <f>COUNTIF(数据!O:O,C68)</f>
        <v>56</v>
      </c>
    </row>
    <row r="69" spans="1:4" ht="15" customHeight="1" x14ac:dyDescent="0.2">
      <c r="A69" s="16">
        <v>193</v>
      </c>
      <c r="B69" s="2" t="str">
        <f t="shared" si="1"/>
        <v>C1</v>
      </c>
      <c r="C69" s="7" t="s">
        <v>3421</v>
      </c>
      <c r="D69" s="8">
        <f>COUNTIF(数据!O:O,C69)</f>
        <v>51</v>
      </c>
    </row>
    <row r="70" spans="1:4" ht="15" customHeight="1" x14ac:dyDescent="0.2">
      <c r="A70" s="16">
        <v>194</v>
      </c>
      <c r="B70" s="2" t="str">
        <f t="shared" si="1"/>
        <v>C2</v>
      </c>
      <c r="C70" s="7" t="s">
        <v>3422</v>
      </c>
      <c r="D70" s="8">
        <f>COUNTIF(数据!O:O,C70)</f>
        <v>0</v>
      </c>
    </row>
    <row r="71" spans="1:4" ht="15" customHeight="1" x14ac:dyDescent="0.2">
      <c r="A71" s="16">
        <v>195</v>
      </c>
      <c r="B71" s="2" t="str">
        <f t="shared" si="1"/>
        <v>C3</v>
      </c>
      <c r="C71" s="7" t="s">
        <v>3423</v>
      </c>
      <c r="D71" s="8">
        <f>COUNTIF(数据!O:O,C71)</f>
        <v>1</v>
      </c>
    </row>
    <row r="72" spans="1:4" ht="15" customHeight="1" x14ac:dyDescent="0.2">
      <c r="A72" s="16">
        <v>196</v>
      </c>
      <c r="B72" s="2" t="str">
        <f t="shared" si="1"/>
        <v>C4</v>
      </c>
      <c r="C72" s="7" t="s">
        <v>3424</v>
      </c>
      <c r="D72" s="8">
        <f>COUNTIF(数据!O:O,C72)</f>
        <v>0</v>
      </c>
    </row>
    <row r="73" spans="1:4" ht="15" customHeight="1" x14ac:dyDescent="0.2">
      <c r="A73" s="16">
        <v>197</v>
      </c>
      <c r="B73" s="2" t="str">
        <f t="shared" si="1"/>
        <v>C5</v>
      </c>
      <c r="C73" s="7" t="s">
        <v>3425</v>
      </c>
      <c r="D73" s="8">
        <f>COUNTIF(数据!O:O,C73)</f>
        <v>0</v>
      </c>
    </row>
    <row r="74" spans="1:4" ht="15" customHeight="1" x14ac:dyDescent="0.2">
      <c r="A74" s="16">
        <v>198</v>
      </c>
      <c r="B74" s="2" t="str">
        <f t="shared" si="1"/>
        <v>C6</v>
      </c>
      <c r="C74" s="7" t="s">
        <v>3426</v>
      </c>
      <c r="D74" s="8">
        <f>COUNTIF(数据!O:O,C74)</f>
        <v>0</v>
      </c>
    </row>
    <row r="75" spans="1:4" ht="15" customHeight="1" x14ac:dyDescent="0.2">
      <c r="A75" s="16">
        <v>199</v>
      </c>
      <c r="B75" s="2" t="str">
        <f t="shared" si="1"/>
        <v>C7</v>
      </c>
      <c r="C75" s="7" t="s">
        <v>3427</v>
      </c>
      <c r="D75" s="8">
        <f>COUNTIF(数据!O:O,C75)</f>
        <v>0</v>
      </c>
    </row>
    <row r="76" spans="1:4" ht="15" customHeight="1" x14ac:dyDescent="0.2">
      <c r="A76" s="16">
        <v>200</v>
      </c>
      <c r="B76" s="2" t="str">
        <f t="shared" si="1"/>
        <v>C8</v>
      </c>
      <c r="C76" s="7" t="s">
        <v>3428</v>
      </c>
      <c r="D76" s="8">
        <f>COUNTIF(数据!O:O,C76)</f>
        <v>0</v>
      </c>
    </row>
    <row r="77" spans="1:4" ht="15" customHeight="1" x14ac:dyDescent="0.2">
      <c r="A77" s="16">
        <v>201</v>
      </c>
      <c r="B77" s="2" t="str">
        <f t="shared" si="1"/>
        <v>C9</v>
      </c>
      <c r="C77" s="7" t="s">
        <v>3429</v>
      </c>
      <c r="D77" s="8">
        <f>COUNTIF(数据!O:O,C77)</f>
        <v>0</v>
      </c>
    </row>
    <row r="78" spans="1:4" ht="15" customHeight="1" x14ac:dyDescent="0.2">
      <c r="A78" s="16">
        <v>202</v>
      </c>
      <c r="B78" s="2" t="str">
        <f t="shared" si="1"/>
        <v>CA</v>
      </c>
      <c r="C78" s="7" t="s">
        <v>3430</v>
      </c>
      <c r="D78" s="8">
        <f>COUNTIF(数据!O:O,C78)</f>
        <v>0</v>
      </c>
    </row>
    <row r="79" spans="1:4" ht="15" customHeight="1" x14ac:dyDescent="0.2">
      <c r="A79" s="16">
        <v>203</v>
      </c>
      <c r="B79" s="2" t="str">
        <f t="shared" si="1"/>
        <v>CB</v>
      </c>
      <c r="C79" s="7" t="s">
        <v>3431</v>
      </c>
      <c r="D79" s="8">
        <f>COUNTIF(数据!O:O,C79)</f>
        <v>0</v>
      </c>
    </row>
    <row r="80" spans="1:4" ht="15" customHeight="1" x14ac:dyDescent="0.2">
      <c r="A80" s="16">
        <v>204</v>
      </c>
      <c r="B80" s="2" t="str">
        <f t="shared" si="1"/>
        <v>CC</v>
      </c>
      <c r="C80" s="7" t="s">
        <v>3432</v>
      </c>
      <c r="D80" s="8">
        <f>COUNTIF(数据!O:O,C80)</f>
        <v>0</v>
      </c>
    </row>
    <row r="81" spans="1:4" ht="15" customHeight="1" x14ac:dyDescent="0.2">
      <c r="A81" s="16">
        <v>205</v>
      </c>
      <c r="B81" s="2" t="str">
        <f t="shared" si="1"/>
        <v>CD</v>
      </c>
      <c r="C81" s="7" t="s">
        <v>3433</v>
      </c>
      <c r="D81" s="8">
        <f>COUNTIF(数据!O:O,C81)</f>
        <v>0</v>
      </c>
    </row>
    <row r="82" spans="1:4" ht="15" customHeight="1" x14ac:dyDescent="0.2">
      <c r="A82" s="16">
        <v>206</v>
      </c>
      <c r="B82" s="2" t="str">
        <f t="shared" si="1"/>
        <v>CE</v>
      </c>
      <c r="C82" s="7" t="s">
        <v>3434</v>
      </c>
      <c r="D82" s="8">
        <f>COUNTIF(数据!O:O,C82)</f>
        <v>0</v>
      </c>
    </row>
    <row r="83" spans="1:4" ht="15" customHeight="1" x14ac:dyDescent="0.2">
      <c r="A83" s="16">
        <v>207</v>
      </c>
      <c r="B83" s="2" t="str">
        <f t="shared" si="1"/>
        <v>CF</v>
      </c>
      <c r="C83" s="7" t="s">
        <v>3435</v>
      </c>
      <c r="D83" s="8">
        <f>COUNTIF(数据!O:O,C83)</f>
        <v>0</v>
      </c>
    </row>
    <row r="84" spans="1:4" ht="15" customHeight="1" x14ac:dyDescent="0.2">
      <c r="A84" s="16">
        <v>208</v>
      </c>
      <c r="B84" s="2" t="str">
        <f t="shared" si="1"/>
        <v>D0</v>
      </c>
      <c r="C84" s="7" t="s">
        <v>3184</v>
      </c>
      <c r="D84" s="8">
        <f>COUNTIF(数据!O:O,C84)</f>
        <v>0</v>
      </c>
    </row>
    <row r="85" spans="1:4" ht="15" customHeight="1" x14ac:dyDescent="0.2">
      <c r="A85" s="16">
        <v>209</v>
      </c>
      <c r="B85" s="2" t="str">
        <f t="shared" si="1"/>
        <v>D1</v>
      </c>
      <c r="C85" s="7" t="s">
        <v>3184</v>
      </c>
      <c r="D85" s="8">
        <f>COUNTIF(数据!O:O,C85)</f>
        <v>0</v>
      </c>
    </row>
    <row r="86" spans="1:4" ht="15" customHeight="1" x14ac:dyDescent="0.2">
      <c r="A86" s="16">
        <v>210</v>
      </c>
      <c r="B86" s="2" t="str">
        <f t="shared" si="1"/>
        <v>D2</v>
      </c>
      <c r="C86" s="7" t="s">
        <v>3184</v>
      </c>
      <c r="D86" s="8">
        <f>COUNTIF(数据!O:O,C86)</f>
        <v>0</v>
      </c>
    </row>
    <row r="87" spans="1:4" ht="15" customHeight="1" x14ac:dyDescent="0.2">
      <c r="A87" s="16">
        <v>211</v>
      </c>
      <c r="B87" s="2" t="str">
        <f t="shared" si="1"/>
        <v>D3</v>
      </c>
      <c r="C87" s="7" t="s">
        <v>3184</v>
      </c>
      <c r="D87" s="8">
        <f>COUNTIF(数据!O:O,C87)</f>
        <v>0</v>
      </c>
    </row>
    <row r="88" spans="1:4" ht="15" customHeight="1" x14ac:dyDescent="0.2">
      <c r="A88" s="16">
        <v>212</v>
      </c>
      <c r="B88" s="2" t="str">
        <f t="shared" si="1"/>
        <v>D4</v>
      </c>
      <c r="C88" s="7" t="s">
        <v>3184</v>
      </c>
      <c r="D88" s="8">
        <f>COUNTIF(数据!O:O,C88)</f>
        <v>0</v>
      </c>
    </row>
    <row r="89" spans="1:4" ht="15" customHeight="1" x14ac:dyDescent="0.2">
      <c r="A89" s="16">
        <v>213</v>
      </c>
      <c r="B89" s="2" t="str">
        <f t="shared" si="1"/>
        <v>D5</v>
      </c>
      <c r="C89" s="7" t="s">
        <v>3184</v>
      </c>
      <c r="D89" s="8">
        <f>COUNTIF(数据!O:O,C89)</f>
        <v>0</v>
      </c>
    </row>
    <row r="90" spans="1:4" ht="15" customHeight="1" x14ac:dyDescent="0.2">
      <c r="A90" s="16">
        <v>214</v>
      </c>
      <c r="B90" s="2" t="str">
        <f t="shared" si="1"/>
        <v>D6</v>
      </c>
      <c r="C90" s="7" t="s">
        <v>3184</v>
      </c>
      <c r="D90" s="8">
        <f>COUNTIF(数据!O:O,C90)</f>
        <v>0</v>
      </c>
    </row>
    <row r="91" spans="1:4" ht="15" customHeight="1" x14ac:dyDescent="0.2">
      <c r="A91" s="16">
        <v>215</v>
      </c>
      <c r="B91" s="2" t="str">
        <f t="shared" si="1"/>
        <v>D7</v>
      </c>
      <c r="C91" s="7" t="s">
        <v>3184</v>
      </c>
      <c r="D91" s="8">
        <f>COUNTIF(数据!O:O,C91)</f>
        <v>0</v>
      </c>
    </row>
    <row r="92" spans="1:4" ht="15" customHeight="1" x14ac:dyDescent="0.2">
      <c r="A92" s="16">
        <v>216</v>
      </c>
      <c r="B92" s="2" t="str">
        <f t="shared" si="1"/>
        <v>D8</v>
      </c>
      <c r="C92" s="7" t="s">
        <v>3184</v>
      </c>
      <c r="D92" s="8">
        <f>COUNTIF(数据!O:O,C92)</f>
        <v>0</v>
      </c>
    </row>
    <row r="93" spans="1:4" ht="15" customHeight="1" x14ac:dyDescent="0.2">
      <c r="A93" s="16">
        <v>217</v>
      </c>
      <c r="B93" s="2" t="str">
        <f t="shared" si="1"/>
        <v>D9</v>
      </c>
      <c r="C93" s="7" t="s">
        <v>3184</v>
      </c>
      <c r="D93" s="8">
        <f>COUNTIF(数据!O:O,C93)</f>
        <v>0</v>
      </c>
    </row>
    <row r="94" spans="1:4" ht="15" customHeight="1" x14ac:dyDescent="0.2">
      <c r="A94" s="16">
        <v>218</v>
      </c>
      <c r="B94" s="2" t="str">
        <f t="shared" si="1"/>
        <v>DA</v>
      </c>
      <c r="C94" s="7" t="s">
        <v>3184</v>
      </c>
      <c r="D94" s="8">
        <f>COUNTIF(数据!O:O,C94)</f>
        <v>0</v>
      </c>
    </row>
    <row r="95" spans="1:4" ht="15" customHeight="1" x14ac:dyDescent="0.2">
      <c r="A95" s="16">
        <v>219</v>
      </c>
      <c r="B95" s="2" t="str">
        <f t="shared" si="1"/>
        <v>DB</v>
      </c>
      <c r="C95" s="7" t="s">
        <v>3184</v>
      </c>
      <c r="D95" s="8">
        <f>COUNTIF(数据!O:O,C95)</f>
        <v>0</v>
      </c>
    </row>
    <row r="96" spans="1:4" ht="15" customHeight="1" x14ac:dyDescent="0.2">
      <c r="A96" s="16">
        <v>220</v>
      </c>
      <c r="B96" s="2" t="str">
        <f t="shared" si="1"/>
        <v>DC</v>
      </c>
      <c r="C96" s="7" t="s">
        <v>3184</v>
      </c>
      <c r="D96" s="8">
        <f>COUNTIF(数据!O:O,C96)</f>
        <v>0</v>
      </c>
    </row>
    <row r="97" spans="1:4" ht="15" customHeight="1" x14ac:dyDescent="0.2">
      <c r="A97" s="16">
        <v>221</v>
      </c>
      <c r="B97" s="2" t="str">
        <f t="shared" si="1"/>
        <v>DD</v>
      </c>
      <c r="C97" s="7" t="s">
        <v>3184</v>
      </c>
      <c r="D97" s="8">
        <f>COUNTIF(数据!O:O,C97)</f>
        <v>0</v>
      </c>
    </row>
    <row r="98" spans="1:4" ht="15" customHeight="1" x14ac:dyDescent="0.2">
      <c r="A98" s="16">
        <v>222</v>
      </c>
      <c r="B98" s="2" t="str">
        <f t="shared" si="1"/>
        <v>DE</v>
      </c>
      <c r="C98" s="7" t="s">
        <v>3184</v>
      </c>
      <c r="D98" s="8">
        <f>COUNTIF(数据!O:O,C98)</f>
        <v>0</v>
      </c>
    </row>
    <row r="99" spans="1:4" ht="15" customHeight="1" x14ac:dyDescent="0.2">
      <c r="A99" s="16">
        <v>223</v>
      </c>
      <c r="B99" s="2" t="str">
        <f t="shared" si="1"/>
        <v>DF</v>
      </c>
      <c r="C99" s="7" t="s">
        <v>3184</v>
      </c>
      <c r="D99" s="8">
        <f>COUNTIF(数据!O:O,C99)</f>
        <v>0</v>
      </c>
    </row>
    <row r="100" spans="1:4" ht="15" customHeight="1" x14ac:dyDescent="0.2">
      <c r="A100" s="16">
        <v>224</v>
      </c>
      <c r="B100" s="2" t="str">
        <f t="shared" si="1"/>
        <v>E0</v>
      </c>
      <c r="C100" s="16" t="s">
        <v>3436</v>
      </c>
      <c r="D100" s="8">
        <f>COUNTIF(数据!O:O,C100)</f>
        <v>0</v>
      </c>
    </row>
    <row r="101" spans="1:4" ht="15" customHeight="1" x14ac:dyDescent="0.2">
      <c r="A101" s="16">
        <v>225</v>
      </c>
      <c r="B101" s="2" t="str">
        <f t="shared" si="1"/>
        <v>E1</v>
      </c>
      <c r="C101" s="16" t="s">
        <v>3437</v>
      </c>
      <c r="D101" s="8">
        <f>COUNTIF(数据!O:O,C101)</f>
        <v>0</v>
      </c>
    </row>
    <row r="102" spans="1:4" ht="15" customHeight="1" x14ac:dyDescent="0.2">
      <c r="A102" s="16">
        <v>226</v>
      </c>
      <c r="B102" s="2" t="str">
        <f t="shared" si="1"/>
        <v>E2</v>
      </c>
      <c r="C102" s="16" t="s">
        <v>3438</v>
      </c>
      <c r="D102" s="8">
        <f>COUNTIF(数据!O:O,C102)</f>
        <v>0</v>
      </c>
    </row>
    <row r="103" spans="1:4" ht="15" customHeight="1" x14ac:dyDescent="0.2">
      <c r="A103" s="16">
        <v>227</v>
      </c>
      <c r="B103" s="2" t="str">
        <f t="shared" si="1"/>
        <v>E3</v>
      </c>
      <c r="C103" s="16" t="s">
        <v>3439</v>
      </c>
      <c r="D103" s="8">
        <f>COUNTIF(数据!O:O,C103)</f>
        <v>0</v>
      </c>
    </row>
    <row r="104" spans="1:4" ht="15" customHeight="1" x14ac:dyDescent="0.2">
      <c r="A104" s="16">
        <v>228</v>
      </c>
      <c r="B104" s="2" t="str">
        <f t="shared" si="1"/>
        <v>E4</v>
      </c>
      <c r="C104" s="16" t="s">
        <v>3440</v>
      </c>
      <c r="D104" s="8">
        <f>COUNTIF(数据!O:O,C104)</f>
        <v>0</v>
      </c>
    </row>
    <row r="105" spans="1:4" ht="15" customHeight="1" x14ac:dyDescent="0.2">
      <c r="A105" s="16">
        <v>229</v>
      </c>
      <c r="B105" s="2" t="str">
        <f t="shared" si="1"/>
        <v>E5</v>
      </c>
      <c r="C105" s="16" t="s">
        <v>3441</v>
      </c>
      <c r="D105" s="8">
        <f>COUNTIF(数据!O:O,C105)</f>
        <v>0</v>
      </c>
    </row>
    <row r="106" spans="1:4" ht="15" customHeight="1" x14ac:dyDescent="0.2">
      <c r="A106" s="16">
        <v>230</v>
      </c>
      <c r="B106" s="2" t="str">
        <f t="shared" si="1"/>
        <v>E6</v>
      </c>
      <c r="C106" s="16" t="s">
        <v>3442</v>
      </c>
      <c r="D106" s="8">
        <f>COUNTIF(数据!O:O,C106)</f>
        <v>0</v>
      </c>
    </row>
    <row r="107" spans="1:4" ht="15" customHeight="1" x14ac:dyDescent="0.2">
      <c r="A107" s="16">
        <v>231</v>
      </c>
      <c r="B107" s="2" t="str">
        <f t="shared" si="1"/>
        <v>E7</v>
      </c>
      <c r="C107" s="16" t="s">
        <v>3443</v>
      </c>
      <c r="D107" s="8">
        <f>COUNTIF(数据!O:O,C107)</f>
        <v>0</v>
      </c>
    </row>
    <row r="108" spans="1:4" ht="15" customHeight="1" x14ac:dyDescent="0.2">
      <c r="A108" s="16">
        <v>232</v>
      </c>
      <c r="B108" s="2" t="str">
        <f t="shared" si="1"/>
        <v>E8</v>
      </c>
      <c r="C108" s="16" t="s">
        <v>3444</v>
      </c>
      <c r="D108" s="8">
        <f>COUNTIF(数据!O:O,C108)</f>
        <v>0</v>
      </c>
    </row>
    <row r="109" spans="1:4" ht="15" customHeight="1" x14ac:dyDescent="0.2">
      <c r="A109" s="16">
        <v>233</v>
      </c>
      <c r="B109" s="2" t="str">
        <f t="shared" si="1"/>
        <v>E9</v>
      </c>
      <c r="C109" s="16" t="s">
        <v>3445</v>
      </c>
      <c r="D109" s="8">
        <f>COUNTIF(数据!O:O,C109)</f>
        <v>0</v>
      </c>
    </row>
    <row r="110" spans="1:4" ht="15" customHeight="1" x14ac:dyDescent="0.2">
      <c r="A110" s="16">
        <v>234</v>
      </c>
      <c r="B110" s="2" t="str">
        <f t="shared" si="1"/>
        <v>EA</v>
      </c>
      <c r="C110" s="16" t="s">
        <v>3446</v>
      </c>
      <c r="D110" s="8">
        <f>COUNTIF(数据!O:O,C110)</f>
        <v>0</v>
      </c>
    </row>
    <row r="111" spans="1:4" ht="15" customHeight="1" x14ac:dyDescent="0.2">
      <c r="A111" s="16">
        <v>235</v>
      </c>
      <c r="B111" s="2" t="str">
        <f t="shared" si="1"/>
        <v>EB</v>
      </c>
      <c r="C111" s="16" t="s">
        <v>3447</v>
      </c>
      <c r="D111" s="8">
        <f>COUNTIF(数据!O:O,C111)</f>
        <v>0</v>
      </c>
    </row>
    <row r="112" spans="1:4" ht="15" customHeight="1" x14ac:dyDescent="0.2">
      <c r="A112" s="16">
        <v>236</v>
      </c>
      <c r="B112" s="2" t="str">
        <f t="shared" si="1"/>
        <v>EC</v>
      </c>
      <c r="C112" s="16" t="s">
        <v>3448</v>
      </c>
      <c r="D112" s="8">
        <f>COUNTIF(数据!O:O,C112)</f>
        <v>0</v>
      </c>
    </row>
    <row r="113" spans="1:4" ht="15" customHeight="1" x14ac:dyDescent="0.2">
      <c r="A113" s="16">
        <v>237</v>
      </c>
      <c r="B113" s="2" t="str">
        <f t="shared" si="1"/>
        <v>ED</v>
      </c>
      <c r="C113" s="16" t="s">
        <v>3449</v>
      </c>
      <c r="D113" s="8">
        <f>COUNTIF(数据!O:O,C113)</f>
        <v>0</v>
      </c>
    </row>
    <row r="114" spans="1:4" ht="15" customHeight="1" x14ac:dyDescent="0.2">
      <c r="A114" s="16">
        <v>238</v>
      </c>
      <c r="B114" s="2" t="str">
        <f t="shared" si="1"/>
        <v>EE</v>
      </c>
      <c r="C114" s="16" t="s">
        <v>3450</v>
      </c>
      <c r="D114" s="8">
        <f>COUNTIF(数据!O:O,C114)</f>
        <v>0</v>
      </c>
    </row>
    <row r="115" spans="1:4" ht="15" customHeight="1" x14ac:dyDescent="0.2">
      <c r="A115" s="16">
        <v>239</v>
      </c>
      <c r="B115" s="2" t="str">
        <f t="shared" si="1"/>
        <v>EF</v>
      </c>
      <c r="C115" s="16" t="s">
        <v>3451</v>
      </c>
      <c r="D115" s="8">
        <f>COUNTIF(数据!O:O,C115)</f>
        <v>0</v>
      </c>
    </row>
    <row r="116" spans="1:4" ht="15" customHeight="1" x14ac:dyDescent="0.2">
      <c r="A116" s="16">
        <v>240</v>
      </c>
      <c r="B116" s="2" t="str">
        <f t="shared" si="1"/>
        <v>F0</v>
      </c>
      <c r="C116" s="7" t="s">
        <v>3156</v>
      </c>
      <c r="D116" s="8">
        <f>COUNTIF(数据!O:O,C116)</f>
        <v>0</v>
      </c>
    </row>
    <row r="117" spans="1:4" ht="15" customHeight="1" x14ac:dyDescent="0.2">
      <c r="A117" s="16">
        <v>241</v>
      </c>
      <c r="B117" s="2" t="str">
        <f t="shared" si="1"/>
        <v>F1</v>
      </c>
      <c r="C117" s="7" t="s">
        <v>3184</v>
      </c>
      <c r="D117" s="8">
        <f>COUNTIF(数据!O:O,C117)</f>
        <v>0</v>
      </c>
    </row>
    <row r="118" spans="1:4" ht="15" customHeight="1" x14ac:dyDescent="0.2">
      <c r="A118" s="16">
        <v>242</v>
      </c>
      <c r="B118" s="2" t="str">
        <f t="shared" si="1"/>
        <v>F2</v>
      </c>
      <c r="C118" s="7" t="s">
        <v>3157</v>
      </c>
      <c r="D118" s="8">
        <f>COUNTIF(数据!O:O,C118)</f>
        <v>0</v>
      </c>
    </row>
    <row r="119" spans="1:4" ht="15" customHeight="1" x14ac:dyDescent="0.2">
      <c r="A119" s="16">
        <v>243</v>
      </c>
      <c r="B119" s="2" t="str">
        <f t="shared" si="1"/>
        <v>F3</v>
      </c>
      <c r="C119" s="7" t="s">
        <v>3158</v>
      </c>
      <c r="D119" s="8">
        <f>COUNTIF(数据!O:O,C119)</f>
        <v>0</v>
      </c>
    </row>
    <row r="120" spans="1:4" ht="15" customHeight="1" x14ac:dyDescent="0.2">
      <c r="A120" s="16">
        <v>244</v>
      </c>
      <c r="B120" s="2" t="str">
        <f t="shared" si="1"/>
        <v>F4</v>
      </c>
      <c r="C120" s="7" t="s">
        <v>3184</v>
      </c>
      <c r="D120" s="8">
        <f>COUNTIF(数据!O:O,C120)</f>
        <v>0</v>
      </c>
    </row>
    <row r="121" spans="1:4" ht="15" customHeight="1" x14ac:dyDescent="0.2">
      <c r="A121" s="16">
        <v>245</v>
      </c>
      <c r="B121" s="2" t="str">
        <f t="shared" si="1"/>
        <v>F5</v>
      </c>
      <c r="C121" s="7" t="s">
        <v>3184</v>
      </c>
      <c r="D121" s="8">
        <f>COUNTIF(数据!O:O,C121)</f>
        <v>0</v>
      </c>
    </row>
    <row r="122" spans="1:4" ht="15" customHeight="1" x14ac:dyDescent="0.2">
      <c r="A122" s="16">
        <v>246</v>
      </c>
      <c r="B122" s="2" t="str">
        <f t="shared" si="1"/>
        <v>F6</v>
      </c>
      <c r="C122" s="7" t="s">
        <v>3159</v>
      </c>
      <c r="D122" s="8">
        <f>COUNTIF(数据!O:O,C122)</f>
        <v>0</v>
      </c>
    </row>
    <row r="123" spans="1:4" ht="15" customHeight="1" x14ac:dyDescent="0.2">
      <c r="A123" s="16">
        <v>247</v>
      </c>
      <c r="B123" s="2" t="str">
        <f t="shared" si="1"/>
        <v>F7</v>
      </c>
      <c r="C123" s="7" t="s">
        <v>3160</v>
      </c>
      <c r="D123" s="8">
        <f>COUNTIF(数据!O:O,C123)</f>
        <v>0</v>
      </c>
    </row>
    <row r="124" spans="1:4" ht="15" customHeight="1" x14ac:dyDescent="0.2">
      <c r="A124" s="16">
        <v>248</v>
      </c>
      <c r="B124" s="2" t="str">
        <f t="shared" si="1"/>
        <v>F8</v>
      </c>
      <c r="C124" s="7" t="s">
        <v>3185</v>
      </c>
      <c r="D124" s="8">
        <f>COUNTIF(数据!O:O,C124)</f>
        <v>659</v>
      </c>
    </row>
    <row r="125" spans="1:4" ht="15" customHeight="1" x14ac:dyDescent="0.2">
      <c r="A125" s="16">
        <v>249</v>
      </c>
      <c r="B125" s="2" t="str">
        <f t="shared" si="1"/>
        <v>F9</v>
      </c>
      <c r="C125" s="7" t="s">
        <v>3184</v>
      </c>
      <c r="D125" s="8">
        <f>COUNTIF(数据!O:O,C125)</f>
        <v>0</v>
      </c>
    </row>
    <row r="126" spans="1:4" ht="15" customHeight="1" x14ac:dyDescent="0.2">
      <c r="A126" s="16">
        <v>250</v>
      </c>
      <c r="B126" s="2" t="str">
        <f t="shared" si="1"/>
        <v>FA</v>
      </c>
      <c r="C126" s="7" t="s">
        <v>3161</v>
      </c>
      <c r="D126" s="8">
        <f>COUNTIF(数据!O:O,C126)</f>
        <v>1</v>
      </c>
    </row>
    <row r="127" spans="1:4" ht="15" customHeight="1" x14ac:dyDescent="0.2">
      <c r="A127" s="16">
        <v>251</v>
      </c>
      <c r="B127" s="2" t="str">
        <f t="shared" si="1"/>
        <v>FB</v>
      </c>
      <c r="C127" s="7" t="s">
        <v>3162</v>
      </c>
      <c r="D127" s="8">
        <f>COUNTIF(数据!O:O,C127)</f>
        <v>0</v>
      </c>
    </row>
    <row r="128" spans="1:4" ht="15" customHeight="1" x14ac:dyDescent="0.2">
      <c r="A128" s="16">
        <v>252</v>
      </c>
      <c r="B128" s="2" t="str">
        <f t="shared" si="1"/>
        <v>FC</v>
      </c>
      <c r="C128" s="7" t="s">
        <v>3163</v>
      </c>
      <c r="D128" s="8">
        <f>COUNTIF(数据!O:O,C128)</f>
        <v>1</v>
      </c>
    </row>
    <row r="129" spans="1:4" ht="15" customHeight="1" x14ac:dyDescent="0.2">
      <c r="A129" s="16">
        <v>253</v>
      </c>
      <c r="B129" s="2" t="str">
        <f t="shared" si="1"/>
        <v>FD</v>
      </c>
      <c r="C129" s="7" t="s">
        <v>3184</v>
      </c>
      <c r="D129" s="8">
        <f>COUNTIF(数据!O:O,C129)</f>
        <v>0</v>
      </c>
    </row>
    <row r="130" spans="1:4" ht="15" customHeight="1" x14ac:dyDescent="0.2">
      <c r="A130" s="16">
        <v>254</v>
      </c>
      <c r="B130" s="2" t="str">
        <f t="shared" si="1"/>
        <v>FE</v>
      </c>
      <c r="C130" s="7" t="s">
        <v>3155</v>
      </c>
      <c r="D130" s="8">
        <f>COUNTIF(数据!O:O,C130)</f>
        <v>142</v>
      </c>
    </row>
    <row r="131" spans="1:4" ht="15" customHeight="1" x14ac:dyDescent="0.2">
      <c r="A131" s="16">
        <v>255</v>
      </c>
      <c r="B131" s="2" t="str">
        <f t="shared" si="1"/>
        <v>FF</v>
      </c>
      <c r="C131" s="7" t="s">
        <v>3154</v>
      </c>
      <c r="D131" s="8">
        <f>COUNTIF(数据!O:O,C131)</f>
        <v>0</v>
      </c>
    </row>
  </sheetData>
  <autoFilter ref="C2:D131" xr:uid="{6637906A-BEC8-4C8D-BE90-42CA46DE2CEC}"/>
  <mergeCells count="3">
    <mergeCell ref="B1:B2"/>
    <mergeCell ref="A1:A2"/>
    <mergeCell ref="C1:D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698"/>
  <sheetViews>
    <sheetView workbookViewId="0">
      <pane ySplit="1" topLeftCell="A2" activePane="bottomLeft" state="frozen"/>
      <selection pane="bottomLeft" activeCell="H698" sqref="A1:H698"/>
    </sheetView>
  </sheetViews>
  <sheetFormatPr defaultRowHeight="14.25" x14ac:dyDescent="0.2"/>
  <cols>
    <col min="1" max="1" width="13" style="18" bestFit="1" customWidth="1"/>
    <col min="2" max="2" width="13" customWidth="1"/>
    <col min="3" max="3" width="11.125" bestFit="1" customWidth="1"/>
    <col min="4" max="4" width="9.375" bestFit="1" customWidth="1"/>
    <col min="5" max="5" width="8.5" bestFit="1" customWidth="1"/>
    <col min="6" max="6" width="17" bestFit="1" customWidth="1"/>
    <col min="7" max="7" width="30.25" customWidth="1"/>
    <col min="8" max="8" width="10.25" bestFit="1" customWidth="1"/>
  </cols>
  <sheetData>
    <row r="1" spans="1:8" x14ac:dyDescent="0.2">
      <c r="A1" s="14" t="s">
        <v>3353</v>
      </c>
      <c r="B1" s="12" t="s">
        <v>2706</v>
      </c>
      <c r="C1" s="12" t="s">
        <v>3354</v>
      </c>
      <c r="D1" s="12" t="s">
        <v>3081</v>
      </c>
      <c r="E1" s="12" t="s">
        <v>3082</v>
      </c>
      <c r="F1" s="12" t="s">
        <v>3083</v>
      </c>
      <c r="G1" s="12" t="s">
        <v>3084</v>
      </c>
      <c r="H1" s="14" t="s">
        <v>3085</v>
      </c>
    </row>
    <row r="2" spans="1:8" x14ac:dyDescent="0.2">
      <c r="A2" s="7">
        <v>1</v>
      </c>
      <c r="B2" s="1" t="s">
        <v>2066</v>
      </c>
      <c r="C2" s="16">
        <f>IF(B2=B1,C1+1,1)</f>
        <v>1</v>
      </c>
      <c r="D2" s="13">
        <v>0</v>
      </c>
      <c r="E2" s="13">
        <v>115</v>
      </c>
      <c r="F2" s="13">
        <v>111</v>
      </c>
      <c r="G2" s="19" t="s">
        <v>2067</v>
      </c>
      <c r="H2" s="1" t="str">
        <f>IF(D2&lt;&gt;"-",DEC2HEX(D2,2)&amp;DEC2HEX(E2,2)&amp;DEC2HEX(F2-1,2),"-")</f>
        <v>00736E</v>
      </c>
    </row>
    <row r="3" spans="1:8" x14ac:dyDescent="0.2">
      <c r="A3" s="7">
        <v>2</v>
      </c>
      <c r="B3" s="1" t="s">
        <v>2066</v>
      </c>
      <c r="C3" s="16">
        <f t="shared" ref="C3:C66" si="0">IF(B3=B2,C2+1,1)</f>
        <v>2</v>
      </c>
      <c r="D3" s="13">
        <v>0</v>
      </c>
      <c r="E3" s="13">
        <v>113</v>
      </c>
      <c r="F3" s="13">
        <v>111</v>
      </c>
      <c r="G3" s="1" t="s">
        <v>2068</v>
      </c>
      <c r="H3" s="16" t="str">
        <f t="shared" ref="H3:H66" si="1">IF(D3&lt;&gt;"-",DEC2HEX(D3,2)&amp;DEC2HEX(E3,2)&amp;DEC2HEX(F3-1,2),"-")</f>
        <v>00716E</v>
      </c>
    </row>
    <row r="4" spans="1:8" x14ac:dyDescent="0.2">
      <c r="A4" s="7">
        <v>3</v>
      </c>
      <c r="B4" s="1" t="s">
        <v>2066</v>
      </c>
      <c r="C4" s="16">
        <f t="shared" si="0"/>
        <v>3</v>
      </c>
      <c r="D4" s="13">
        <v>0</v>
      </c>
      <c r="E4" s="13">
        <v>120</v>
      </c>
      <c r="F4" s="13">
        <v>111</v>
      </c>
      <c r="G4" s="1" t="s">
        <v>2069</v>
      </c>
      <c r="H4" s="16" t="str">
        <f t="shared" si="1"/>
        <v>00786E</v>
      </c>
    </row>
    <row r="5" spans="1:8" x14ac:dyDescent="0.2">
      <c r="A5" s="7">
        <v>4</v>
      </c>
      <c r="B5" s="1" t="s">
        <v>2070</v>
      </c>
      <c r="C5" s="16">
        <f t="shared" si="0"/>
        <v>1</v>
      </c>
      <c r="D5" s="13">
        <v>0</v>
      </c>
      <c r="E5" s="13">
        <v>116</v>
      </c>
      <c r="F5" s="13">
        <v>111</v>
      </c>
      <c r="G5" s="19" t="s">
        <v>2070</v>
      </c>
      <c r="H5" s="16" t="str">
        <f t="shared" si="1"/>
        <v>00746E</v>
      </c>
    </row>
    <row r="6" spans="1:8" x14ac:dyDescent="0.2">
      <c r="A6" s="7">
        <v>5</v>
      </c>
      <c r="B6" s="1" t="s">
        <v>2070</v>
      </c>
      <c r="C6" s="16">
        <f t="shared" si="0"/>
        <v>2</v>
      </c>
      <c r="D6" s="13">
        <v>0</v>
      </c>
      <c r="E6" s="13">
        <v>117</v>
      </c>
      <c r="F6" s="13">
        <v>111</v>
      </c>
      <c r="G6" s="1" t="s">
        <v>2071</v>
      </c>
      <c r="H6" s="16" t="str">
        <f t="shared" si="1"/>
        <v>00756E</v>
      </c>
    </row>
    <row r="7" spans="1:8" x14ac:dyDescent="0.2">
      <c r="A7" s="7">
        <v>6</v>
      </c>
      <c r="B7" s="1" t="s">
        <v>2070</v>
      </c>
      <c r="C7" s="16">
        <f t="shared" si="0"/>
        <v>3</v>
      </c>
      <c r="D7" s="13">
        <v>0</v>
      </c>
      <c r="E7" s="13">
        <v>114</v>
      </c>
      <c r="F7" s="13">
        <v>111</v>
      </c>
      <c r="G7" s="1" t="s">
        <v>2072</v>
      </c>
      <c r="H7" s="16" t="str">
        <f t="shared" si="1"/>
        <v>00726E</v>
      </c>
    </row>
    <row r="8" spans="1:8" x14ac:dyDescent="0.2">
      <c r="A8" s="7">
        <v>7</v>
      </c>
      <c r="B8" s="1" t="s">
        <v>2070</v>
      </c>
      <c r="C8" s="16">
        <f t="shared" si="0"/>
        <v>4</v>
      </c>
      <c r="D8" s="13">
        <v>0</v>
      </c>
      <c r="E8" s="13">
        <v>118</v>
      </c>
      <c r="F8" s="13">
        <v>111</v>
      </c>
      <c r="G8" s="1" t="s">
        <v>2073</v>
      </c>
      <c r="H8" s="16" t="str">
        <f t="shared" si="1"/>
        <v>00766E</v>
      </c>
    </row>
    <row r="9" spans="1:8" x14ac:dyDescent="0.2">
      <c r="A9" s="7">
        <v>8</v>
      </c>
      <c r="B9" s="1" t="s">
        <v>2070</v>
      </c>
      <c r="C9" s="16">
        <f t="shared" si="0"/>
        <v>5</v>
      </c>
      <c r="D9" s="13">
        <v>0</v>
      </c>
      <c r="E9" s="13">
        <v>119</v>
      </c>
      <c r="F9" s="13">
        <v>111</v>
      </c>
      <c r="G9" s="1" t="s">
        <v>2074</v>
      </c>
      <c r="H9" s="16" t="str">
        <f t="shared" si="1"/>
        <v>00776E</v>
      </c>
    </row>
    <row r="10" spans="1:8" x14ac:dyDescent="0.2">
      <c r="A10" s="7">
        <v>9</v>
      </c>
      <c r="B10" s="1" t="s">
        <v>2075</v>
      </c>
      <c r="C10" s="16">
        <f t="shared" si="0"/>
        <v>1</v>
      </c>
      <c r="D10" s="13">
        <v>0</v>
      </c>
      <c r="E10" s="13">
        <v>113</v>
      </c>
      <c r="F10" s="13">
        <v>106</v>
      </c>
      <c r="G10" s="19" t="s">
        <v>2076</v>
      </c>
      <c r="H10" s="16" t="str">
        <f t="shared" si="1"/>
        <v>007169</v>
      </c>
    </row>
    <row r="11" spans="1:8" x14ac:dyDescent="0.2">
      <c r="A11" s="7">
        <v>10</v>
      </c>
      <c r="B11" s="1" t="s">
        <v>2075</v>
      </c>
      <c r="C11" s="16">
        <f t="shared" si="0"/>
        <v>2</v>
      </c>
      <c r="D11" s="13">
        <v>0</v>
      </c>
      <c r="E11" s="13">
        <v>114</v>
      </c>
      <c r="F11" s="13">
        <v>106</v>
      </c>
      <c r="G11" s="1" t="s">
        <v>2077</v>
      </c>
      <c r="H11" s="16" t="str">
        <f t="shared" si="1"/>
        <v>007269</v>
      </c>
    </row>
    <row r="12" spans="1:8" x14ac:dyDescent="0.2">
      <c r="A12" s="7">
        <v>11</v>
      </c>
      <c r="B12" s="1" t="s">
        <v>2075</v>
      </c>
      <c r="C12" s="16">
        <f t="shared" si="0"/>
        <v>3</v>
      </c>
      <c r="D12" s="13">
        <v>0</v>
      </c>
      <c r="E12" s="13">
        <v>116</v>
      </c>
      <c r="F12" s="13">
        <v>106</v>
      </c>
      <c r="G12" s="1" t="s">
        <v>2078</v>
      </c>
      <c r="H12" s="16" t="str">
        <f t="shared" si="1"/>
        <v>007469</v>
      </c>
    </row>
    <row r="13" spans="1:8" x14ac:dyDescent="0.2">
      <c r="A13" s="7">
        <v>12</v>
      </c>
      <c r="B13" s="1" t="s">
        <v>2075</v>
      </c>
      <c r="C13" s="16">
        <f t="shared" si="0"/>
        <v>4</v>
      </c>
      <c r="D13" s="13">
        <v>0</v>
      </c>
      <c r="E13" s="13">
        <v>117</v>
      </c>
      <c r="F13" s="13">
        <v>106</v>
      </c>
      <c r="G13" s="1" t="s">
        <v>2079</v>
      </c>
      <c r="H13" s="16" t="str">
        <f t="shared" si="1"/>
        <v>007569</v>
      </c>
    </row>
    <row r="14" spans="1:8" x14ac:dyDescent="0.2">
      <c r="A14" s="7">
        <v>13</v>
      </c>
      <c r="B14" s="1" t="s">
        <v>2075</v>
      </c>
      <c r="C14" s="16">
        <f t="shared" si="0"/>
        <v>5</v>
      </c>
      <c r="D14" s="13">
        <v>0</v>
      </c>
      <c r="E14" s="13">
        <v>115</v>
      </c>
      <c r="F14" s="13">
        <v>106</v>
      </c>
      <c r="G14" s="1" t="s">
        <v>2080</v>
      </c>
      <c r="H14" s="16" t="str">
        <f t="shared" si="1"/>
        <v>007369</v>
      </c>
    </row>
    <row r="15" spans="1:8" x14ac:dyDescent="0.2">
      <c r="A15" s="7">
        <v>14</v>
      </c>
      <c r="B15" s="1" t="s">
        <v>2081</v>
      </c>
      <c r="C15" s="16">
        <f t="shared" si="0"/>
        <v>1</v>
      </c>
      <c r="D15" s="13">
        <v>0</v>
      </c>
      <c r="E15" s="13">
        <v>113</v>
      </c>
      <c r="F15" s="13">
        <v>107</v>
      </c>
      <c r="G15" s="19" t="s">
        <v>2081</v>
      </c>
      <c r="H15" s="16" t="str">
        <f t="shared" si="1"/>
        <v>00716A</v>
      </c>
    </row>
    <row r="16" spans="1:8" x14ac:dyDescent="0.2">
      <c r="A16" s="7">
        <v>15</v>
      </c>
      <c r="B16" s="1" t="s">
        <v>2082</v>
      </c>
      <c r="C16" s="16">
        <f t="shared" si="0"/>
        <v>1</v>
      </c>
      <c r="D16" s="13">
        <v>0</v>
      </c>
      <c r="E16" s="13">
        <v>113</v>
      </c>
      <c r="F16" s="13">
        <v>16</v>
      </c>
      <c r="G16" s="19" t="s">
        <v>2082</v>
      </c>
      <c r="H16" s="16" t="str">
        <f t="shared" si="1"/>
        <v>00710F</v>
      </c>
    </row>
    <row r="17" spans="1:8" x14ac:dyDescent="0.2">
      <c r="A17" s="7">
        <v>16</v>
      </c>
      <c r="B17" s="1" t="s">
        <v>2083</v>
      </c>
      <c r="C17" s="16">
        <f t="shared" si="0"/>
        <v>1</v>
      </c>
      <c r="D17" s="13">
        <v>0</v>
      </c>
      <c r="E17" s="13">
        <v>115</v>
      </c>
      <c r="F17" s="13">
        <v>108</v>
      </c>
      <c r="G17" s="19" t="s">
        <v>2083</v>
      </c>
      <c r="H17" s="16" t="str">
        <f t="shared" si="1"/>
        <v>00736B</v>
      </c>
    </row>
    <row r="18" spans="1:8" x14ac:dyDescent="0.2">
      <c r="A18" s="7">
        <v>17</v>
      </c>
      <c r="B18" s="1" t="s">
        <v>2084</v>
      </c>
      <c r="C18" s="16">
        <f t="shared" si="0"/>
        <v>1</v>
      </c>
      <c r="D18" s="13">
        <v>0</v>
      </c>
      <c r="E18" s="13">
        <v>117</v>
      </c>
      <c r="F18" s="13">
        <v>74</v>
      </c>
      <c r="G18" s="19" t="s">
        <v>2085</v>
      </c>
      <c r="H18" s="16" t="str">
        <f t="shared" si="1"/>
        <v>007549</v>
      </c>
    </row>
    <row r="19" spans="1:8" x14ac:dyDescent="0.2">
      <c r="A19" s="7">
        <v>18</v>
      </c>
      <c r="B19" s="1" t="s">
        <v>2084</v>
      </c>
      <c r="C19" s="16">
        <f t="shared" si="0"/>
        <v>2</v>
      </c>
      <c r="D19" s="13">
        <v>0</v>
      </c>
      <c r="E19" s="13">
        <v>116</v>
      </c>
      <c r="F19" s="13">
        <v>74</v>
      </c>
      <c r="G19" s="1" t="s">
        <v>2086</v>
      </c>
      <c r="H19" s="16" t="str">
        <f t="shared" si="1"/>
        <v>007449</v>
      </c>
    </row>
    <row r="20" spans="1:8" x14ac:dyDescent="0.2">
      <c r="A20" s="7">
        <v>19</v>
      </c>
      <c r="B20" s="1" t="s">
        <v>2084</v>
      </c>
      <c r="C20" s="16">
        <f t="shared" si="0"/>
        <v>3</v>
      </c>
      <c r="D20" s="13">
        <v>0</v>
      </c>
      <c r="E20" s="13">
        <v>113</v>
      </c>
      <c r="F20" s="13">
        <v>78</v>
      </c>
      <c r="G20" s="1" t="s">
        <v>2087</v>
      </c>
      <c r="H20" s="16" t="str">
        <f t="shared" si="1"/>
        <v>00714D</v>
      </c>
    </row>
    <row r="21" spans="1:8" x14ac:dyDescent="0.2">
      <c r="A21" s="7">
        <v>20</v>
      </c>
      <c r="B21" s="1" t="s">
        <v>2084</v>
      </c>
      <c r="C21" s="16">
        <f t="shared" si="0"/>
        <v>4</v>
      </c>
      <c r="D21" s="13">
        <v>0</v>
      </c>
      <c r="E21" s="13">
        <v>114</v>
      </c>
      <c r="F21" s="13">
        <v>78</v>
      </c>
      <c r="G21" s="1" t="s">
        <v>2088</v>
      </c>
      <c r="H21" s="16" t="str">
        <f t="shared" si="1"/>
        <v>00724D</v>
      </c>
    </row>
    <row r="22" spans="1:8" x14ac:dyDescent="0.2">
      <c r="A22" s="7">
        <v>21</v>
      </c>
      <c r="B22" s="1" t="s">
        <v>2084</v>
      </c>
      <c r="C22" s="16">
        <f t="shared" si="0"/>
        <v>5</v>
      </c>
      <c r="D22" s="13">
        <v>0</v>
      </c>
      <c r="E22" s="13">
        <v>113</v>
      </c>
      <c r="F22" s="13">
        <v>80</v>
      </c>
      <c r="G22" s="1" t="s">
        <v>2089</v>
      </c>
      <c r="H22" s="16" t="str">
        <f t="shared" si="1"/>
        <v>00714F</v>
      </c>
    </row>
    <row r="23" spans="1:8" x14ac:dyDescent="0.2">
      <c r="A23" s="7">
        <v>22</v>
      </c>
      <c r="B23" s="1" t="s">
        <v>2090</v>
      </c>
      <c r="C23" s="16">
        <f t="shared" si="0"/>
        <v>1</v>
      </c>
      <c r="D23" s="13">
        <v>0</v>
      </c>
      <c r="E23" s="13">
        <v>116</v>
      </c>
      <c r="F23" s="13">
        <v>110</v>
      </c>
      <c r="G23" s="19" t="s">
        <v>2091</v>
      </c>
      <c r="H23" s="16" t="str">
        <f t="shared" si="1"/>
        <v>00746D</v>
      </c>
    </row>
    <row r="24" spans="1:8" x14ac:dyDescent="0.2">
      <c r="A24" s="7">
        <v>23</v>
      </c>
      <c r="B24" s="1" t="s">
        <v>2090</v>
      </c>
      <c r="C24" s="16">
        <f t="shared" si="0"/>
        <v>2</v>
      </c>
      <c r="D24" s="13">
        <v>0</v>
      </c>
      <c r="E24" s="13">
        <v>113</v>
      </c>
      <c r="F24" s="13">
        <v>110</v>
      </c>
      <c r="G24" s="1" t="s">
        <v>2092</v>
      </c>
      <c r="H24" s="16" t="str">
        <f t="shared" si="1"/>
        <v>00716D</v>
      </c>
    </row>
    <row r="25" spans="1:8" x14ac:dyDescent="0.2">
      <c r="A25" s="7">
        <v>24</v>
      </c>
      <c r="B25" s="1" t="s">
        <v>2093</v>
      </c>
      <c r="C25" s="16">
        <f t="shared" si="0"/>
        <v>1</v>
      </c>
      <c r="D25" s="13">
        <v>0</v>
      </c>
      <c r="E25" s="13">
        <v>112</v>
      </c>
      <c r="F25" s="13">
        <v>112</v>
      </c>
      <c r="G25" s="19" t="s">
        <v>2094</v>
      </c>
      <c r="H25" s="16" t="str">
        <f t="shared" si="1"/>
        <v>00706F</v>
      </c>
    </row>
    <row r="26" spans="1:8" x14ac:dyDescent="0.2">
      <c r="A26" s="7">
        <v>25</v>
      </c>
      <c r="B26" s="1" t="s">
        <v>2093</v>
      </c>
      <c r="C26" s="16">
        <f t="shared" si="0"/>
        <v>2</v>
      </c>
      <c r="D26" s="13">
        <v>0</v>
      </c>
      <c r="E26" s="13">
        <v>113</v>
      </c>
      <c r="F26" s="13">
        <v>112</v>
      </c>
      <c r="G26" s="1" t="s">
        <v>2095</v>
      </c>
      <c r="H26" s="16" t="str">
        <f t="shared" si="1"/>
        <v>00716F</v>
      </c>
    </row>
    <row r="27" spans="1:8" x14ac:dyDescent="0.2">
      <c r="A27" s="7">
        <v>26</v>
      </c>
      <c r="B27" s="1" t="s">
        <v>2096</v>
      </c>
      <c r="C27" s="16">
        <f t="shared" si="0"/>
        <v>1</v>
      </c>
      <c r="D27" s="13">
        <v>0</v>
      </c>
      <c r="E27" s="13">
        <v>117</v>
      </c>
      <c r="F27" s="13">
        <v>110</v>
      </c>
      <c r="G27" s="19" t="s">
        <v>2096</v>
      </c>
      <c r="H27" s="16" t="str">
        <f t="shared" si="1"/>
        <v>00756D</v>
      </c>
    </row>
    <row r="28" spans="1:8" x14ac:dyDescent="0.2">
      <c r="A28" s="7">
        <v>27</v>
      </c>
      <c r="B28" s="1" t="s">
        <v>2096</v>
      </c>
      <c r="C28" s="16">
        <f t="shared" si="0"/>
        <v>2</v>
      </c>
      <c r="D28" s="13">
        <v>0</v>
      </c>
      <c r="E28" s="13">
        <v>115</v>
      </c>
      <c r="F28" s="13">
        <v>110</v>
      </c>
      <c r="G28" s="1" t="s">
        <v>2097</v>
      </c>
      <c r="H28" s="16" t="str">
        <f t="shared" si="1"/>
        <v>00736D</v>
      </c>
    </row>
    <row r="29" spans="1:8" x14ac:dyDescent="0.2">
      <c r="A29" s="7">
        <v>28</v>
      </c>
      <c r="B29" s="1" t="s">
        <v>2096</v>
      </c>
      <c r="C29" s="16">
        <f t="shared" si="0"/>
        <v>3</v>
      </c>
      <c r="D29" s="13">
        <v>0</v>
      </c>
      <c r="E29" s="13">
        <v>114</v>
      </c>
      <c r="F29" s="13">
        <v>110</v>
      </c>
      <c r="G29" s="1" t="s">
        <v>2098</v>
      </c>
      <c r="H29" s="16" t="str">
        <f t="shared" si="1"/>
        <v>00726D</v>
      </c>
    </row>
    <row r="30" spans="1:8" x14ac:dyDescent="0.2">
      <c r="A30" s="7">
        <v>29</v>
      </c>
      <c r="B30" s="1" t="s">
        <v>2099</v>
      </c>
      <c r="C30" s="16">
        <f t="shared" si="0"/>
        <v>1</v>
      </c>
      <c r="D30" s="13">
        <v>0</v>
      </c>
      <c r="E30" s="13">
        <v>125</v>
      </c>
      <c r="F30" s="13">
        <v>49</v>
      </c>
      <c r="G30" s="19" t="s">
        <v>2100</v>
      </c>
      <c r="H30" s="16" t="str">
        <f t="shared" si="1"/>
        <v>007D30</v>
      </c>
    </row>
    <row r="31" spans="1:8" x14ac:dyDescent="0.2">
      <c r="A31" s="7">
        <v>30</v>
      </c>
      <c r="B31" s="1" t="s">
        <v>2101</v>
      </c>
      <c r="C31" s="16">
        <f t="shared" si="0"/>
        <v>1</v>
      </c>
      <c r="D31" s="13">
        <v>126</v>
      </c>
      <c r="E31" s="13">
        <v>0</v>
      </c>
      <c r="F31" s="13">
        <v>125</v>
      </c>
      <c r="G31" s="19" t="s">
        <v>2102</v>
      </c>
      <c r="H31" s="16" t="str">
        <f t="shared" si="1"/>
        <v>7E007C</v>
      </c>
    </row>
    <row r="32" spans="1:8" x14ac:dyDescent="0.2">
      <c r="A32" s="7">
        <v>31</v>
      </c>
      <c r="B32" s="1" t="s">
        <v>2101</v>
      </c>
      <c r="C32" s="16">
        <f t="shared" si="0"/>
        <v>2</v>
      </c>
      <c r="D32" s="13">
        <v>127</v>
      </c>
      <c r="E32" s="13">
        <v>0</v>
      </c>
      <c r="F32" s="13">
        <v>127</v>
      </c>
      <c r="G32" s="1" t="s">
        <v>2103</v>
      </c>
      <c r="H32" s="16" t="str">
        <f t="shared" si="1"/>
        <v>7F007E</v>
      </c>
    </row>
    <row r="33" spans="1:8" x14ac:dyDescent="0.2">
      <c r="A33" s="7">
        <v>32</v>
      </c>
      <c r="B33" s="16" t="s">
        <v>2104</v>
      </c>
      <c r="C33" s="16">
        <f t="shared" si="0"/>
        <v>1</v>
      </c>
      <c r="D33" s="13">
        <v>0</v>
      </c>
      <c r="E33" s="13">
        <v>112</v>
      </c>
      <c r="F33" s="13">
        <v>1</v>
      </c>
      <c r="G33" s="19" t="s">
        <v>2105</v>
      </c>
      <c r="H33" s="16" t="str">
        <f t="shared" si="1"/>
        <v>007000</v>
      </c>
    </row>
    <row r="34" spans="1:8" x14ac:dyDescent="0.2">
      <c r="A34" s="7">
        <v>33</v>
      </c>
      <c r="B34" s="16" t="s">
        <v>2104</v>
      </c>
      <c r="C34" s="16">
        <f t="shared" si="0"/>
        <v>2</v>
      </c>
      <c r="D34" s="13">
        <v>0</v>
      </c>
      <c r="E34" s="13">
        <v>112</v>
      </c>
      <c r="F34" s="13">
        <v>2</v>
      </c>
      <c r="G34" s="16" t="s">
        <v>2106</v>
      </c>
      <c r="H34" s="16" t="str">
        <f t="shared" si="1"/>
        <v>007001</v>
      </c>
    </row>
    <row r="35" spans="1:8" x14ac:dyDescent="0.2">
      <c r="A35" s="7">
        <v>34</v>
      </c>
      <c r="B35" s="16" t="s">
        <v>2104</v>
      </c>
      <c r="C35" s="16">
        <f t="shared" si="0"/>
        <v>3</v>
      </c>
      <c r="D35" s="13" t="s">
        <v>3598</v>
      </c>
      <c r="E35" s="13" t="s">
        <v>3598</v>
      </c>
      <c r="F35" s="13" t="s">
        <v>3598</v>
      </c>
      <c r="G35" s="19" t="s">
        <v>3352</v>
      </c>
      <c r="H35" s="16" t="str">
        <f t="shared" si="1"/>
        <v>-</v>
      </c>
    </row>
    <row r="36" spans="1:8" x14ac:dyDescent="0.2">
      <c r="A36" s="7">
        <v>35</v>
      </c>
      <c r="B36" s="16" t="s">
        <v>2104</v>
      </c>
      <c r="C36" s="16">
        <f t="shared" si="0"/>
        <v>4</v>
      </c>
      <c r="D36" s="13">
        <v>0</v>
      </c>
      <c r="E36" s="13">
        <v>112</v>
      </c>
      <c r="F36" s="13">
        <v>3</v>
      </c>
      <c r="G36" s="19" t="s">
        <v>2107</v>
      </c>
      <c r="H36" s="16" t="str">
        <f t="shared" si="1"/>
        <v>007002</v>
      </c>
    </row>
    <row r="37" spans="1:8" x14ac:dyDescent="0.2">
      <c r="A37" s="7">
        <v>36</v>
      </c>
      <c r="B37" s="16" t="s">
        <v>2104</v>
      </c>
      <c r="C37" s="16">
        <f t="shared" si="0"/>
        <v>5</v>
      </c>
      <c r="D37" s="13">
        <v>0</v>
      </c>
      <c r="E37" s="13">
        <v>113</v>
      </c>
      <c r="F37" s="13">
        <v>3</v>
      </c>
      <c r="G37" s="16" t="s">
        <v>2108</v>
      </c>
      <c r="H37" s="16" t="str">
        <f t="shared" si="1"/>
        <v>007102</v>
      </c>
    </row>
    <row r="38" spans="1:8" x14ac:dyDescent="0.2">
      <c r="A38" s="7">
        <v>37</v>
      </c>
      <c r="B38" s="16" t="s">
        <v>2104</v>
      </c>
      <c r="C38" s="16">
        <f t="shared" si="0"/>
        <v>6</v>
      </c>
      <c r="D38" s="13" t="s">
        <v>3598</v>
      </c>
      <c r="E38" s="13" t="s">
        <v>3598</v>
      </c>
      <c r="F38" s="13" t="s">
        <v>3598</v>
      </c>
      <c r="G38" s="19" t="s">
        <v>3351</v>
      </c>
      <c r="H38" s="16" t="str">
        <f t="shared" si="1"/>
        <v>-</v>
      </c>
    </row>
    <row r="39" spans="1:8" x14ac:dyDescent="0.2">
      <c r="A39" s="7">
        <v>38</v>
      </c>
      <c r="B39" s="1" t="s">
        <v>2109</v>
      </c>
      <c r="C39" s="16">
        <f t="shared" si="0"/>
        <v>1</v>
      </c>
      <c r="D39" s="13">
        <v>0</v>
      </c>
      <c r="E39" s="13">
        <v>112</v>
      </c>
      <c r="F39" s="13">
        <v>4</v>
      </c>
      <c r="G39" s="19" t="s">
        <v>2109</v>
      </c>
      <c r="H39" s="16" t="str">
        <f t="shared" si="1"/>
        <v>007003</v>
      </c>
    </row>
    <row r="40" spans="1:8" x14ac:dyDescent="0.2">
      <c r="A40" s="7">
        <v>39</v>
      </c>
      <c r="B40" s="1" t="s">
        <v>2110</v>
      </c>
      <c r="C40" s="16">
        <f t="shared" si="0"/>
        <v>1</v>
      </c>
      <c r="D40" s="13">
        <v>0</v>
      </c>
      <c r="E40" s="13">
        <v>112</v>
      </c>
      <c r="F40" s="13">
        <v>7</v>
      </c>
      <c r="G40" s="19" t="s">
        <v>2110</v>
      </c>
      <c r="H40" s="16" t="str">
        <f t="shared" si="1"/>
        <v>007006</v>
      </c>
    </row>
    <row r="41" spans="1:8" x14ac:dyDescent="0.2">
      <c r="A41" s="7">
        <v>40</v>
      </c>
      <c r="B41" s="16" t="s">
        <v>2110</v>
      </c>
      <c r="C41" s="16">
        <f t="shared" si="0"/>
        <v>2</v>
      </c>
      <c r="D41" s="13" t="s">
        <v>3598</v>
      </c>
      <c r="E41" s="13" t="s">
        <v>3598</v>
      </c>
      <c r="F41" s="13" t="s">
        <v>3598</v>
      </c>
      <c r="G41" s="19" t="s">
        <v>3599</v>
      </c>
      <c r="H41" s="16" t="str">
        <f t="shared" si="1"/>
        <v>-</v>
      </c>
    </row>
    <row r="42" spans="1:8" x14ac:dyDescent="0.2">
      <c r="A42" s="7">
        <v>41</v>
      </c>
      <c r="B42" s="16" t="s">
        <v>2110</v>
      </c>
      <c r="C42" s="16">
        <f t="shared" si="0"/>
        <v>3</v>
      </c>
      <c r="D42" s="13" t="s">
        <v>3598</v>
      </c>
      <c r="E42" s="13" t="s">
        <v>3598</v>
      </c>
      <c r="F42" s="13" t="s">
        <v>3598</v>
      </c>
      <c r="G42" s="16" t="s">
        <v>3600</v>
      </c>
      <c r="H42" s="16" t="str">
        <f t="shared" si="1"/>
        <v>-</v>
      </c>
    </row>
    <row r="43" spans="1:8" x14ac:dyDescent="0.2">
      <c r="A43" s="7">
        <v>42</v>
      </c>
      <c r="B43" s="1" t="s">
        <v>2111</v>
      </c>
      <c r="C43" s="16">
        <f t="shared" si="0"/>
        <v>1</v>
      </c>
      <c r="D43" s="13">
        <v>0</v>
      </c>
      <c r="E43" s="13">
        <v>114</v>
      </c>
      <c r="F43" s="13">
        <v>5</v>
      </c>
      <c r="G43" s="19" t="s">
        <v>2112</v>
      </c>
      <c r="H43" s="16" t="str">
        <f t="shared" si="1"/>
        <v>007204</v>
      </c>
    </row>
    <row r="44" spans="1:8" x14ac:dyDescent="0.2">
      <c r="A44" s="7">
        <v>43</v>
      </c>
      <c r="B44" s="1" t="s">
        <v>2111</v>
      </c>
      <c r="C44" s="16">
        <f t="shared" si="0"/>
        <v>2</v>
      </c>
      <c r="D44" s="13">
        <v>0</v>
      </c>
      <c r="E44" s="13">
        <v>112</v>
      </c>
      <c r="F44" s="13">
        <v>5</v>
      </c>
      <c r="G44" s="1" t="s">
        <v>2113</v>
      </c>
      <c r="H44" s="16" t="str">
        <f t="shared" si="1"/>
        <v>007004</v>
      </c>
    </row>
    <row r="45" spans="1:8" x14ac:dyDescent="0.2">
      <c r="A45" s="7">
        <v>44</v>
      </c>
      <c r="B45" s="1" t="s">
        <v>2111</v>
      </c>
      <c r="C45" s="16">
        <f t="shared" si="0"/>
        <v>3</v>
      </c>
      <c r="D45" s="13">
        <v>0</v>
      </c>
      <c r="E45" s="13">
        <v>112</v>
      </c>
      <c r="F45" s="13">
        <v>6</v>
      </c>
      <c r="G45" s="1" t="s">
        <v>3601</v>
      </c>
      <c r="H45" s="16" t="str">
        <f t="shared" si="1"/>
        <v>007005</v>
      </c>
    </row>
    <row r="46" spans="1:8" x14ac:dyDescent="0.2">
      <c r="A46" s="7">
        <v>45</v>
      </c>
      <c r="B46" s="1" t="s">
        <v>2111</v>
      </c>
      <c r="C46" s="16">
        <f t="shared" si="0"/>
        <v>4</v>
      </c>
      <c r="D46" s="13">
        <v>0</v>
      </c>
      <c r="E46" s="13">
        <v>113</v>
      </c>
      <c r="F46" s="13">
        <v>6</v>
      </c>
      <c r="G46" s="1" t="s">
        <v>2114</v>
      </c>
      <c r="H46" s="16" t="str">
        <f t="shared" si="1"/>
        <v>007105</v>
      </c>
    </row>
    <row r="47" spans="1:8" x14ac:dyDescent="0.2">
      <c r="A47" s="7">
        <v>46</v>
      </c>
      <c r="B47" s="1" t="s">
        <v>2111</v>
      </c>
      <c r="C47" s="16">
        <f t="shared" si="0"/>
        <v>5</v>
      </c>
      <c r="D47" s="13">
        <v>0</v>
      </c>
      <c r="E47" s="13">
        <v>114</v>
      </c>
      <c r="F47" s="13">
        <v>6</v>
      </c>
      <c r="G47" s="1" t="s">
        <v>2115</v>
      </c>
      <c r="H47" s="16" t="str">
        <f t="shared" si="1"/>
        <v>007205</v>
      </c>
    </row>
    <row r="48" spans="1:8" x14ac:dyDescent="0.2">
      <c r="A48" s="7">
        <v>47</v>
      </c>
      <c r="B48" s="1" t="s">
        <v>2111</v>
      </c>
      <c r="C48" s="16">
        <f t="shared" si="0"/>
        <v>6</v>
      </c>
      <c r="D48" s="13">
        <v>0</v>
      </c>
      <c r="E48" s="13">
        <v>112</v>
      </c>
      <c r="F48" s="13">
        <v>8</v>
      </c>
      <c r="G48" s="1" t="s">
        <v>2116</v>
      </c>
      <c r="H48" s="16" t="str">
        <f t="shared" si="1"/>
        <v>007007</v>
      </c>
    </row>
    <row r="49" spans="1:8" x14ac:dyDescent="0.2">
      <c r="A49" s="7">
        <v>48</v>
      </c>
      <c r="B49" s="1" t="s">
        <v>2117</v>
      </c>
      <c r="C49" s="16">
        <f t="shared" si="0"/>
        <v>1</v>
      </c>
      <c r="D49" s="13">
        <v>0</v>
      </c>
      <c r="E49" s="13">
        <v>112</v>
      </c>
      <c r="F49" s="13">
        <v>20</v>
      </c>
      <c r="G49" s="19" t="s">
        <v>2118</v>
      </c>
      <c r="H49" s="16" t="str">
        <f t="shared" si="1"/>
        <v>007013</v>
      </c>
    </row>
    <row r="50" spans="1:8" x14ac:dyDescent="0.2">
      <c r="A50" s="7">
        <v>49</v>
      </c>
      <c r="B50" s="16" t="s">
        <v>2117</v>
      </c>
      <c r="C50" s="16">
        <f t="shared" si="0"/>
        <v>2</v>
      </c>
      <c r="D50" s="13" t="s">
        <v>3598</v>
      </c>
      <c r="E50" s="13" t="s">
        <v>3598</v>
      </c>
      <c r="F50" s="13" t="s">
        <v>3598</v>
      </c>
      <c r="G50" s="19" t="s">
        <v>3602</v>
      </c>
      <c r="H50" s="16" t="str">
        <f t="shared" si="1"/>
        <v>-</v>
      </c>
    </row>
    <row r="51" spans="1:8" x14ac:dyDescent="0.2">
      <c r="A51" s="7">
        <v>50</v>
      </c>
      <c r="B51" s="1" t="s">
        <v>2117</v>
      </c>
      <c r="C51" s="16">
        <f t="shared" si="0"/>
        <v>3</v>
      </c>
      <c r="D51" s="13">
        <v>0</v>
      </c>
      <c r="E51" s="13">
        <v>113</v>
      </c>
      <c r="F51" s="13">
        <v>20</v>
      </c>
      <c r="G51" s="19" t="s">
        <v>2119</v>
      </c>
      <c r="H51" s="16" t="str">
        <f t="shared" si="1"/>
        <v>007113</v>
      </c>
    </row>
    <row r="52" spans="1:8" x14ac:dyDescent="0.2">
      <c r="A52" s="7">
        <v>51</v>
      </c>
      <c r="B52" s="1" t="s">
        <v>2117</v>
      </c>
      <c r="C52" s="16">
        <f t="shared" si="0"/>
        <v>4</v>
      </c>
      <c r="D52" s="13">
        <v>0</v>
      </c>
      <c r="E52" s="13">
        <v>112</v>
      </c>
      <c r="F52" s="13">
        <v>21</v>
      </c>
      <c r="G52" s="1" t="s">
        <v>2120</v>
      </c>
      <c r="H52" s="16" t="str">
        <f t="shared" si="1"/>
        <v>007014</v>
      </c>
    </row>
    <row r="53" spans="1:8" x14ac:dyDescent="0.2">
      <c r="A53" s="7">
        <v>52</v>
      </c>
      <c r="B53" s="1" t="s">
        <v>2121</v>
      </c>
      <c r="C53" s="16">
        <f t="shared" si="0"/>
        <v>1</v>
      </c>
      <c r="D53" s="13">
        <v>0</v>
      </c>
      <c r="E53" s="13">
        <v>112</v>
      </c>
      <c r="F53" s="13">
        <v>17</v>
      </c>
      <c r="G53" s="19" t="s">
        <v>2122</v>
      </c>
      <c r="H53" s="16" t="str">
        <f t="shared" si="1"/>
        <v>007010</v>
      </c>
    </row>
    <row r="54" spans="1:8" x14ac:dyDescent="0.2">
      <c r="A54" s="7">
        <v>53</v>
      </c>
      <c r="B54" s="1" t="s">
        <v>2121</v>
      </c>
      <c r="C54" s="16">
        <f t="shared" si="0"/>
        <v>2</v>
      </c>
      <c r="D54" s="13">
        <v>0</v>
      </c>
      <c r="E54" s="13">
        <v>118</v>
      </c>
      <c r="F54" s="13">
        <v>19</v>
      </c>
      <c r="G54" s="1" t="s">
        <v>2123</v>
      </c>
      <c r="H54" s="16" t="str">
        <f t="shared" si="1"/>
        <v>007612</v>
      </c>
    </row>
    <row r="55" spans="1:8" x14ac:dyDescent="0.2">
      <c r="A55" s="7">
        <v>54</v>
      </c>
      <c r="B55" s="1" t="s">
        <v>2121</v>
      </c>
      <c r="C55" s="16">
        <f t="shared" si="0"/>
        <v>3</v>
      </c>
      <c r="D55" s="13">
        <v>0</v>
      </c>
      <c r="E55" s="13">
        <v>117</v>
      </c>
      <c r="F55" s="13">
        <v>19</v>
      </c>
      <c r="G55" s="1" t="s">
        <v>2124</v>
      </c>
      <c r="H55" s="16" t="str">
        <f t="shared" si="1"/>
        <v>007512</v>
      </c>
    </row>
    <row r="56" spans="1:8" x14ac:dyDescent="0.2">
      <c r="A56" s="7">
        <v>55</v>
      </c>
      <c r="B56" s="1" t="s">
        <v>2121</v>
      </c>
      <c r="C56" s="16">
        <f t="shared" si="0"/>
        <v>4</v>
      </c>
      <c r="D56" s="13">
        <v>0</v>
      </c>
      <c r="E56" s="13">
        <v>113</v>
      </c>
      <c r="F56" s="13">
        <v>17</v>
      </c>
      <c r="G56" s="1" t="s">
        <v>2125</v>
      </c>
      <c r="H56" s="16" t="str">
        <f t="shared" si="1"/>
        <v>007110</v>
      </c>
    </row>
    <row r="57" spans="1:8" x14ac:dyDescent="0.2">
      <c r="A57" s="7">
        <v>56</v>
      </c>
      <c r="B57" s="1" t="s">
        <v>2121</v>
      </c>
      <c r="C57" s="16">
        <f t="shared" si="0"/>
        <v>5</v>
      </c>
      <c r="D57" s="13">
        <v>0</v>
      </c>
      <c r="E57" s="13">
        <v>112</v>
      </c>
      <c r="F57" s="13">
        <v>18</v>
      </c>
      <c r="G57" s="1" t="s">
        <v>2126</v>
      </c>
      <c r="H57" s="16" t="str">
        <f t="shared" si="1"/>
        <v>007011</v>
      </c>
    </row>
    <row r="58" spans="1:8" x14ac:dyDescent="0.2">
      <c r="A58" s="7">
        <v>57</v>
      </c>
      <c r="B58" s="1" t="s">
        <v>2121</v>
      </c>
      <c r="C58" s="16">
        <f t="shared" si="0"/>
        <v>6</v>
      </c>
      <c r="D58" s="13">
        <v>0</v>
      </c>
      <c r="E58" s="13">
        <v>116</v>
      </c>
      <c r="F58" s="13">
        <v>17</v>
      </c>
      <c r="G58" s="1" t="s">
        <v>2127</v>
      </c>
      <c r="H58" s="16" t="str">
        <f t="shared" si="1"/>
        <v>007410</v>
      </c>
    </row>
    <row r="59" spans="1:8" x14ac:dyDescent="0.2">
      <c r="A59" s="7">
        <v>58</v>
      </c>
      <c r="B59" s="1" t="s">
        <v>2121</v>
      </c>
      <c r="C59" s="16">
        <f t="shared" si="0"/>
        <v>7</v>
      </c>
      <c r="D59" s="13">
        <v>0</v>
      </c>
      <c r="E59" s="13">
        <v>112</v>
      </c>
      <c r="F59" s="13">
        <v>19</v>
      </c>
      <c r="G59" s="1" t="s">
        <v>2128</v>
      </c>
      <c r="H59" s="16" t="str">
        <f t="shared" si="1"/>
        <v>007012</v>
      </c>
    </row>
    <row r="60" spans="1:8" x14ac:dyDescent="0.2">
      <c r="A60" s="7">
        <v>59</v>
      </c>
      <c r="B60" s="1" t="s">
        <v>2121</v>
      </c>
      <c r="C60" s="16">
        <f t="shared" si="0"/>
        <v>8</v>
      </c>
      <c r="D60" s="13">
        <v>0</v>
      </c>
      <c r="E60" s="13">
        <v>114</v>
      </c>
      <c r="F60" s="13">
        <v>19</v>
      </c>
      <c r="G60" s="1" t="s">
        <v>2129</v>
      </c>
      <c r="H60" s="16" t="str">
        <f t="shared" si="1"/>
        <v>007212</v>
      </c>
    </row>
    <row r="61" spans="1:8" x14ac:dyDescent="0.2">
      <c r="A61" s="7">
        <v>60</v>
      </c>
      <c r="B61" s="1" t="s">
        <v>2121</v>
      </c>
      <c r="C61" s="16">
        <f t="shared" si="0"/>
        <v>9</v>
      </c>
      <c r="D61" s="13">
        <v>0</v>
      </c>
      <c r="E61" s="13">
        <v>121</v>
      </c>
      <c r="F61" s="13">
        <v>20</v>
      </c>
      <c r="G61" s="1" t="s">
        <v>2130</v>
      </c>
      <c r="H61" s="16" t="str">
        <f t="shared" si="1"/>
        <v>007913</v>
      </c>
    </row>
    <row r="62" spans="1:8" x14ac:dyDescent="0.2">
      <c r="A62" s="7">
        <v>61</v>
      </c>
      <c r="B62" s="1" t="s">
        <v>2121</v>
      </c>
      <c r="C62" s="16">
        <f t="shared" si="0"/>
        <v>10</v>
      </c>
      <c r="D62" s="13">
        <v>0</v>
      </c>
      <c r="E62" s="13">
        <v>120</v>
      </c>
      <c r="F62" s="13">
        <v>20</v>
      </c>
      <c r="G62" s="1" t="s">
        <v>2131</v>
      </c>
      <c r="H62" s="16" t="str">
        <f t="shared" si="1"/>
        <v>007813</v>
      </c>
    </row>
    <row r="63" spans="1:8" x14ac:dyDescent="0.2">
      <c r="A63" s="7">
        <v>62</v>
      </c>
      <c r="B63" s="1" t="s">
        <v>2121</v>
      </c>
      <c r="C63" s="16">
        <f t="shared" si="0"/>
        <v>11</v>
      </c>
      <c r="D63" s="13">
        <v>0</v>
      </c>
      <c r="E63" s="13">
        <v>127</v>
      </c>
      <c r="F63" s="13">
        <v>19</v>
      </c>
      <c r="G63" s="1" t="s">
        <v>2132</v>
      </c>
      <c r="H63" s="16" t="str">
        <f t="shared" si="1"/>
        <v>007F12</v>
      </c>
    </row>
    <row r="64" spans="1:8" x14ac:dyDescent="0.2">
      <c r="A64" s="7">
        <v>63</v>
      </c>
      <c r="B64" s="1" t="s">
        <v>2133</v>
      </c>
      <c r="C64" s="16">
        <f t="shared" si="0"/>
        <v>1</v>
      </c>
      <c r="D64" s="13">
        <v>0</v>
      </c>
      <c r="E64" s="13">
        <v>112</v>
      </c>
      <c r="F64" s="13">
        <v>22</v>
      </c>
      <c r="G64" s="19" t="s">
        <v>2134</v>
      </c>
      <c r="H64" s="16" t="str">
        <f t="shared" si="1"/>
        <v>007015</v>
      </c>
    </row>
    <row r="65" spans="1:8" x14ac:dyDescent="0.2">
      <c r="A65" s="7">
        <v>64</v>
      </c>
      <c r="B65" s="1" t="s">
        <v>2133</v>
      </c>
      <c r="C65" s="16">
        <f t="shared" si="0"/>
        <v>2</v>
      </c>
      <c r="D65" s="13">
        <v>0</v>
      </c>
      <c r="E65" s="13">
        <v>113</v>
      </c>
      <c r="F65" s="13">
        <v>22</v>
      </c>
      <c r="G65" s="1" t="s">
        <v>2135</v>
      </c>
      <c r="H65" s="16" t="str">
        <f t="shared" si="1"/>
        <v>007115</v>
      </c>
    </row>
    <row r="66" spans="1:8" x14ac:dyDescent="0.2">
      <c r="A66" s="7">
        <v>65</v>
      </c>
      <c r="B66" s="1" t="s">
        <v>2133</v>
      </c>
      <c r="C66" s="16">
        <f t="shared" si="0"/>
        <v>3</v>
      </c>
      <c r="D66" s="13">
        <v>0</v>
      </c>
      <c r="E66" s="13">
        <v>113</v>
      </c>
      <c r="F66" s="13">
        <v>24</v>
      </c>
      <c r="G66" s="1" t="s">
        <v>2136</v>
      </c>
      <c r="H66" s="16" t="str">
        <f t="shared" si="1"/>
        <v>007117</v>
      </c>
    </row>
    <row r="67" spans="1:8" x14ac:dyDescent="0.2">
      <c r="A67" s="7">
        <v>66</v>
      </c>
      <c r="B67" s="1" t="s">
        <v>2137</v>
      </c>
      <c r="C67" s="16">
        <f t="shared" ref="C67:C130" si="2">IF(B67=B66,C66+1,1)</f>
        <v>1</v>
      </c>
      <c r="D67" s="13">
        <v>0</v>
      </c>
      <c r="E67" s="13">
        <v>112</v>
      </c>
      <c r="F67" s="13">
        <v>11</v>
      </c>
      <c r="G67" s="19" t="s">
        <v>2137</v>
      </c>
      <c r="H67" s="16" t="str">
        <f t="shared" ref="H67:H130" si="3">IF(D67&lt;&gt;"-",DEC2HEX(D67,2)&amp;DEC2HEX(E67,2)&amp;DEC2HEX(F67-1,2),"-")</f>
        <v>00700A</v>
      </c>
    </row>
    <row r="68" spans="1:8" x14ac:dyDescent="0.2">
      <c r="A68" s="7">
        <v>67</v>
      </c>
      <c r="B68" s="1" t="s">
        <v>2137</v>
      </c>
      <c r="C68" s="16">
        <f t="shared" si="2"/>
        <v>2</v>
      </c>
      <c r="D68" s="13">
        <v>0</v>
      </c>
      <c r="E68" s="13">
        <v>112</v>
      </c>
      <c r="F68" s="13">
        <v>15</v>
      </c>
      <c r="G68" s="1" t="s">
        <v>2138</v>
      </c>
      <c r="H68" s="16" t="str">
        <f t="shared" si="3"/>
        <v>00700E</v>
      </c>
    </row>
    <row r="69" spans="1:8" x14ac:dyDescent="0.2">
      <c r="A69" s="7">
        <v>68</v>
      </c>
      <c r="B69" s="1" t="s">
        <v>2137</v>
      </c>
      <c r="C69" s="16">
        <f t="shared" si="2"/>
        <v>3</v>
      </c>
      <c r="D69" s="13">
        <v>0</v>
      </c>
      <c r="E69" s="13">
        <v>112</v>
      </c>
      <c r="F69" s="13">
        <v>9</v>
      </c>
      <c r="G69" s="1" t="s">
        <v>2139</v>
      </c>
      <c r="H69" s="16" t="str">
        <f t="shared" si="3"/>
        <v>007008</v>
      </c>
    </row>
    <row r="70" spans="1:8" x14ac:dyDescent="0.2">
      <c r="A70" s="7">
        <v>69</v>
      </c>
      <c r="B70" s="1" t="s">
        <v>2140</v>
      </c>
      <c r="C70" s="16">
        <f t="shared" si="2"/>
        <v>1</v>
      </c>
      <c r="D70" s="13">
        <v>0</v>
      </c>
      <c r="E70" s="13">
        <v>113</v>
      </c>
      <c r="F70" s="13">
        <v>12</v>
      </c>
      <c r="G70" s="19" t="s">
        <v>2141</v>
      </c>
      <c r="H70" s="16" t="str">
        <f t="shared" si="3"/>
        <v>00710B</v>
      </c>
    </row>
    <row r="71" spans="1:8" x14ac:dyDescent="0.2">
      <c r="A71" s="7">
        <v>70</v>
      </c>
      <c r="B71" s="1" t="s">
        <v>2140</v>
      </c>
      <c r="C71" s="16">
        <f t="shared" si="2"/>
        <v>2</v>
      </c>
      <c r="D71" s="13">
        <v>0</v>
      </c>
      <c r="E71" s="13">
        <v>112</v>
      </c>
      <c r="F71" s="13">
        <v>12</v>
      </c>
      <c r="G71" s="1" t="s">
        <v>2142</v>
      </c>
      <c r="H71" s="16" t="str">
        <f t="shared" si="3"/>
        <v>00700B</v>
      </c>
    </row>
    <row r="72" spans="1:8" x14ac:dyDescent="0.2">
      <c r="A72" s="7">
        <v>71</v>
      </c>
      <c r="B72" s="1" t="s">
        <v>2143</v>
      </c>
      <c r="C72" s="16">
        <f t="shared" si="2"/>
        <v>1</v>
      </c>
      <c r="D72" s="13">
        <v>0</v>
      </c>
      <c r="E72" s="13">
        <v>112</v>
      </c>
      <c r="F72" s="13">
        <v>13</v>
      </c>
      <c r="G72" s="19" t="s">
        <v>2144</v>
      </c>
      <c r="H72" s="16" t="str">
        <f t="shared" si="3"/>
        <v>00700C</v>
      </c>
    </row>
    <row r="73" spans="1:8" x14ac:dyDescent="0.2">
      <c r="A73" s="7">
        <v>72</v>
      </c>
      <c r="B73" s="1" t="s">
        <v>2143</v>
      </c>
      <c r="C73" s="16">
        <f t="shared" si="2"/>
        <v>2</v>
      </c>
      <c r="D73" s="13">
        <v>0</v>
      </c>
      <c r="E73" s="13">
        <v>112</v>
      </c>
      <c r="F73" s="13">
        <v>14</v>
      </c>
      <c r="G73" s="1" t="s">
        <v>2143</v>
      </c>
      <c r="H73" s="16" t="str">
        <f t="shared" si="3"/>
        <v>00700D</v>
      </c>
    </row>
    <row r="74" spans="1:8" x14ac:dyDescent="0.2">
      <c r="A74" s="7">
        <v>73</v>
      </c>
      <c r="B74" s="1" t="s">
        <v>2145</v>
      </c>
      <c r="C74" s="16">
        <f t="shared" si="2"/>
        <v>1</v>
      </c>
      <c r="D74" s="13">
        <v>0</v>
      </c>
      <c r="E74" s="13">
        <v>116</v>
      </c>
      <c r="F74" s="13">
        <v>49</v>
      </c>
      <c r="G74" s="19" t="s">
        <v>2146</v>
      </c>
      <c r="H74" s="16" t="str">
        <f t="shared" si="3"/>
        <v>007430</v>
      </c>
    </row>
    <row r="75" spans="1:8" x14ac:dyDescent="0.2">
      <c r="A75" s="7">
        <v>74</v>
      </c>
      <c r="B75" s="1" t="s">
        <v>2145</v>
      </c>
      <c r="C75" s="16">
        <f t="shared" si="2"/>
        <v>2</v>
      </c>
      <c r="D75" s="13">
        <v>0</v>
      </c>
      <c r="E75" s="13">
        <v>112</v>
      </c>
      <c r="F75" s="13">
        <v>49</v>
      </c>
      <c r="G75" s="1" t="s">
        <v>2147</v>
      </c>
      <c r="H75" s="16" t="str">
        <f t="shared" si="3"/>
        <v>007030</v>
      </c>
    </row>
    <row r="76" spans="1:8" x14ac:dyDescent="0.2">
      <c r="A76" s="7">
        <v>75</v>
      </c>
      <c r="B76" s="1" t="s">
        <v>2145</v>
      </c>
      <c r="C76" s="16">
        <f t="shared" si="2"/>
        <v>3</v>
      </c>
      <c r="D76" s="13">
        <v>0</v>
      </c>
      <c r="E76" s="13">
        <v>112</v>
      </c>
      <c r="F76" s="13">
        <v>50</v>
      </c>
      <c r="G76" s="1" t="s">
        <v>2148</v>
      </c>
      <c r="H76" s="16" t="str">
        <f t="shared" si="3"/>
        <v>007031</v>
      </c>
    </row>
    <row r="77" spans="1:8" x14ac:dyDescent="0.2">
      <c r="A77" s="7">
        <v>76</v>
      </c>
      <c r="B77" s="1" t="s">
        <v>2145</v>
      </c>
      <c r="C77" s="16">
        <f t="shared" si="2"/>
        <v>4</v>
      </c>
      <c r="D77" s="13">
        <v>0</v>
      </c>
      <c r="E77" s="13">
        <v>115</v>
      </c>
      <c r="F77" s="13">
        <v>50</v>
      </c>
      <c r="G77" s="1" t="s">
        <v>2149</v>
      </c>
      <c r="H77" s="16" t="str">
        <f t="shared" si="3"/>
        <v>007331</v>
      </c>
    </row>
    <row r="78" spans="1:8" x14ac:dyDescent="0.2">
      <c r="A78" s="7">
        <v>77</v>
      </c>
      <c r="B78" s="16" t="s">
        <v>2145</v>
      </c>
      <c r="C78" s="16">
        <f t="shared" si="2"/>
        <v>5</v>
      </c>
      <c r="D78" s="13" t="s">
        <v>3598</v>
      </c>
      <c r="E78" s="13" t="s">
        <v>3598</v>
      </c>
      <c r="F78" s="13" t="s">
        <v>3598</v>
      </c>
      <c r="G78" s="19" t="s">
        <v>3603</v>
      </c>
      <c r="H78" s="16" t="str">
        <f t="shared" si="3"/>
        <v>-</v>
      </c>
    </row>
    <row r="79" spans="1:8" x14ac:dyDescent="0.2">
      <c r="A79" s="7">
        <v>78</v>
      </c>
      <c r="B79" s="16" t="s">
        <v>2145</v>
      </c>
      <c r="C79" s="16">
        <f t="shared" si="2"/>
        <v>6</v>
      </c>
      <c r="D79" s="13" t="s">
        <v>3598</v>
      </c>
      <c r="E79" s="13" t="s">
        <v>3598</v>
      </c>
      <c r="F79" s="13" t="s">
        <v>3598</v>
      </c>
      <c r="G79" s="16" t="s">
        <v>3604</v>
      </c>
      <c r="H79" s="16" t="str">
        <f t="shared" si="3"/>
        <v>-</v>
      </c>
    </row>
    <row r="80" spans="1:8" x14ac:dyDescent="0.2">
      <c r="A80" s="7">
        <v>79</v>
      </c>
      <c r="B80" s="16" t="s">
        <v>2145</v>
      </c>
      <c r="C80" s="16">
        <f t="shared" si="2"/>
        <v>7</v>
      </c>
      <c r="D80" s="13" t="s">
        <v>3598</v>
      </c>
      <c r="E80" s="13" t="s">
        <v>3598</v>
      </c>
      <c r="F80" s="13" t="s">
        <v>3598</v>
      </c>
      <c r="G80" s="16" t="s">
        <v>3605</v>
      </c>
      <c r="H80" s="16" t="str">
        <f t="shared" si="3"/>
        <v>-</v>
      </c>
    </row>
    <row r="81" spans="1:8" x14ac:dyDescent="0.2">
      <c r="A81" s="7">
        <v>80</v>
      </c>
      <c r="B81" s="16" t="s">
        <v>3355</v>
      </c>
      <c r="C81" s="16">
        <f t="shared" si="2"/>
        <v>1</v>
      </c>
      <c r="D81" s="13" t="s">
        <v>3598</v>
      </c>
      <c r="E81" s="13" t="s">
        <v>3598</v>
      </c>
      <c r="F81" s="13" t="s">
        <v>3598</v>
      </c>
      <c r="G81" s="16" t="s">
        <v>3606</v>
      </c>
      <c r="H81" s="16" t="str">
        <f t="shared" si="3"/>
        <v>-</v>
      </c>
    </row>
    <row r="82" spans="1:8" x14ac:dyDescent="0.2">
      <c r="A82" s="7">
        <v>81</v>
      </c>
      <c r="B82" s="1" t="s">
        <v>2151</v>
      </c>
      <c r="C82" s="16">
        <f t="shared" si="2"/>
        <v>2</v>
      </c>
      <c r="D82" s="13">
        <v>0</v>
      </c>
      <c r="E82" s="13">
        <v>113</v>
      </c>
      <c r="F82" s="13">
        <v>50</v>
      </c>
      <c r="G82" s="19" t="s">
        <v>2152</v>
      </c>
      <c r="H82" s="16" t="str">
        <f t="shared" si="3"/>
        <v>007131</v>
      </c>
    </row>
    <row r="83" spans="1:8" x14ac:dyDescent="0.2">
      <c r="A83" s="7">
        <v>82</v>
      </c>
      <c r="B83" s="1" t="s">
        <v>2151</v>
      </c>
      <c r="C83" s="16">
        <f t="shared" si="2"/>
        <v>3</v>
      </c>
      <c r="D83" s="13">
        <v>0</v>
      </c>
      <c r="E83" s="13">
        <v>112</v>
      </c>
      <c r="F83" s="13">
        <v>45</v>
      </c>
      <c r="G83" s="1" t="s">
        <v>2153</v>
      </c>
      <c r="H83" s="16" t="str">
        <f t="shared" si="3"/>
        <v>00702C</v>
      </c>
    </row>
    <row r="84" spans="1:8" x14ac:dyDescent="0.2">
      <c r="A84" s="7">
        <v>83</v>
      </c>
      <c r="B84" s="1" t="s">
        <v>2151</v>
      </c>
      <c r="C84" s="16">
        <f t="shared" si="2"/>
        <v>4</v>
      </c>
      <c r="D84" s="13">
        <v>0</v>
      </c>
      <c r="E84" s="13">
        <v>112</v>
      </c>
      <c r="F84" s="13">
        <v>46</v>
      </c>
      <c r="G84" s="1" t="s">
        <v>2154</v>
      </c>
      <c r="H84" s="16" t="str">
        <f t="shared" si="3"/>
        <v>00702D</v>
      </c>
    </row>
    <row r="85" spans="1:8" x14ac:dyDescent="0.2">
      <c r="A85" s="7">
        <v>84</v>
      </c>
      <c r="B85" s="1" t="s">
        <v>2151</v>
      </c>
      <c r="C85" s="16">
        <f t="shared" si="2"/>
        <v>5</v>
      </c>
      <c r="D85" s="13">
        <v>0</v>
      </c>
      <c r="E85" s="13">
        <v>112</v>
      </c>
      <c r="F85" s="13">
        <v>51</v>
      </c>
      <c r="G85" s="1" t="s">
        <v>2155</v>
      </c>
      <c r="H85" s="16" t="str">
        <f t="shared" si="3"/>
        <v>007032</v>
      </c>
    </row>
    <row r="86" spans="1:8" x14ac:dyDescent="0.2">
      <c r="A86" s="7">
        <v>85</v>
      </c>
      <c r="B86" s="1" t="s">
        <v>2156</v>
      </c>
      <c r="C86" s="16">
        <f t="shared" si="2"/>
        <v>1</v>
      </c>
      <c r="D86" s="13">
        <v>0</v>
      </c>
      <c r="E86" s="13">
        <v>112</v>
      </c>
      <c r="F86" s="13">
        <v>41</v>
      </c>
      <c r="G86" s="19" t="s">
        <v>2156</v>
      </c>
      <c r="H86" s="16" t="str">
        <f t="shared" si="3"/>
        <v>007028</v>
      </c>
    </row>
    <row r="87" spans="1:8" x14ac:dyDescent="0.2">
      <c r="A87" s="7">
        <v>86</v>
      </c>
      <c r="B87" s="1" t="s">
        <v>2156</v>
      </c>
      <c r="C87" s="16">
        <f t="shared" si="2"/>
        <v>2</v>
      </c>
      <c r="D87" s="13">
        <v>0</v>
      </c>
      <c r="E87" s="13">
        <v>0</v>
      </c>
      <c r="F87" s="13">
        <v>42</v>
      </c>
      <c r="G87" s="1" t="s">
        <v>2157</v>
      </c>
      <c r="H87" s="16" t="str">
        <f t="shared" si="3"/>
        <v>000029</v>
      </c>
    </row>
    <row r="88" spans="1:8" x14ac:dyDescent="0.2">
      <c r="A88" s="7">
        <v>87</v>
      </c>
      <c r="B88" s="1" t="s">
        <v>2158</v>
      </c>
      <c r="C88" s="16">
        <f t="shared" si="2"/>
        <v>1</v>
      </c>
      <c r="D88" s="13">
        <v>0</v>
      </c>
      <c r="E88" s="13">
        <v>112</v>
      </c>
      <c r="F88" s="13">
        <v>43</v>
      </c>
      <c r="G88" s="19" t="s">
        <v>2158</v>
      </c>
      <c r="H88" s="16" t="str">
        <f t="shared" si="3"/>
        <v>00702A</v>
      </c>
    </row>
    <row r="89" spans="1:8" x14ac:dyDescent="0.2">
      <c r="A89" s="7">
        <v>88</v>
      </c>
      <c r="B89" s="1" t="s">
        <v>2158</v>
      </c>
      <c r="C89" s="16">
        <f t="shared" si="2"/>
        <v>2</v>
      </c>
      <c r="D89" s="13">
        <v>0</v>
      </c>
      <c r="E89" s="13">
        <v>112</v>
      </c>
      <c r="F89" s="13">
        <v>44</v>
      </c>
      <c r="G89" s="1" t="s">
        <v>2159</v>
      </c>
      <c r="H89" s="16" t="str">
        <f t="shared" si="3"/>
        <v>00702B</v>
      </c>
    </row>
    <row r="90" spans="1:8" x14ac:dyDescent="0.2">
      <c r="A90" s="7">
        <v>89</v>
      </c>
      <c r="B90" s="1" t="s">
        <v>2160</v>
      </c>
      <c r="C90" s="16">
        <f t="shared" si="2"/>
        <v>1</v>
      </c>
      <c r="D90" s="13">
        <v>0</v>
      </c>
      <c r="E90" s="13">
        <v>112</v>
      </c>
      <c r="F90" s="13">
        <v>74</v>
      </c>
      <c r="G90" s="19" t="s">
        <v>2160</v>
      </c>
      <c r="H90" s="16" t="str">
        <f t="shared" si="3"/>
        <v>007049</v>
      </c>
    </row>
    <row r="91" spans="1:8" x14ac:dyDescent="0.2">
      <c r="A91" s="7">
        <v>90</v>
      </c>
      <c r="B91" s="1" t="s">
        <v>2160</v>
      </c>
      <c r="C91" s="16">
        <f t="shared" si="2"/>
        <v>2</v>
      </c>
      <c r="D91" s="13">
        <v>0</v>
      </c>
      <c r="E91" s="13">
        <v>114</v>
      </c>
      <c r="F91" s="13">
        <v>74</v>
      </c>
      <c r="G91" s="1" t="s">
        <v>2161</v>
      </c>
      <c r="H91" s="16" t="str">
        <f t="shared" si="3"/>
        <v>007249</v>
      </c>
    </row>
    <row r="92" spans="1:8" x14ac:dyDescent="0.2">
      <c r="A92" s="7">
        <v>91</v>
      </c>
      <c r="B92" s="1" t="s">
        <v>2160</v>
      </c>
      <c r="C92" s="16">
        <f t="shared" si="2"/>
        <v>3</v>
      </c>
      <c r="D92" s="13">
        <v>0</v>
      </c>
      <c r="E92" s="13">
        <v>112</v>
      </c>
      <c r="F92" s="13">
        <v>73</v>
      </c>
      <c r="G92" s="1" t="s">
        <v>2162</v>
      </c>
      <c r="H92" s="16" t="str">
        <f t="shared" si="3"/>
        <v>007048</v>
      </c>
    </row>
    <row r="93" spans="1:8" x14ac:dyDescent="0.2">
      <c r="A93" s="7">
        <v>92</v>
      </c>
      <c r="B93" s="1" t="s">
        <v>2163</v>
      </c>
      <c r="C93" s="16">
        <f t="shared" si="2"/>
        <v>1</v>
      </c>
      <c r="D93" s="13">
        <v>0</v>
      </c>
      <c r="E93" s="13">
        <v>112</v>
      </c>
      <c r="F93" s="13">
        <v>76</v>
      </c>
      <c r="G93" s="19" t="s">
        <v>2163</v>
      </c>
      <c r="H93" s="16" t="str">
        <f t="shared" si="3"/>
        <v>00704B</v>
      </c>
    </row>
    <row r="94" spans="1:8" x14ac:dyDescent="0.2">
      <c r="A94" s="7">
        <v>93</v>
      </c>
      <c r="B94" s="1" t="s">
        <v>2163</v>
      </c>
      <c r="C94" s="16">
        <f t="shared" si="2"/>
        <v>2</v>
      </c>
      <c r="D94" s="13">
        <v>0</v>
      </c>
      <c r="E94" s="13">
        <v>113</v>
      </c>
      <c r="F94" s="13">
        <v>76</v>
      </c>
      <c r="G94" s="1" t="s">
        <v>2164</v>
      </c>
      <c r="H94" s="16" t="str">
        <f t="shared" si="3"/>
        <v>00714B</v>
      </c>
    </row>
    <row r="95" spans="1:8" x14ac:dyDescent="0.2">
      <c r="A95" s="7">
        <v>94</v>
      </c>
      <c r="B95" s="1" t="s">
        <v>2165</v>
      </c>
      <c r="C95" s="16">
        <f t="shared" si="2"/>
        <v>1</v>
      </c>
      <c r="D95" s="13">
        <v>0</v>
      </c>
      <c r="E95" s="13">
        <v>112</v>
      </c>
      <c r="F95" s="13">
        <v>72</v>
      </c>
      <c r="G95" s="19" t="s">
        <v>2165</v>
      </c>
      <c r="H95" s="16" t="str">
        <f t="shared" si="3"/>
        <v>007047</v>
      </c>
    </row>
    <row r="96" spans="1:8" x14ac:dyDescent="0.2">
      <c r="A96" s="7">
        <v>95</v>
      </c>
      <c r="B96" s="1" t="s">
        <v>2165</v>
      </c>
      <c r="C96" s="16">
        <f t="shared" si="2"/>
        <v>2</v>
      </c>
      <c r="D96" s="13">
        <v>0</v>
      </c>
      <c r="E96" s="13">
        <v>113</v>
      </c>
      <c r="F96" s="13">
        <v>72</v>
      </c>
      <c r="G96" s="1" t="s">
        <v>2166</v>
      </c>
      <c r="H96" s="16" t="str">
        <f t="shared" si="3"/>
        <v>007147</v>
      </c>
    </row>
    <row r="97" spans="1:8" x14ac:dyDescent="0.2">
      <c r="A97" s="7">
        <v>96</v>
      </c>
      <c r="B97" s="1" t="s">
        <v>2167</v>
      </c>
      <c r="C97" s="16">
        <f t="shared" si="2"/>
        <v>1</v>
      </c>
      <c r="D97" s="13">
        <v>0</v>
      </c>
      <c r="E97" s="13">
        <v>113</v>
      </c>
      <c r="F97" s="13">
        <v>65</v>
      </c>
      <c r="G97" s="19" t="s">
        <v>2168</v>
      </c>
      <c r="H97" s="16" t="str">
        <f t="shared" si="3"/>
        <v>007140</v>
      </c>
    </row>
    <row r="98" spans="1:8" x14ac:dyDescent="0.2">
      <c r="A98" s="7">
        <v>97</v>
      </c>
      <c r="B98" s="1" t="s">
        <v>2167</v>
      </c>
      <c r="C98" s="16">
        <f t="shared" si="2"/>
        <v>2</v>
      </c>
      <c r="D98" s="13">
        <v>0</v>
      </c>
      <c r="E98" s="13">
        <v>117</v>
      </c>
      <c r="F98" s="13">
        <v>67</v>
      </c>
      <c r="G98" s="1" t="s">
        <v>2169</v>
      </c>
      <c r="H98" s="16" t="str">
        <f t="shared" si="3"/>
        <v>007542</v>
      </c>
    </row>
    <row r="99" spans="1:8" x14ac:dyDescent="0.2">
      <c r="A99" s="7">
        <v>98</v>
      </c>
      <c r="B99" s="1" t="s">
        <v>2167</v>
      </c>
      <c r="C99" s="16">
        <f t="shared" si="2"/>
        <v>3</v>
      </c>
      <c r="D99" s="13">
        <v>0</v>
      </c>
      <c r="E99" s="13">
        <v>112</v>
      </c>
      <c r="F99" s="13">
        <v>65</v>
      </c>
      <c r="G99" s="1" t="s">
        <v>2170</v>
      </c>
      <c r="H99" s="16" t="str">
        <f t="shared" si="3"/>
        <v>007040</v>
      </c>
    </row>
    <row r="100" spans="1:8" x14ac:dyDescent="0.2">
      <c r="A100" s="7">
        <v>99</v>
      </c>
      <c r="B100" s="1" t="s">
        <v>2167</v>
      </c>
      <c r="C100" s="16">
        <f t="shared" si="2"/>
        <v>4</v>
      </c>
      <c r="D100" s="13">
        <v>0</v>
      </c>
      <c r="E100" s="13">
        <v>112</v>
      </c>
      <c r="F100" s="13">
        <v>66</v>
      </c>
      <c r="G100" s="1" t="s">
        <v>2171</v>
      </c>
      <c r="H100" s="16" t="str">
        <f t="shared" si="3"/>
        <v>007041</v>
      </c>
    </row>
    <row r="101" spans="1:8" x14ac:dyDescent="0.2">
      <c r="A101" s="7">
        <v>100</v>
      </c>
      <c r="B101" s="1" t="s">
        <v>2167</v>
      </c>
      <c r="C101" s="16">
        <f t="shared" si="2"/>
        <v>5</v>
      </c>
      <c r="D101" s="13">
        <v>0</v>
      </c>
      <c r="E101" s="13">
        <v>112</v>
      </c>
      <c r="F101" s="13">
        <v>67</v>
      </c>
      <c r="G101" s="1" t="s">
        <v>2172</v>
      </c>
      <c r="H101" s="16" t="str">
        <f t="shared" si="3"/>
        <v>007042</v>
      </c>
    </row>
    <row r="102" spans="1:8" x14ac:dyDescent="0.2">
      <c r="A102" s="7">
        <v>101</v>
      </c>
      <c r="B102" s="1" t="s">
        <v>2167</v>
      </c>
      <c r="C102" s="16">
        <f t="shared" si="2"/>
        <v>6</v>
      </c>
      <c r="D102" s="13">
        <v>0</v>
      </c>
      <c r="E102" s="13">
        <v>112</v>
      </c>
      <c r="F102" s="13">
        <v>68</v>
      </c>
      <c r="G102" s="1" t="s">
        <v>2173</v>
      </c>
      <c r="H102" s="16" t="str">
        <f t="shared" si="3"/>
        <v>007043</v>
      </c>
    </row>
    <row r="103" spans="1:8" x14ac:dyDescent="0.2">
      <c r="A103" s="7">
        <v>102</v>
      </c>
      <c r="B103" s="1" t="s">
        <v>2167</v>
      </c>
      <c r="C103" s="16">
        <f t="shared" si="2"/>
        <v>7</v>
      </c>
      <c r="D103" s="13">
        <v>0</v>
      </c>
      <c r="E103" s="13">
        <v>114</v>
      </c>
      <c r="F103" s="13">
        <v>67</v>
      </c>
      <c r="G103" s="1" t="s">
        <v>2174</v>
      </c>
      <c r="H103" s="16" t="str">
        <f t="shared" si="3"/>
        <v>007242</v>
      </c>
    </row>
    <row r="104" spans="1:8" x14ac:dyDescent="0.2">
      <c r="A104" s="7">
        <v>103</v>
      </c>
      <c r="B104" s="16" t="s">
        <v>2167</v>
      </c>
      <c r="C104" s="16">
        <f t="shared" si="2"/>
        <v>8</v>
      </c>
      <c r="D104" s="13" t="s">
        <v>3598</v>
      </c>
      <c r="E104" s="13" t="s">
        <v>3598</v>
      </c>
      <c r="F104" s="13" t="s">
        <v>3598</v>
      </c>
      <c r="G104" s="19" t="s">
        <v>3607</v>
      </c>
      <c r="H104" s="16" t="str">
        <f t="shared" si="3"/>
        <v>-</v>
      </c>
    </row>
    <row r="105" spans="1:8" x14ac:dyDescent="0.2">
      <c r="A105" s="7">
        <v>104</v>
      </c>
      <c r="B105" s="1" t="s">
        <v>2167</v>
      </c>
      <c r="C105" s="16">
        <f t="shared" si="2"/>
        <v>9</v>
      </c>
      <c r="D105" s="13">
        <v>0</v>
      </c>
      <c r="E105" s="13">
        <v>116</v>
      </c>
      <c r="F105" s="13">
        <v>66</v>
      </c>
      <c r="G105" s="19" t="s">
        <v>2175</v>
      </c>
      <c r="H105" s="16" t="str">
        <f t="shared" si="3"/>
        <v>007441</v>
      </c>
    </row>
    <row r="106" spans="1:8" x14ac:dyDescent="0.2">
      <c r="A106" s="7">
        <v>105</v>
      </c>
      <c r="B106" s="1" t="s">
        <v>2176</v>
      </c>
      <c r="C106" s="16">
        <f t="shared" si="2"/>
        <v>1</v>
      </c>
      <c r="D106" s="13">
        <v>0</v>
      </c>
      <c r="E106" s="13">
        <v>112</v>
      </c>
      <c r="F106" s="13">
        <v>69</v>
      </c>
      <c r="G106" s="19" t="s">
        <v>2176</v>
      </c>
      <c r="H106" s="16" t="str">
        <f t="shared" si="3"/>
        <v>007044</v>
      </c>
    </row>
    <row r="107" spans="1:8" x14ac:dyDescent="0.2">
      <c r="A107" s="7">
        <v>106</v>
      </c>
      <c r="B107" s="1" t="s">
        <v>2176</v>
      </c>
      <c r="C107" s="16">
        <f t="shared" si="2"/>
        <v>2</v>
      </c>
      <c r="D107" s="13">
        <v>0</v>
      </c>
      <c r="E107" s="13">
        <v>112</v>
      </c>
      <c r="F107" s="13">
        <v>70</v>
      </c>
      <c r="G107" s="1" t="s">
        <v>2177</v>
      </c>
      <c r="H107" s="16" t="str">
        <f t="shared" si="3"/>
        <v>007045</v>
      </c>
    </row>
    <row r="108" spans="1:8" x14ac:dyDescent="0.2">
      <c r="A108" s="7">
        <v>107</v>
      </c>
      <c r="B108" s="1" t="s">
        <v>2176</v>
      </c>
      <c r="C108" s="16">
        <f t="shared" si="2"/>
        <v>3</v>
      </c>
      <c r="D108" s="13">
        <v>0</v>
      </c>
      <c r="E108" s="13">
        <v>116</v>
      </c>
      <c r="F108" s="13">
        <v>72</v>
      </c>
      <c r="G108" s="1" t="s">
        <v>2178</v>
      </c>
      <c r="H108" s="16" t="str">
        <f t="shared" si="3"/>
        <v>007447</v>
      </c>
    </row>
    <row r="109" spans="1:8" x14ac:dyDescent="0.2">
      <c r="A109" s="7">
        <v>108</v>
      </c>
      <c r="B109" s="1" t="s">
        <v>2179</v>
      </c>
      <c r="C109" s="16">
        <f t="shared" si="2"/>
        <v>1</v>
      </c>
      <c r="D109" s="13">
        <v>0</v>
      </c>
      <c r="E109" s="13">
        <v>112</v>
      </c>
      <c r="F109" s="13">
        <v>71</v>
      </c>
      <c r="G109" s="19" t="s">
        <v>2179</v>
      </c>
      <c r="H109" s="16" t="str">
        <f t="shared" si="3"/>
        <v>007046</v>
      </c>
    </row>
    <row r="110" spans="1:8" x14ac:dyDescent="0.2">
      <c r="A110" s="7">
        <v>109</v>
      </c>
      <c r="B110" s="16" t="s">
        <v>2179</v>
      </c>
      <c r="C110" s="16">
        <f t="shared" si="2"/>
        <v>2</v>
      </c>
      <c r="D110" s="13" t="s">
        <v>3598</v>
      </c>
      <c r="E110" s="13" t="s">
        <v>3598</v>
      </c>
      <c r="F110" s="13" t="s">
        <v>3598</v>
      </c>
      <c r="G110" s="19" t="s">
        <v>3608</v>
      </c>
      <c r="H110" s="16" t="str">
        <f t="shared" si="3"/>
        <v>-</v>
      </c>
    </row>
    <row r="111" spans="1:8" x14ac:dyDescent="0.2">
      <c r="A111" s="7">
        <v>110</v>
      </c>
      <c r="B111" s="1" t="s">
        <v>2180</v>
      </c>
      <c r="C111" s="16">
        <f t="shared" si="2"/>
        <v>1</v>
      </c>
      <c r="D111" s="13">
        <v>0</v>
      </c>
      <c r="E111" s="13">
        <v>112</v>
      </c>
      <c r="F111" s="13">
        <v>57</v>
      </c>
      <c r="G111" s="19" t="s">
        <v>2180</v>
      </c>
      <c r="H111" s="16" t="str">
        <f t="shared" si="3"/>
        <v>007038</v>
      </c>
    </row>
    <row r="112" spans="1:8" x14ac:dyDescent="0.2">
      <c r="A112" s="7">
        <v>111</v>
      </c>
      <c r="B112" s="1" t="s">
        <v>2180</v>
      </c>
      <c r="C112" s="16">
        <f t="shared" si="2"/>
        <v>2</v>
      </c>
      <c r="D112" s="13">
        <v>0</v>
      </c>
      <c r="E112" s="13">
        <v>115</v>
      </c>
      <c r="F112" s="13">
        <v>57</v>
      </c>
      <c r="G112" s="1" t="s">
        <v>2181</v>
      </c>
      <c r="H112" s="16" t="str">
        <f t="shared" si="3"/>
        <v>007338</v>
      </c>
    </row>
    <row r="113" spans="1:8" x14ac:dyDescent="0.2">
      <c r="A113" s="7">
        <v>112</v>
      </c>
      <c r="B113" s="1" t="s">
        <v>2180</v>
      </c>
      <c r="C113" s="16">
        <f t="shared" si="2"/>
        <v>3</v>
      </c>
      <c r="D113" s="13">
        <v>0</v>
      </c>
      <c r="E113" s="13">
        <v>112</v>
      </c>
      <c r="F113" s="13">
        <v>60</v>
      </c>
      <c r="G113" s="1" t="s">
        <v>2182</v>
      </c>
      <c r="H113" s="16" t="str">
        <f t="shared" si="3"/>
        <v>00703B</v>
      </c>
    </row>
    <row r="114" spans="1:8" x14ac:dyDescent="0.2">
      <c r="A114" s="7">
        <v>113</v>
      </c>
      <c r="B114" s="1" t="s">
        <v>2180</v>
      </c>
      <c r="C114" s="16">
        <f t="shared" si="2"/>
        <v>4</v>
      </c>
      <c r="D114" s="13">
        <v>0</v>
      </c>
      <c r="E114" s="13">
        <v>113</v>
      </c>
      <c r="F114" s="13">
        <v>57</v>
      </c>
      <c r="G114" s="1" t="s">
        <v>2183</v>
      </c>
      <c r="H114" s="16" t="str">
        <f t="shared" si="3"/>
        <v>007138</v>
      </c>
    </row>
    <row r="115" spans="1:8" x14ac:dyDescent="0.2">
      <c r="A115" s="7">
        <v>114</v>
      </c>
      <c r="B115" s="1" t="s">
        <v>2184</v>
      </c>
      <c r="C115" s="16">
        <f t="shared" si="2"/>
        <v>1</v>
      </c>
      <c r="D115" s="13">
        <v>0</v>
      </c>
      <c r="E115" s="13">
        <v>112</v>
      </c>
      <c r="F115" s="13">
        <v>58</v>
      </c>
      <c r="G115" s="19" t="s">
        <v>2184</v>
      </c>
      <c r="H115" s="16" t="str">
        <f t="shared" si="3"/>
        <v>007039</v>
      </c>
    </row>
    <row r="116" spans="1:8" x14ac:dyDescent="0.2">
      <c r="A116" s="7">
        <v>115</v>
      </c>
      <c r="B116" s="1" t="s">
        <v>2184</v>
      </c>
      <c r="C116" s="16">
        <f t="shared" si="2"/>
        <v>2</v>
      </c>
      <c r="D116" s="13">
        <v>0</v>
      </c>
      <c r="E116" s="13">
        <v>113</v>
      </c>
      <c r="F116" s="13">
        <v>58</v>
      </c>
      <c r="G116" s="1" t="s">
        <v>2185</v>
      </c>
      <c r="H116" s="16" t="str">
        <f t="shared" si="3"/>
        <v>007139</v>
      </c>
    </row>
    <row r="117" spans="1:8" x14ac:dyDescent="0.2">
      <c r="A117" s="7">
        <v>116</v>
      </c>
      <c r="B117" s="16" t="s">
        <v>2184</v>
      </c>
      <c r="C117" s="16">
        <f t="shared" si="2"/>
        <v>3</v>
      </c>
      <c r="D117" s="13" t="s">
        <v>3598</v>
      </c>
      <c r="E117" s="13" t="s">
        <v>3598</v>
      </c>
      <c r="F117" s="13" t="s">
        <v>3598</v>
      </c>
      <c r="G117" s="19" t="s">
        <v>3609</v>
      </c>
      <c r="H117" s="16" t="str">
        <f t="shared" si="3"/>
        <v>-</v>
      </c>
    </row>
    <row r="118" spans="1:8" x14ac:dyDescent="0.2">
      <c r="A118" s="7">
        <v>117</v>
      </c>
      <c r="B118" s="1" t="s">
        <v>2186</v>
      </c>
      <c r="C118" s="16">
        <f t="shared" si="2"/>
        <v>1</v>
      </c>
      <c r="D118" s="13">
        <v>0</v>
      </c>
      <c r="E118" s="13">
        <v>112</v>
      </c>
      <c r="F118" s="13">
        <v>61</v>
      </c>
      <c r="G118" s="19" t="s">
        <v>2187</v>
      </c>
      <c r="H118" s="16" t="str">
        <f t="shared" si="3"/>
        <v>00703C</v>
      </c>
    </row>
    <row r="119" spans="1:8" x14ac:dyDescent="0.2">
      <c r="A119" s="7">
        <v>118</v>
      </c>
      <c r="B119" s="16" t="s">
        <v>2186</v>
      </c>
      <c r="C119" s="16">
        <f t="shared" si="2"/>
        <v>2</v>
      </c>
      <c r="D119" s="13" t="s">
        <v>3598</v>
      </c>
      <c r="E119" s="13" t="s">
        <v>3598</v>
      </c>
      <c r="F119" s="13" t="s">
        <v>3598</v>
      </c>
      <c r="G119" s="19" t="s">
        <v>3610</v>
      </c>
      <c r="H119" s="16" t="str">
        <f t="shared" si="3"/>
        <v>-</v>
      </c>
    </row>
    <row r="120" spans="1:8" x14ac:dyDescent="0.2">
      <c r="A120" s="7">
        <v>119</v>
      </c>
      <c r="B120" s="1" t="s">
        <v>2188</v>
      </c>
      <c r="C120" s="16">
        <f t="shared" si="2"/>
        <v>1</v>
      </c>
      <c r="D120" s="13">
        <v>0</v>
      </c>
      <c r="E120" s="13">
        <v>112</v>
      </c>
      <c r="F120" s="13">
        <v>59</v>
      </c>
      <c r="G120" s="19" t="s">
        <v>2188</v>
      </c>
      <c r="H120" s="16" t="str">
        <f t="shared" si="3"/>
        <v>00703A</v>
      </c>
    </row>
    <row r="121" spans="1:8" x14ac:dyDescent="0.2">
      <c r="A121" s="7">
        <v>120</v>
      </c>
      <c r="B121" s="1" t="s">
        <v>2188</v>
      </c>
      <c r="C121" s="16">
        <f t="shared" si="2"/>
        <v>2</v>
      </c>
      <c r="D121" s="13">
        <v>0</v>
      </c>
      <c r="E121" s="13">
        <v>112</v>
      </c>
      <c r="F121" s="13">
        <v>48</v>
      </c>
      <c r="G121" s="1" t="s">
        <v>2189</v>
      </c>
      <c r="H121" s="16" t="str">
        <f t="shared" si="3"/>
        <v>00702F</v>
      </c>
    </row>
    <row r="122" spans="1:8" x14ac:dyDescent="0.2">
      <c r="A122" s="7">
        <v>121</v>
      </c>
      <c r="B122" s="1" t="s">
        <v>2190</v>
      </c>
      <c r="C122" s="16">
        <f t="shared" si="2"/>
        <v>1</v>
      </c>
      <c r="D122" s="13">
        <v>0</v>
      </c>
      <c r="E122" s="13">
        <v>120</v>
      </c>
      <c r="F122" s="13">
        <v>62</v>
      </c>
      <c r="G122" s="19" t="s">
        <v>2191</v>
      </c>
      <c r="H122" s="16" t="str">
        <f t="shared" si="3"/>
        <v>00783D</v>
      </c>
    </row>
    <row r="123" spans="1:8" x14ac:dyDescent="0.2">
      <c r="A123" s="7">
        <v>122</v>
      </c>
      <c r="B123" s="1" t="s">
        <v>2190</v>
      </c>
      <c r="C123" s="16">
        <f t="shared" si="2"/>
        <v>2</v>
      </c>
      <c r="D123" s="13">
        <v>0</v>
      </c>
      <c r="E123" s="13">
        <v>112</v>
      </c>
      <c r="F123" s="13">
        <v>62</v>
      </c>
      <c r="G123" s="1" t="s">
        <v>2192</v>
      </c>
      <c r="H123" s="16" t="str">
        <f t="shared" si="3"/>
        <v>00703D</v>
      </c>
    </row>
    <row r="124" spans="1:8" x14ac:dyDescent="0.2">
      <c r="A124" s="7">
        <v>123</v>
      </c>
      <c r="B124" s="1" t="s">
        <v>2190</v>
      </c>
      <c r="C124" s="16">
        <f t="shared" si="2"/>
        <v>3</v>
      </c>
      <c r="D124" s="13">
        <v>0</v>
      </c>
      <c r="E124" s="13">
        <v>113</v>
      </c>
      <c r="F124" s="13">
        <v>62</v>
      </c>
      <c r="G124" s="1" t="s">
        <v>2193</v>
      </c>
      <c r="H124" s="16" t="str">
        <f t="shared" si="3"/>
        <v>00713D</v>
      </c>
    </row>
    <row r="125" spans="1:8" x14ac:dyDescent="0.2">
      <c r="A125" s="7">
        <v>124</v>
      </c>
      <c r="B125" s="1" t="s">
        <v>2190</v>
      </c>
      <c r="C125" s="16">
        <f t="shared" si="2"/>
        <v>4</v>
      </c>
      <c r="D125" s="13">
        <v>0</v>
      </c>
      <c r="E125" s="13">
        <v>119</v>
      </c>
      <c r="F125" s="13">
        <v>62</v>
      </c>
      <c r="G125" s="1" t="s">
        <v>2194</v>
      </c>
      <c r="H125" s="16" t="str">
        <f t="shared" si="3"/>
        <v>00773D</v>
      </c>
    </row>
    <row r="126" spans="1:8" x14ac:dyDescent="0.2">
      <c r="A126" s="7">
        <v>125</v>
      </c>
      <c r="B126" s="16" t="s">
        <v>2190</v>
      </c>
      <c r="C126" s="16">
        <f t="shared" si="2"/>
        <v>5</v>
      </c>
      <c r="D126" s="13" t="s">
        <v>3598</v>
      </c>
      <c r="E126" s="13" t="s">
        <v>3598</v>
      </c>
      <c r="F126" s="13" t="s">
        <v>3598</v>
      </c>
      <c r="G126" s="19" t="s">
        <v>3611</v>
      </c>
      <c r="H126" s="16" t="str">
        <f t="shared" si="3"/>
        <v>-</v>
      </c>
    </row>
    <row r="127" spans="1:8" x14ac:dyDescent="0.2">
      <c r="A127" s="7">
        <v>126</v>
      </c>
      <c r="B127" s="16" t="s">
        <v>2190</v>
      </c>
      <c r="C127" s="16">
        <f t="shared" si="2"/>
        <v>6</v>
      </c>
      <c r="D127" s="13">
        <v>0</v>
      </c>
      <c r="E127" s="13">
        <v>116</v>
      </c>
      <c r="F127" s="13">
        <v>62</v>
      </c>
      <c r="G127" s="19" t="s">
        <v>2195</v>
      </c>
      <c r="H127" s="16" t="str">
        <f t="shared" si="3"/>
        <v>00743D</v>
      </c>
    </row>
    <row r="128" spans="1:8" x14ac:dyDescent="0.2">
      <c r="A128" s="7">
        <v>127</v>
      </c>
      <c r="B128" s="16" t="s">
        <v>2190</v>
      </c>
      <c r="C128" s="16">
        <f t="shared" si="2"/>
        <v>7</v>
      </c>
      <c r="D128" s="13" t="s">
        <v>3598</v>
      </c>
      <c r="E128" s="13" t="s">
        <v>3598</v>
      </c>
      <c r="F128" s="13" t="s">
        <v>3598</v>
      </c>
      <c r="G128" s="19" t="s">
        <v>3612</v>
      </c>
      <c r="H128" s="16" t="str">
        <f t="shared" si="3"/>
        <v>-</v>
      </c>
    </row>
    <row r="129" spans="1:8" x14ac:dyDescent="0.2">
      <c r="A129" s="7">
        <v>128</v>
      </c>
      <c r="B129" s="1" t="s">
        <v>2190</v>
      </c>
      <c r="C129" s="16">
        <f t="shared" si="2"/>
        <v>8</v>
      </c>
      <c r="D129" s="13">
        <v>0</v>
      </c>
      <c r="E129" s="13">
        <v>115</v>
      </c>
      <c r="F129" s="13">
        <v>63</v>
      </c>
      <c r="G129" s="19" t="s">
        <v>2196</v>
      </c>
      <c r="H129" s="16" t="str">
        <f t="shared" si="3"/>
        <v>00733E</v>
      </c>
    </row>
    <row r="130" spans="1:8" x14ac:dyDescent="0.2">
      <c r="A130" s="7">
        <v>129</v>
      </c>
      <c r="B130" s="1" t="s">
        <v>2190</v>
      </c>
      <c r="C130" s="16">
        <f t="shared" si="2"/>
        <v>9</v>
      </c>
      <c r="D130" s="13">
        <v>0</v>
      </c>
      <c r="E130" s="13">
        <v>112</v>
      </c>
      <c r="F130" s="13">
        <v>63</v>
      </c>
      <c r="G130" s="1" t="s">
        <v>2197</v>
      </c>
      <c r="H130" s="16" t="str">
        <f t="shared" si="3"/>
        <v>00703E</v>
      </c>
    </row>
    <row r="131" spans="1:8" x14ac:dyDescent="0.2">
      <c r="A131" s="7">
        <v>130</v>
      </c>
      <c r="B131" s="1" t="s">
        <v>2190</v>
      </c>
      <c r="C131" s="16">
        <f t="shared" ref="C131:C194" si="4">IF(B131=B130,C130+1,1)</f>
        <v>10</v>
      </c>
      <c r="D131" s="13">
        <v>0</v>
      </c>
      <c r="E131" s="13">
        <v>113</v>
      </c>
      <c r="F131" s="13">
        <v>63</v>
      </c>
      <c r="G131" s="1" t="s">
        <v>2198</v>
      </c>
      <c r="H131" s="16" t="str">
        <f t="shared" ref="H131:H194" si="5">IF(D131&lt;&gt;"-",DEC2HEX(D131,2)&amp;DEC2HEX(E131,2)&amp;DEC2HEX(F131-1,2),"-")</f>
        <v>00713E</v>
      </c>
    </row>
    <row r="132" spans="1:8" x14ac:dyDescent="0.2">
      <c r="A132" s="7">
        <v>131</v>
      </c>
      <c r="B132" s="1" t="s">
        <v>2190</v>
      </c>
      <c r="C132" s="16">
        <f t="shared" si="4"/>
        <v>11</v>
      </c>
      <c r="D132" s="13">
        <v>0</v>
      </c>
      <c r="E132" s="13">
        <v>114</v>
      </c>
      <c r="F132" s="13">
        <v>63</v>
      </c>
      <c r="G132" s="1" t="s">
        <v>2199</v>
      </c>
      <c r="H132" s="16" t="str">
        <f t="shared" si="5"/>
        <v>00723E</v>
      </c>
    </row>
    <row r="133" spans="1:8" x14ac:dyDescent="0.2">
      <c r="A133" s="7">
        <v>132</v>
      </c>
      <c r="B133" s="1" t="s">
        <v>2200</v>
      </c>
      <c r="C133" s="16">
        <f t="shared" si="4"/>
        <v>1</v>
      </c>
      <c r="D133" s="13">
        <v>0</v>
      </c>
      <c r="E133" s="13">
        <v>113</v>
      </c>
      <c r="F133" s="13">
        <v>53</v>
      </c>
      <c r="G133" s="19" t="s">
        <v>2201</v>
      </c>
      <c r="H133" s="16" t="str">
        <f t="shared" si="5"/>
        <v>007134</v>
      </c>
    </row>
    <row r="134" spans="1:8" x14ac:dyDescent="0.2">
      <c r="A134" s="7">
        <v>133</v>
      </c>
      <c r="B134" s="1" t="s">
        <v>2200</v>
      </c>
      <c r="C134" s="16">
        <f t="shared" si="4"/>
        <v>2</v>
      </c>
      <c r="D134" s="13">
        <v>0</v>
      </c>
      <c r="E134" s="13">
        <v>112</v>
      </c>
      <c r="F134" s="13">
        <v>53</v>
      </c>
      <c r="G134" s="1" t="s">
        <v>2202</v>
      </c>
      <c r="H134" s="16" t="str">
        <f t="shared" si="5"/>
        <v>007034</v>
      </c>
    </row>
    <row r="135" spans="1:8" x14ac:dyDescent="0.2">
      <c r="A135" s="7">
        <v>134</v>
      </c>
      <c r="B135" s="16" t="s">
        <v>2200</v>
      </c>
      <c r="C135" s="16">
        <f t="shared" si="4"/>
        <v>3</v>
      </c>
      <c r="D135" s="13" t="s">
        <v>3598</v>
      </c>
      <c r="E135" s="13" t="s">
        <v>3598</v>
      </c>
      <c r="F135" s="13" t="s">
        <v>3598</v>
      </c>
      <c r="G135" s="19" t="s">
        <v>3613</v>
      </c>
      <c r="H135" s="16" t="str">
        <f t="shared" si="5"/>
        <v>-</v>
      </c>
    </row>
    <row r="136" spans="1:8" x14ac:dyDescent="0.2">
      <c r="A136" s="7">
        <v>135</v>
      </c>
      <c r="B136" s="1" t="s">
        <v>2200</v>
      </c>
      <c r="C136" s="16">
        <f t="shared" si="4"/>
        <v>4</v>
      </c>
      <c r="D136" s="13">
        <v>0</v>
      </c>
      <c r="E136" s="13">
        <v>112</v>
      </c>
      <c r="F136" s="13">
        <v>54</v>
      </c>
      <c r="G136" s="19" t="s">
        <v>2203</v>
      </c>
      <c r="H136" s="16" t="str">
        <f t="shared" si="5"/>
        <v>007035</v>
      </c>
    </row>
    <row r="137" spans="1:8" x14ac:dyDescent="0.2">
      <c r="A137" s="7">
        <v>136</v>
      </c>
      <c r="B137" s="1" t="s">
        <v>2200</v>
      </c>
      <c r="C137" s="16">
        <f t="shared" si="4"/>
        <v>5</v>
      </c>
      <c r="D137" s="13">
        <v>0</v>
      </c>
      <c r="E137" s="13">
        <v>112</v>
      </c>
      <c r="F137" s="13">
        <v>55</v>
      </c>
      <c r="G137" s="1" t="s">
        <v>2204</v>
      </c>
      <c r="H137" s="16" t="str">
        <f t="shared" si="5"/>
        <v>007036</v>
      </c>
    </row>
    <row r="138" spans="1:8" x14ac:dyDescent="0.2">
      <c r="A138" s="7">
        <v>137</v>
      </c>
      <c r="B138" s="1" t="s">
        <v>2205</v>
      </c>
      <c r="C138" s="16">
        <f t="shared" si="4"/>
        <v>1</v>
      </c>
      <c r="D138" s="13">
        <v>0</v>
      </c>
      <c r="E138" s="13">
        <v>112</v>
      </c>
      <c r="F138" s="13">
        <v>47</v>
      </c>
      <c r="G138" s="19" t="s">
        <v>2205</v>
      </c>
      <c r="H138" s="16" t="str">
        <f t="shared" si="5"/>
        <v>00702E</v>
      </c>
    </row>
    <row r="139" spans="1:8" x14ac:dyDescent="0.2">
      <c r="A139" s="7">
        <v>138</v>
      </c>
      <c r="B139" s="1" t="s">
        <v>2205</v>
      </c>
      <c r="C139" s="16">
        <f t="shared" si="4"/>
        <v>2</v>
      </c>
      <c r="D139" s="13">
        <v>0</v>
      </c>
      <c r="E139" s="13">
        <v>112</v>
      </c>
      <c r="F139" s="13">
        <v>56</v>
      </c>
      <c r="G139" s="1" t="s">
        <v>2206</v>
      </c>
      <c r="H139" s="16" t="str">
        <f t="shared" si="5"/>
        <v>007037</v>
      </c>
    </row>
    <row r="140" spans="1:8" x14ac:dyDescent="0.2">
      <c r="A140" s="7">
        <v>139</v>
      </c>
      <c r="B140" s="1" t="s">
        <v>2207</v>
      </c>
      <c r="C140" s="16">
        <f t="shared" si="4"/>
        <v>1</v>
      </c>
      <c r="D140" s="13">
        <v>0</v>
      </c>
      <c r="E140" s="13">
        <v>112</v>
      </c>
      <c r="F140" s="13">
        <v>23</v>
      </c>
      <c r="G140" s="19" t="s">
        <v>2207</v>
      </c>
      <c r="H140" s="16" t="str">
        <f t="shared" si="5"/>
        <v>007016</v>
      </c>
    </row>
    <row r="141" spans="1:8" x14ac:dyDescent="0.2">
      <c r="A141" s="7">
        <v>140</v>
      </c>
      <c r="B141" s="1" t="s">
        <v>2207</v>
      </c>
      <c r="C141" s="16">
        <f t="shared" si="4"/>
        <v>2</v>
      </c>
      <c r="D141" s="13">
        <v>0</v>
      </c>
      <c r="E141" s="13">
        <v>113</v>
      </c>
      <c r="F141" s="13">
        <v>23</v>
      </c>
      <c r="G141" s="1" t="s">
        <v>2208</v>
      </c>
      <c r="H141" s="16" t="str">
        <f t="shared" si="5"/>
        <v>007116</v>
      </c>
    </row>
    <row r="142" spans="1:8" x14ac:dyDescent="0.2">
      <c r="A142" s="7">
        <v>141</v>
      </c>
      <c r="B142" s="1" t="s">
        <v>2209</v>
      </c>
      <c r="C142" s="16">
        <f t="shared" si="4"/>
        <v>1</v>
      </c>
      <c r="D142" s="13">
        <v>0</v>
      </c>
      <c r="E142" s="13">
        <v>112</v>
      </c>
      <c r="F142" s="13">
        <v>81</v>
      </c>
      <c r="G142" s="19" t="s">
        <v>2210</v>
      </c>
      <c r="H142" s="16" t="str">
        <f t="shared" si="5"/>
        <v>007050</v>
      </c>
    </row>
    <row r="143" spans="1:8" x14ac:dyDescent="0.2">
      <c r="A143" s="7">
        <v>142</v>
      </c>
      <c r="B143" s="1" t="s">
        <v>2209</v>
      </c>
      <c r="C143" s="16">
        <f t="shared" si="4"/>
        <v>2</v>
      </c>
      <c r="D143" s="13">
        <v>0</v>
      </c>
      <c r="E143" s="13">
        <v>108</v>
      </c>
      <c r="F143" s="13">
        <v>82</v>
      </c>
      <c r="G143" s="1" t="s">
        <v>2211</v>
      </c>
      <c r="H143" s="16" t="str">
        <f t="shared" si="5"/>
        <v>006C51</v>
      </c>
    </row>
    <row r="144" spans="1:8" x14ac:dyDescent="0.2">
      <c r="A144" s="7">
        <v>143</v>
      </c>
      <c r="B144" s="1" t="s">
        <v>2209</v>
      </c>
      <c r="C144" s="16">
        <f t="shared" si="4"/>
        <v>3</v>
      </c>
      <c r="D144" s="13">
        <v>0</v>
      </c>
      <c r="E144" s="13">
        <v>119</v>
      </c>
      <c r="F144" s="13">
        <v>88</v>
      </c>
      <c r="G144" s="1" t="s">
        <v>2212</v>
      </c>
      <c r="H144" s="16" t="str">
        <f t="shared" si="5"/>
        <v>007757</v>
      </c>
    </row>
    <row r="145" spans="1:8" x14ac:dyDescent="0.2">
      <c r="A145" s="7">
        <v>144</v>
      </c>
      <c r="B145" s="1" t="s">
        <v>2209</v>
      </c>
      <c r="C145" s="16">
        <f t="shared" si="4"/>
        <v>4</v>
      </c>
      <c r="D145" s="13">
        <v>0</v>
      </c>
      <c r="E145" s="13">
        <v>112</v>
      </c>
      <c r="F145" s="13">
        <v>82</v>
      </c>
      <c r="G145" s="1" t="s">
        <v>2213</v>
      </c>
      <c r="H145" s="16" t="str">
        <f t="shared" si="5"/>
        <v>007051</v>
      </c>
    </row>
    <row r="146" spans="1:8" x14ac:dyDescent="0.2">
      <c r="A146" s="7">
        <v>145</v>
      </c>
      <c r="B146" s="1" t="s">
        <v>2209</v>
      </c>
      <c r="C146" s="16">
        <f t="shared" si="4"/>
        <v>5</v>
      </c>
      <c r="D146" s="13">
        <v>0</v>
      </c>
      <c r="E146" s="13">
        <v>112</v>
      </c>
      <c r="F146" s="13">
        <v>88</v>
      </c>
      <c r="G146" s="1" t="s">
        <v>2214</v>
      </c>
      <c r="H146" s="16" t="str">
        <f t="shared" si="5"/>
        <v>007057</v>
      </c>
    </row>
    <row r="147" spans="1:8" x14ac:dyDescent="0.2">
      <c r="A147" s="7">
        <v>146</v>
      </c>
      <c r="B147" s="1" t="s">
        <v>2209</v>
      </c>
      <c r="C147" s="16">
        <f t="shared" si="4"/>
        <v>6</v>
      </c>
      <c r="D147" s="13">
        <v>0</v>
      </c>
      <c r="E147" s="13">
        <v>112</v>
      </c>
      <c r="F147" s="13">
        <v>85</v>
      </c>
      <c r="G147" s="1" t="s">
        <v>2215</v>
      </c>
      <c r="H147" s="16" t="str">
        <f t="shared" si="5"/>
        <v>007054</v>
      </c>
    </row>
    <row r="148" spans="1:8" x14ac:dyDescent="0.2">
      <c r="A148" s="7">
        <v>147</v>
      </c>
      <c r="B148" s="1" t="s">
        <v>2209</v>
      </c>
      <c r="C148" s="16">
        <f t="shared" si="4"/>
        <v>7</v>
      </c>
      <c r="D148" s="13">
        <v>0</v>
      </c>
      <c r="E148" s="13">
        <v>112</v>
      </c>
      <c r="F148" s="13">
        <v>86</v>
      </c>
      <c r="G148" s="1" t="s">
        <v>2216</v>
      </c>
      <c r="H148" s="16" t="str">
        <f t="shared" si="5"/>
        <v>007055</v>
      </c>
    </row>
    <row r="149" spans="1:8" x14ac:dyDescent="0.2">
      <c r="A149" s="7">
        <v>148</v>
      </c>
      <c r="B149" s="1" t="s">
        <v>2209</v>
      </c>
      <c r="C149" s="16">
        <f t="shared" si="4"/>
        <v>8</v>
      </c>
      <c r="D149" s="13">
        <v>0</v>
      </c>
      <c r="E149" s="13">
        <v>121</v>
      </c>
      <c r="F149" s="13">
        <v>82</v>
      </c>
      <c r="G149" s="1" t="s">
        <v>2217</v>
      </c>
      <c r="H149" s="16" t="str">
        <f t="shared" si="5"/>
        <v>007951</v>
      </c>
    </row>
    <row r="150" spans="1:8" x14ac:dyDescent="0.2">
      <c r="A150" s="7">
        <v>149</v>
      </c>
      <c r="B150" s="1" t="s">
        <v>2209</v>
      </c>
      <c r="C150" s="16">
        <f t="shared" si="4"/>
        <v>9</v>
      </c>
      <c r="D150" s="13">
        <v>0</v>
      </c>
      <c r="E150" s="13">
        <v>112</v>
      </c>
      <c r="F150" s="13">
        <v>99</v>
      </c>
      <c r="G150" s="1" t="s">
        <v>2218</v>
      </c>
      <c r="H150" s="16" t="str">
        <f t="shared" si="5"/>
        <v>007062</v>
      </c>
    </row>
    <row r="151" spans="1:8" x14ac:dyDescent="0.2">
      <c r="A151" s="7">
        <v>150</v>
      </c>
      <c r="B151" s="1" t="s">
        <v>2209</v>
      </c>
      <c r="C151" s="16">
        <f t="shared" si="4"/>
        <v>10</v>
      </c>
      <c r="D151" s="13">
        <v>0</v>
      </c>
      <c r="E151" s="13">
        <v>112</v>
      </c>
      <c r="F151" s="13">
        <v>101</v>
      </c>
      <c r="G151" s="1" t="s">
        <v>2219</v>
      </c>
      <c r="H151" s="16" t="str">
        <f t="shared" si="5"/>
        <v>007064</v>
      </c>
    </row>
    <row r="152" spans="1:8" x14ac:dyDescent="0.2">
      <c r="A152" s="7">
        <v>151</v>
      </c>
      <c r="B152" s="1" t="s">
        <v>2209</v>
      </c>
      <c r="C152" s="16">
        <f t="shared" si="4"/>
        <v>11</v>
      </c>
      <c r="D152" s="13">
        <v>0</v>
      </c>
      <c r="E152" s="13">
        <v>115</v>
      </c>
      <c r="F152" s="13">
        <v>82</v>
      </c>
      <c r="G152" s="1" t="s">
        <v>2220</v>
      </c>
      <c r="H152" s="16" t="str">
        <f t="shared" si="5"/>
        <v>007351</v>
      </c>
    </row>
    <row r="153" spans="1:8" x14ac:dyDescent="0.2">
      <c r="A153" s="7">
        <v>152</v>
      </c>
      <c r="B153" s="1" t="s">
        <v>2209</v>
      </c>
      <c r="C153" s="16">
        <f t="shared" si="4"/>
        <v>12</v>
      </c>
      <c r="D153" s="13">
        <v>0</v>
      </c>
      <c r="E153" s="13">
        <v>119</v>
      </c>
      <c r="F153" s="13">
        <v>82</v>
      </c>
      <c r="G153" s="1" t="s">
        <v>2221</v>
      </c>
      <c r="H153" s="16" t="str">
        <f t="shared" si="5"/>
        <v>007751</v>
      </c>
    </row>
    <row r="154" spans="1:8" x14ac:dyDescent="0.2">
      <c r="A154" s="7">
        <v>153</v>
      </c>
      <c r="B154" s="1" t="s">
        <v>2222</v>
      </c>
      <c r="C154" s="16">
        <f t="shared" si="4"/>
        <v>1</v>
      </c>
      <c r="D154" s="13">
        <v>0</v>
      </c>
      <c r="E154" s="13">
        <v>112</v>
      </c>
      <c r="F154" s="13">
        <v>89</v>
      </c>
      <c r="G154" s="19" t="s">
        <v>2223</v>
      </c>
      <c r="H154" s="16" t="str">
        <f t="shared" si="5"/>
        <v>007058</v>
      </c>
    </row>
    <row r="155" spans="1:8" x14ac:dyDescent="0.2">
      <c r="A155" s="7">
        <v>154</v>
      </c>
      <c r="B155" s="1" t="s">
        <v>2222</v>
      </c>
      <c r="C155" s="16">
        <f t="shared" si="4"/>
        <v>2</v>
      </c>
      <c r="D155" s="13">
        <v>0</v>
      </c>
      <c r="E155" s="13">
        <v>116</v>
      </c>
      <c r="F155" s="13">
        <v>99</v>
      </c>
      <c r="G155" s="1" t="s">
        <v>2224</v>
      </c>
      <c r="H155" s="16" t="str">
        <f t="shared" si="5"/>
        <v>007462</v>
      </c>
    </row>
    <row r="156" spans="1:8" x14ac:dyDescent="0.2">
      <c r="A156" s="7">
        <v>155</v>
      </c>
      <c r="B156" s="1" t="s">
        <v>2222</v>
      </c>
      <c r="C156" s="16">
        <f t="shared" si="4"/>
        <v>3</v>
      </c>
      <c r="D156" s="13">
        <v>0</v>
      </c>
      <c r="E156" s="13">
        <v>126</v>
      </c>
      <c r="F156" s="13">
        <v>90</v>
      </c>
      <c r="G156" s="1" t="s">
        <v>2225</v>
      </c>
      <c r="H156" s="16" t="str">
        <f t="shared" si="5"/>
        <v>007E59</v>
      </c>
    </row>
    <row r="157" spans="1:8" x14ac:dyDescent="0.2">
      <c r="A157" s="7">
        <v>156</v>
      </c>
      <c r="B157" s="1" t="s">
        <v>2222</v>
      </c>
      <c r="C157" s="16">
        <f t="shared" si="4"/>
        <v>4</v>
      </c>
      <c r="D157" s="13">
        <v>0</v>
      </c>
      <c r="E157" s="13">
        <v>116</v>
      </c>
      <c r="F157" s="13">
        <v>91</v>
      </c>
      <c r="G157" s="1" t="s">
        <v>2226</v>
      </c>
      <c r="H157" s="16" t="str">
        <f t="shared" si="5"/>
        <v>00745A</v>
      </c>
    </row>
    <row r="158" spans="1:8" x14ac:dyDescent="0.2">
      <c r="A158" s="7">
        <v>157</v>
      </c>
      <c r="B158" s="1" t="s">
        <v>2222</v>
      </c>
      <c r="C158" s="16">
        <f t="shared" si="4"/>
        <v>5</v>
      </c>
      <c r="D158" s="13">
        <v>0</v>
      </c>
      <c r="E158" s="13">
        <v>118</v>
      </c>
      <c r="F158" s="13">
        <v>89</v>
      </c>
      <c r="G158" s="1" t="s">
        <v>2227</v>
      </c>
      <c r="H158" s="16" t="str">
        <f t="shared" si="5"/>
        <v>007658</v>
      </c>
    </row>
    <row r="159" spans="1:8" x14ac:dyDescent="0.2">
      <c r="A159" s="7">
        <v>158</v>
      </c>
      <c r="B159" s="1" t="s">
        <v>2222</v>
      </c>
      <c r="C159" s="16">
        <f t="shared" si="4"/>
        <v>6</v>
      </c>
      <c r="D159" s="13">
        <v>0</v>
      </c>
      <c r="E159" s="13">
        <v>121</v>
      </c>
      <c r="F159" s="13">
        <v>89</v>
      </c>
      <c r="G159" s="1" t="s">
        <v>2228</v>
      </c>
      <c r="H159" s="16" t="str">
        <f t="shared" si="5"/>
        <v>007958</v>
      </c>
    </row>
    <row r="160" spans="1:8" x14ac:dyDescent="0.2">
      <c r="A160" s="7">
        <v>159</v>
      </c>
      <c r="B160" s="1" t="s">
        <v>2222</v>
      </c>
      <c r="C160" s="16">
        <f t="shared" si="4"/>
        <v>7</v>
      </c>
      <c r="D160" s="13">
        <v>0</v>
      </c>
      <c r="E160" s="13">
        <v>113</v>
      </c>
      <c r="F160" s="13">
        <v>89</v>
      </c>
      <c r="G160" s="1" t="s">
        <v>2229</v>
      </c>
      <c r="H160" s="16" t="str">
        <f t="shared" si="5"/>
        <v>007158</v>
      </c>
    </row>
    <row r="161" spans="1:8" x14ac:dyDescent="0.2">
      <c r="A161" s="7">
        <v>160</v>
      </c>
      <c r="B161" s="1" t="s">
        <v>2222</v>
      </c>
      <c r="C161" s="16">
        <f t="shared" si="4"/>
        <v>8</v>
      </c>
      <c r="D161" s="13">
        <v>0</v>
      </c>
      <c r="E161" s="13">
        <v>113</v>
      </c>
      <c r="F161" s="13">
        <v>101</v>
      </c>
      <c r="G161" s="1" t="s">
        <v>2230</v>
      </c>
      <c r="H161" s="16" t="str">
        <f t="shared" si="5"/>
        <v>007164</v>
      </c>
    </row>
    <row r="162" spans="1:8" x14ac:dyDescent="0.2">
      <c r="A162" s="7">
        <v>161</v>
      </c>
      <c r="B162" s="1" t="s">
        <v>2222</v>
      </c>
      <c r="C162" s="16">
        <f t="shared" si="4"/>
        <v>9</v>
      </c>
      <c r="D162" s="13">
        <v>0</v>
      </c>
      <c r="E162" s="13">
        <v>112</v>
      </c>
      <c r="F162" s="13">
        <v>92</v>
      </c>
      <c r="G162" s="1" t="s">
        <v>2231</v>
      </c>
      <c r="H162" s="16" t="str">
        <f t="shared" si="5"/>
        <v>00705B</v>
      </c>
    </row>
    <row r="163" spans="1:8" x14ac:dyDescent="0.2">
      <c r="A163" s="7">
        <v>162</v>
      </c>
      <c r="B163" s="1" t="s">
        <v>2222</v>
      </c>
      <c r="C163" s="16">
        <f t="shared" si="4"/>
        <v>10</v>
      </c>
      <c r="D163" s="13">
        <v>0</v>
      </c>
      <c r="E163" s="13">
        <v>112</v>
      </c>
      <c r="F163" s="13">
        <v>95</v>
      </c>
      <c r="G163" s="1" t="s">
        <v>2232</v>
      </c>
      <c r="H163" s="16" t="str">
        <f t="shared" si="5"/>
        <v>00705E</v>
      </c>
    </row>
    <row r="164" spans="1:8" x14ac:dyDescent="0.2">
      <c r="A164" s="7">
        <v>163</v>
      </c>
      <c r="B164" s="1" t="s">
        <v>2222</v>
      </c>
      <c r="C164" s="16">
        <f t="shared" si="4"/>
        <v>11</v>
      </c>
      <c r="D164" s="13">
        <v>0</v>
      </c>
      <c r="E164" s="13">
        <v>113</v>
      </c>
      <c r="F164" s="13">
        <v>90</v>
      </c>
      <c r="G164" s="1" t="s">
        <v>2233</v>
      </c>
      <c r="H164" s="16" t="str">
        <f t="shared" si="5"/>
        <v>007159</v>
      </c>
    </row>
    <row r="165" spans="1:8" x14ac:dyDescent="0.2">
      <c r="A165" s="7">
        <v>164</v>
      </c>
      <c r="B165" s="1" t="s">
        <v>2234</v>
      </c>
      <c r="C165" s="16">
        <f t="shared" si="4"/>
        <v>1</v>
      </c>
      <c r="D165" s="13">
        <v>0</v>
      </c>
      <c r="E165" s="13">
        <v>112</v>
      </c>
      <c r="F165" s="13">
        <v>25</v>
      </c>
      <c r="G165" s="19" t="s">
        <v>2235</v>
      </c>
      <c r="H165" s="16" t="str">
        <f t="shared" si="5"/>
        <v>007018</v>
      </c>
    </row>
    <row r="166" spans="1:8" x14ac:dyDescent="0.2">
      <c r="A166" s="7">
        <v>165</v>
      </c>
      <c r="B166" s="1" t="s">
        <v>2234</v>
      </c>
      <c r="C166" s="16">
        <f t="shared" si="4"/>
        <v>2</v>
      </c>
      <c r="D166" s="13">
        <v>0</v>
      </c>
      <c r="E166" s="13">
        <v>112</v>
      </c>
      <c r="F166" s="13">
        <v>26</v>
      </c>
      <c r="G166" s="1" t="s">
        <v>2236</v>
      </c>
      <c r="H166" s="16" t="str">
        <f t="shared" si="5"/>
        <v>007019</v>
      </c>
    </row>
    <row r="167" spans="1:8" x14ac:dyDescent="0.2">
      <c r="A167" s="7">
        <v>166</v>
      </c>
      <c r="B167" s="1" t="s">
        <v>2234</v>
      </c>
      <c r="C167" s="16">
        <f t="shared" si="4"/>
        <v>3</v>
      </c>
      <c r="D167" s="13">
        <v>0</v>
      </c>
      <c r="E167" s="13">
        <v>116</v>
      </c>
      <c r="F167" s="13">
        <v>25</v>
      </c>
      <c r="G167" s="1" t="s">
        <v>2237</v>
      </c>
      <c r="H167" s="16" t="str">
        <f t="shared" si="5"/>
        <v>007418</v>
      </c>
    </row>
    <row r="168" spans="1:8" x14ac:dyDescent="0.2">
      <c r="A168" s="7">
        <v>167</v>
      </c>
      <c r="B168" s="1" t="s">
        <v>2234</v>
      </c>
      <c r="C168" s="16">
        <f t="shared" si="4"/>
        <v>4</v>
      </c>
      <c r="D168" s="13">
        <v>0</v>
      </c>
      <c r="E168" s="13">
        <v>113</v>
      </c>
      <c r="F168" s="13">
        <v>26</v>
      </c>
      <c r="G168" s="1" t="s">
        <v>2238</v>
      </c>
      <c r="H168" s="16" t="str">
        <f t="shared" si="5"/>
        <v>007119</v>
      </c>
    </row>
    <row r="169" spans="1:8" x14ac:dyDescent="0.2">
      <c r="A169" s="7">
        <v>168</v>
      </c>
      <c r="B169" s="1" t="s">
        <v>2239</v>
      </c>
      <c r="C169" s="16">
        <f t="shared" si="4"/>
        <v>1</v>
      </c>
      <c r="D169" s="13">
        <v>0</v>
      </c>
      <c r="E169" s="13">
        <v>118</v>
      </c>
      <c r="F169" s="13">
        <v>30</v>
      </c>
      <c r="G169" s="19" t="s">
        <v>2240</v>
      </c>
      <c r="H169" s="16" t="str">
        <f t="shared" si="5"/>
        <v>00761D</v>
      </c>
    </row>
    <row r="170" spans="1:8" x14ac:dyDescent="0.2">
      <c r="A170" s="7">
        <v>169</v>
      </c>
      <c r="B170" s="1" t="s">
        <v>2239</v>
      </c>
      <c r="C170" s="16">
        <f t="shared" si="4"/>
        <v>2</v>
      </c>
      <c r="D170" s="13">
        <v>0</v>
      </c>
      <c r="E170" s="13">
        <v>112</v>
      </c>
      <c r="F170" s="13">
        <v>27</v>
      </c>
      <c r="G170" s="1" t="s">
        <v>2241</v>
      </c>
      <c r="H170" s="16" t="str">
        <f t="shared" si="5"/>
        <v>00701A</v>
      </c>
    </row>
    <row r="171" spans="1:8" x14ac:dyDescent="0.2">
      <c r="A171" s="7">
        <v>170</v>
      </c>
      <c r="B171" s="1" t="s">
        <v>2239</v>
      </c>
      <c r="C171" s="16">
        <f t="shared" si="4"/>
        <v>3</v>
      </c>
      <c r="D171" s="13">
        <v>0</v>
      </c>
      <c r="E171" s="13">
        <v>113</v>
      </c>
      <c r="F171" s="13">
        <v>27</v>
      </c>
      <c r="G171" s="1" t="s">
        <v>2242</v>
      </c>
      <c r="H171" s="16" t="str">
        <f t="shared" si="5"/>
        <v>00711A</v>
      </c>
    </row>
    <row r="172" spans="1:8" x14ac:dyDescent="0.2">
      <c r="A172" s="7">
        <v>171</v>
      </c>
      <c r="B172" s="1" t="s">
        <v>2239</v>
      </c>
      <c r="C172" s="16">
        <f t="shared" si="4"/>
        <v>4</v>
      </c>
      <c r="D172" s="13">
        <v>0</v>
      </c>
      <c r="E172" s="13">
        <v>112</v>
      </c>
      <c r="F172" s="13">
        <v>28</v>
      </c>
      <c r="G172" s="1" t="s">
        <v>2243</v>
      </c>
      <c r="H172" s="16" t="str">
        <f t="shared" si="5"/>
        <v>00701B</v>
      </c>
    </row>
    <row r="173" spans="1:8" x14ac:dyDescent="0.2">
      <c r="A173" s="7">
        <v>172</v>
      </c>
      <c r="B173" s="1" t="s">
        <v>2239</v>
      </c>
      <c r="C173" s="16">
        <f t="shared" si="4"/>
        <v>5</v>
      </c>
      <c r="D173" s="13">
        <v>0</v>
      </c>
      <c r="E173" s="13">
        <v>117</v>
      </c>
      <c r="F173" s="13">
        <v>28</v>
      </c>
      <c r="G173" s="1" t="s">
        <v>2244</v>
      </c>
      <c r="H173" s="16" t="str">
        <f t="shared" si="5"/>
        <v>00751B</v>
      </c>
    </row>
    <row r="174" spans="1:8" x14ac:dyDescent="0.2">
      <c r="A174" s="7">
        <v>173</v>
      </c>
      <c r="B174" s="1" t="s">
        <v>2239</v>
      </c>
      <c r="C174" s="16">
        <f t="shared" si="4"/>
        <v>6</v>
      </c>
      <c r="D174" s="13">
        <v>0</v>
      </c>
      <c r="E174" s="13">
        <v>112</v>
      </c>
      <c r="F174" s="13">
        <v>29</v>
      </c>
      <c r="G174" s="1" t="s">
        <v>2245</v>
      </c>
      <c r="H174" s="16" t="str">
        <f t="shared" si="5"/>
        <v>00701C</v>
      </c>
    </row>
    <row r="175" spans="1:8" x14ac:dyDescent="0.2">
      <c r="A175" s="7">
        <v>174</v>
      </c>
      <c r="B175" s="1" t="s">
        <v>2239</v>
      </c>
      <c r="C175" s="16">
        <f t="shared" si="4"/>
        <v>7</v>
      </c>
      <c r="D175" s="13">
        <v>0</v>
      </c>
      <c r="E175" s="13">
        <v>112</v>
      </c>
      <c r="F175" s="13">
        <v>30</v>
      </c>
      <c r="G175" s="1" t="s">
        <v>2246</v>
      </c>
      <c r="H175" s="16" t="str">
        <f t="shared" si="5"/>
        <v>00701D</v>
      </c>
    </row>
    <row r="176" spans="1:8" x14ac:dyDescent="0.2">
      <c r="A176" s="7">
        <v>175</v>
      </c>
      <c r="B176" s="1" t="s">
        <v>2239</v>
      </c>
      <c r="C176" s="16">
        <f t="shared" si="4"/>
        <v>8</v>
      </c>
      <c r="D176" s="13">
        <v>0</v>
      </c>
      <c r="E176" s="13">
        <v>112</v>
      </c>
      <c r="F176" s="13">
        <v>31</v>
      </c>
      <c r="G176" s="1" t="s">
        <v>2247</v>
      </c>
      <c r="H176" s="16" t="str">
        <f t="shared" si="5"/>
        <v>00701E</v>
      </c>
    </row>
    <row r="177" spans="1:8" x14ac:dyDescent="0.2">
      <c r="A177" s="7">
        <v>176</v>
      </c>
      <c r="B177" s="1" t="s">
        <v>2248</v>
      </c>
      <c r="C177" s="16">
        <f t="shared" si="4"/>
        <v>1</v>
      </c>
      <c r="D177" s="13">
        <v>0</v>
      </c>
      <c r="E177" s="13">
        <v>112</v>
      </c>
      <c r="F177" s="13">
        <v>33</v>
      </c>
      <c r="G177" s="19" t="s">
        <v>2249</v>
      </c>
      <c r="H177" s="16" t="str">
        <f t="shared" si="5"/>
        <v>007020</v>
      </c>
    </row>
    <row r="178" spans="1:8" x14ac:dyDescent="0.2">
      <c r="A178" s="7">
        <v>177</v>
      </c>
      <c r="B178" s="1" t="s">
        <v>2248</v>
      </c>
      <c r="C178" s="16">
        <f t="shared" si="4"/>
        <v>2</v>
      </c>
      <c r="D178" s="13">
        <v>0</v>
      </c>
      <c r="E178" s="13">
        <v>112</v>
      </c>
      <c r="F178" s="13">
        <v>34</v>
      </c>
      <c r="G178" s="1" t="s">
        <v>2250</v>
      </c>
      <c r="H178" s="16" t="str">
        <f t="shared" si="5"/>
        <v>007021</v>
      </c>
    </row>
    <row r="179" spans="1:8" x14ac:dyDescent="0.2">
      <c r="A179" s="7">
        <v>178</v>
      </c>
      <c r="B179" s="1" t="s">
        <v>2248</v>
      </c>
      <c r="C179" s="16">
        <f t="shared" si="4"/>
        <v>3</v>
      </c>
      <c r="D179" s="13">
        <v>0</v>
      </c>
      <c r="E179" s="13">
        <v>116</v>
      </c>
      <c r="F179" s="13">
        <v>34</v>
      </c>
      <c r="G179" s="1" t="s">
        <v>2251</v>
      </c>
      <c r="H179" s="16" t="str">
        <f t="shared" si="5"/>
        <v>007421</v>
      </c>
    </row>
    <row r="180" spans="1:8" x14ac:dyDescent="0.2">
      <c r="A180" s="7">
        <v>179</v>
      </c>
      <c r="B180" s="1" t="s">
        <v>2248</v>
      </c>
      <c r="C180" s="16">
        <f t="shared" si="4"/>
        <v>4</v>
      </c>
      <c r="D180" s="13">
        <v>0</v>
      </c>
      <c r="E180" s="13">
        <v>112</v>
      </c>
      <c r="F180" s="13">
        <v>35</v>
      </c>
      <c r="G180" s="1" t="s">
        <v>2252</v>
      </c>
      <c r="H180" s="16" t="str">
        <f t="shared" si="5"/>
        <v>007022</v>
      </c>
    </row>
    <row r="181" spans="1:8" x14ac:dyDescent="0.2">
      <c r="A181" s="7">
        <v>180</v>
      </c>
      <c r="B181" s="1" t="s">
        <v>2248</v>
      </c>
      <c r="C181" s="16">
        <f t="shared" si="4"/>
        <v>5</v>
      </c>
      <c r="D181" s="13">
        <v>0</v>
      </c>
      <c r="E181" s="13">
        <v>112</v>
      </c>
      <c r="F181" s="13">
        <v>36</v>
      </c>
      <c r="G181" s="1" t="s">
        <v>2253</v>
      </c>
      <c r="H181" s="16" t="str">
        <f t="shared" si="5"/>
        <v>007023</v>
      </c>
    </row>
    <row r="182" spans="1:8" x14ac:dyDescent="0.2">
      <c r="A182" s="7">
        <v>181</v>
      </c>
      <c r="B182" s="1" t="s">
        <v>2248</v>
      </c>
      <c r="C182" s="16">
        <f t="shared" si="4"/>
        <v>6</v>
      </c>
      <c r="D182" s="13">
        <v>0</v>
      </c>
      <c r="E182" s="13">
        <v>112</v>
      </c>
      <c r="F182" s="13">
        <v>37</v>
      </c>
      <c r="G182" s="1" t="s">
        <v>2254</v>
      </c>
      <c r="H182" s="16" t="str">
        <f t="shared" si="5"/>
        <v>007024</v>
      </c>
    </row>
    <row r="183" spans="1:8" x14ac:dyDescent="0.2">
      <c r="A183" s="7">
        <v>182</v>
      </c>
      <c r="B183" s="1" t="s">
        <v>2248</v>
      </c>
      <c r="C183" s="16">
        <f t="shared" si="4"/>
        <v>7</v>
      </c>
      <c r="D183" s="13">
        <v>0</v>
      </c>
      <c r="E183" s="13">
        <v>118</v>
      </c>
      <c r="F183" s="13">
        <v>40</v>
      </c>
      <c r="G183" s="1" t="s">
        <v>2255</v>
      </c>
      <c r="H183" s="16" t="str">
        <f t="shared" si="5"/>
        <v>007627</v>
      </c>
    </row>
    <row r="184" spans="1:8" x14ac:dyDescent="0.2">
      <c r="A184" s="7">
        <v>183</v>
      </c>
      <c r="B184" s="1" t="s">
        <v>2248</v>
      </c>
      <c r="C184" s="16">
        <f t="shared" si="4"/>
        <v>8</v>
      </c>
      <c r="D184" s="13">
        <v>0</v>
      </c>
      <c r="E184" s="13">
        <v>119</v>
      </c>
      <c r="F184" s="13">
        <v>39</v>
      </c>
      <c r="G184" s="1" t="s">
        <v>2256</v>
      </c>
      <c r="H184" s="16" t="str">
        <f t="shared" si="5"/>
        <v>007726</v>
      </c>
    </row>
    <row r="185" spans="1:8" x14ac:dyDescent="0.2">
      <c r="A185" s="7">
        <v>184</v>
      </c>
      <c r="B185" s="1" t="s">
        <v>2248</v>
      </c>
      <c r="C185" s="16">
        <f t="shared" si="4"/>
        <v>9</v>
      </c>
      <c r="D185" s="13">
        <v>0</v>
      </c>
      <c r="E185" s="13">
        <v>112</v>
      </c>
      <c r="F185" s="13">
        <v>39</v>
      </c>
      <c r="G185" s="1" t="s">
        <v>2257</v>
      </c>
      <c r="H185" s="16" t="str">
        <f t="shared" si="5"/>
        <v>007026</v>
      </c>
    </row>
    <row r="186" spans="1:8" x14ac:dyDescent="0.2">
      <c r="A186" s="7">
        <v>185</v>
      </c>
      <c r="B186" s="1" t="s">
        <v>2248</v>
      </c>
      <c r="C186" s="16">
        <f t="shared" si="4"/>
        <v>10</v>
      </c>
      <c r="D186" s="13">
        <v>0</v>
      </c>
      <c r="E186" s="13">
        <v>113</v>
      </c>
      <c r="F186" s="13">
        <v>39</v>
      </c>
      <c r="G186" s="1" t="s">
        <v>2258</v>
      </c>
      <c r="H186" s="16" t="str">
        <f t="shared" si="5"/>
        <v>007126</v>
      </c>
    </row>
    <row r="187" spans="1:8" x14ac:dyDescent="0.2">
      <c r="A187" s="7">
        <v>186</v>
      </c>
      <c r="B187" s="1" t="s">
        <v>2248</v>
      </c>
      <c r="C187" s="16">
        <f t="shared" si="4"/>
        <v>11</v>
      </c>
      <c r="D187" s="13">
        <v>0</v>
      </c>
      <c r="E187" s="13">
        <v>113</v>
      </c>
      <c r="F187" s="13">
        <v>40</v>
      </c>
      <c r="G187" s="1" t="s">
        <v>2259</v>
      </c>
      <c r="H187" s="16" t="str">
        <f t="shared" si="5"/>
        <v>007127</v>
      </c>
    </row>
    <row r="188" spans="1:8" x14ac:dyDescent="0.2">
      <c r="A188" s="7">
        <v>187</v>
      </c>
      <c r="B188" s="1" t="s">
        <v>2260</v>
      </c>
      <c r="C188" s="16">
        <f t="shared" si="4"/>
        <v>1</v>
      </c>
      <c r="D188" s="13">
        <v>0</v>
      </c>
      <c r="E188" s="13">
        <v>0</v>
      </c>
      <c r="F188" s="13">
        <v>105</v>
      </c>
      <c r="G188" s="19" t="s">
        <v>2261</v>
      </c>
      <c r="H188" s="16" t="str">
        <f t="shared" si="5"/>
        <v>000068</v>
      </c>
    </row>
    <row r="189" spans="1:8" x14ac:dyDescent="0.2">
      <c r="A189" s="7">
        <v>188</v>
      </c>
      <c r="B189" s="1" t="s">
        <v>2260</v>
      </c>
      <c r="C189" s="16">
        <f t="shared" si="4"/>
        <v>2</v>
      </c>
      <c r="D189" s="13">
        <v>0</v>
      </c>
      <c r="E189" s="13">
        <v>97</v>
      </c>
      <c r="F189" s="13">
        <v>105</v>
      </c>
      <c r="G189" s="1" t="s">
        <v>2262</v>
      </c>
      <c r="H189" s="16" t="str">
        <f t="shared" si="5"/>
        <v>006168</v>
      </c>
    </row>
    <row r="190" spans="1:8" x14ac:dyDescent="0.2">
      <c r="A190" s="7">
        <v>189</v>
      </c>
      <c r="B190" s="1" t="s">
        <v>2260</v>
      </c>
      <c r="C190" s="16">
        <f t="shared" si="4"/>
        <v>3</v>
      </c>
      <c r="D190" s="13">
        <v>0</v>
      </c>
      <c r="E190" s="13">
        <v>96</v>
      </c>
      <c r="F190" s="13">
        <v>105</v>
      </c>
      <c r="G190" s="1" t="s">
        <v>2263</v>
      </c>
      <c r="H190" s="16" t="str">
        <f t="shared" si="5"/>
        <v>006068</v>
      </c>
    </row>
    <row r="191" spans="1:8" x14ac:dyDescent="0.2">
      <c r="A191" s="7">
        <v>190</v>
      </c>
      <c r="B191" s="1" t="s">
        <v>2260</v>
      </c>
      <c r="C191" s="16">
        <f t="shared" si="4"/>
        <v>4</v>
      </c>
      <c r="D191" s="13">
        <v>0</v>
      </c>
      <c r="E191" s="13">
        <v>96</v>
      </c>
      <c r="F191" s="13">
        <v>106</v>
      </c>
      <c r="G191" s="1" t="s">
        <v>2264</v>
      </c>
      <c r="H191" s="16" t="str">
        <f t="shared" si="5"/>
        <v>006069</v>
      </c>
    </row>
    <row r="192" spans="1:8" x14ac:dyDescent="0.2">
      <c r="A192" s="7">
        <v>191</v>
      </c>
      <c r="B192" s="1" t="s">
        <v>2260</v>
      </c>
      <c r="C192" s="16">
        <f t="shared" si="4"/>
        <v>5</v>
      </c>
      <c r="D192" s="13">
        <v>0</v>
      </c>
      <c r="E192" s="13">
        <v>98</v>
      </c>
      <c r="F192" s="13">
        <v>106</v>
      </c>
      <c r="G192" s="1" t="s">
        <v>2265</v>
      </c>
      <c r="H192" s="16" t="str">
        <f t="shared" si="5"/>
        <v>006269</v>
      </c>
    </row>
    <row r="193" spans="1:8" x14ac:dyDescent="0.2">
      <c r="A193" s="7">
        <v>192</v>
      </c>
      <c r="B193" s="1" t="s">
        <v>2260</v>
      </c>
      <c r="C193" s="16">
        <f t="shared" si="4"/>
        <v>6</v>
      </c>
      <c r="D193" s="13">
        <v>0</v>
      </c>
      <c r="E193" s="13">
        <v>0</v>
      </c>
      <c r="F193" s="13">
        <v>107</v>
      </c>
      <c r="G193" s="1" t="s">
        <v>2266</v>
      </c>
      <c r="H193" s="16" t="str">
        <f t="shared" si="5"/>
        <v>00006A</v>
      </c>
    </row>
    <row r="194" spans="1:8" x14ac:dyDescent="0.2">
      <c r="A194" s="7">
        <v>193</v>
      </c>
      <c r="B194" s="1" t="s">
        <v>2260</v>
      </c>
      <c r="C194" s="16">
        <f t="shared" si="4"/>
        <v>7</v>
      </c>
      <c r="D194" s="13">
        <v>0</v>
      </c>
      <c r="E194" s="13">
        <v>97</v>
      </c>
      <c r="F194" s="13">
        <v>106</v>
      </c>
      <c r="G194" s="1" t="s">
        <v>2267</v>
      </c>
      <c r="H194" s="16" t="str">
        <f t="shared" si="5"/>
        <v>006169</v>
      </c>
    </row>
    <row r="195" spans="1:8" x14ac:dyDescent="0.2">
      <c r="A195" s="7">
        <v>194</v>
      </c>
      <c r="B195" s="1" t="s">
        <v>2260</v>
      </c>
      <c r="C195" s="16">
        <f t="shared" ref="C195:C258" si="6">IF(B195=B194,C194+1,1)</f>
        <v>8</v>
      </c>
      <c r="D195" s="13">
        <v>0</v>
      </c>
      <c r="E195" s="13">
        <v>0</v>
      </c>
      <c r="F195" s="13">
        <v>108</v>
      </c>
      <c r="G195" s="1" t="s">
        <v>2268</v>
      </c>
      <c r="H195" s="16" t="str">
        <f t="shared" ref="H195:H258" si="7">IF(D195&lt;&gt;"-",DEC2HEX(D195,2)&amp;DEC2HEX(E195,2)&amp;DEC2HEX(F195-1,2),"-")</f>
        <v>00006B</v>
      </c>
    </row>
    <row r="196" spans="1:8" x14ac:dyDescent="0.2">
      <c r="A196" s="7">
        <v>195</v>
      </c>
      <c r="B196" s="1" t="s">
        <v>2260</v>
      </c>
      <c r="C196" s="16">
        <f t="shared" si="6"/>
        <v>9</v>
      </c>
      <c r="D196" s="13">
        <v>0</v>
      </c>
      <c r="E196" s="13">
        <v>96</v>
      </c>
      <c r="F196" s="13">
        <v>108</v>
      </c>
      <c r="G196" s="1" t="s">
        <v>2269</v>
      </c>
      <c r="H196" s="16" t="str">
        <f t="shared" si="7"/>
        <v>00606B</v>
      </c>
    </row>
    <row r="197" spans="1:8" x14ac:dyDescent="0.2">
      <c r="A197" s="7">
        <v>196</v>
      </c>
      <c r="B197" s="1" t="s">
        <v>2260</v>
      </c>
      <c r="C197" s="16">
        <f t="shared" si="6"/>
        <v>10</v>
      </c>
      <c r="D197" s="13">
        <v>0</v>
      </c>
      <c r="E197" s="13">
        <v>0</v>
      </c>
      <c r="F197" s="13">
        <v>16</v>
      </c>
      <c r="G197" s="1" t="s">
        <v>2270</v>
      </c>
      <c r="H197" s="16" t="str">
        <f t="shared" si="7"/>
        <v>00000F</v>
      </c>
    </row>
    <row r="198" spans="1:8" x14ac:dyDescent="0.2">
      <c r="A198" s="7">
        <v>197</v>
      </c>
      <c r="B198" s="1" t="s">
        <v>2260</v>
      </c>
      <c r="C198" s="16">
        <f t="shared" si="6"/>
        <v>11</v>
      </c>
      <c r="D198" s="13">
        <v>0</v>
      </c>
      <c r="E198" s="13">
        <v>97</v>
      </c>
      <c r="F198" s="13">
        <v>108</v>
      </c>
      <c r="G198" s="1" t="s">
        <v>2271</v>
      </c>
      <c r="H198" s="16" t="str">
        <f t="shared" si="7"/>
        <v>00616B</v>
      </c>
    </row>
    <row r="199" spans="1:8" x14ac:dyDescent="0.2">
      <c r="A199" s="7">
        <v>198</v>
      </c>
      <c r="B199" s="1" t="s">
        <v>2260</v>
      </c>
      <c r="C199" s="16">
        <f t="shared" si="6"/>
        <v>12</v>
      </c>
      <c r="D199" s="13">
        <v>0</v>
      </c>
      <c r="E199" s="13">
        <v>96</v>
      </c>
      <c r="F199" s="13">
        <v>16</v>
      </c>
      <c r="G199" s="1" t="s">
        <v>2272</v>
      </c>
      <c r="H199" s="16" t="str">
        <f t="shared" si="7"/>
        <v>00600F</v>
      </c>
    </row>
    <row r="200" spans="1:8" x14ac:dyDescent="0.2">
      <c r="A200" s="7">
        <v>199</v>
      </c>
      <c r="B200" s="1" t="s">
        <v>2260</v>
      </c>
      <c r="C200" s="16">
        <f t="shared" si="6"/>
        <v>13</v>
      </c>
      <c r="D200" s="13">
        <v>0</v>
      </c>
      <c r="E200" s="13">
        <v>97</v>
      </c>
      <c r="F200" s="13">
        <v>16</v>
      </c>
      <c r="G200" s="1" t="s">
        <v>2273</v>
      </c>
      <c r="H200" s="16" t="str">
        <f t="shared" si="7"/>
        <v>00610F</v>
      </c>
    </row>
    <row r="201" spans="1:8" x14ac:dyDescent="0.2">
      <c r="A201" s="7">
        <v>200</v>
      </c>
      <c r="B201" s="1" t="s">
        <v>2260</v>
      </c>
      <c r="C201" s="16">
        <f t="shared" si="6"/>
        <v>14</v>
      </c>
      <c r="D201" s="13">
        <v>0</v>
      </c>
      <c r="E201" s="13">
        <v>0</v>
      </c>
      <c r="F201" s="13">
        <v>112</v>
      </c>
      <c r="G201" s="1" t="s">
        <v>2274</v>
      </c>
      <c r="H201" s="16" t="str">
        <f t="shared" si="7"/>
        <v>00006F</v>
      </c>
    </row>
    <row r="202" spans="1:8" x14ac:dyDescent="0.2">
      <c r="A202" s="7">
        <v>201</v>
      </c>
      <c r="B202" s="1" t="s">
        <v>2260</v>
      </c>
      <c r="C202" s="16">
        <f t="shared" si="6"/>
        <v>15</v>
      </c>
      <c r="D202" s="13">
        <v>0</v>
      </c>
      <c r="E202" s="13">
        <v>96</v>
      </c>
      <c r="F202" s="13">
        <v>112</v>
      </c>
      <c r="G202" s="1" t="s">
        <v>2275</v>
      </c>
      <c r="H202" s="16" t="str">
        <f t="shared" si="7"/>
        <v>00606F</v>
      </c>
    </row>
    <row r="203" spans="1:8" x14ac:dyDescent="0.2">
      <c r="A203" s="7">
        <v>202</v>
      </c>
      <c r="B203" s="1" t="s">
        <v>2260</v>
      </c>
      <c r="C203" s="16">
        <f t="shared" si="6"/>
        <v>16</v>
      </c>
      <c r="D203" s="13">
        <v>0</v>
      </c>
      <c r="E203" s="13">
        <v>97</v>
      </c>
      <c r="F203" s="13">
        <v>112</v>
      </c>
      <c r="G203" s="1" t="s">
        <v>2276</v>
      </c>
      <c r="H203" s="16" t="str">
        <f t="shared" si="7"/>
        <v>00616F</v>
      </c>
    </row>
    <row r="204" spans="1:8" x14ac:dyDescent="0.2">
      <c r="A204" s="7">
        <v>203</v>
      </c>
      <c r="B204" s="1" t="s">
        <v>2260</v>
      </c>
      <c r="C204" s="16">
        <f t="shared" si="6"/>
        <v>17</v>
      </c>
      <c r="D204" s="13">
        <v>0</v>
      </c>
      <c r="E204" s="13">
        <v>112</v>
      </c>
      <c r="F204" s="13">
        <v>75</v>
      </c>
      <c r="G204" s="1" t="s">
        <v>2277</v>
      </c>
      <c r="H204" s="16" t="str">
        <f t="shared" si="7"/>
        <v>00704A</v>
      </c>
    </row>
    <row r="205" spans="1:8" x14ac:dyDescent="0.2">
      <c r="A205" s="7">
        <v>204</v>
      </c>
      <c r="B205" s="1" t="s">
        <v>2260</v>
      </c>
      <c r="C205" s="16">
        <f t="shared" si="6"/>
        <v>18</v>
      </c>
      <c r="D205" s="13">
        <v>0</v>
      </c>
      <c r="E205" s="13">
        <v>112</v>
      </c>
      <c r="F205" s="13">
        <v>80</v>
      </c>
      <c r="G205" s="1" t="s">
        <v>2278</v>
      </c>
      <c r="H205" s="16" t="str">
        <f t="shared" si="7"/>
        <v>00704F</v>
      </c>
    </row>
    <row r="206" spans="1:8" x14ac:dyDescent="0.2">
      <c r="A206" s="7">
        <v>205</v>
      </c>
      <c r="B206" s="1" t="s">
        <v>2260</v>
      </c>
      <c r="C206" s="16">
        <f t="shared" si="6"/>
        <v>19</v>
      </c>
      <c r="D206" s="13">
        <v>0</v>
      </c>
      <c r="E206" s="13">
        <v>112</v>
      </c>
      <c r="F206" s="13">
        <v>115</v>
      </c>
      <c r="G206" s="1" t="s">
        <v>2279</v>
      </c>
      <c r="H206" s="16" t="str">
        <f t="shared" si="7"/>
        <v>007072</v>
      </c>
    </row>
    <row r="207" spans="1:8" x14ac:dyDescent="0.2">
      <c r="A207" s="7">
        <v>206</v>
      </c>
      <c r="B207" s="1" t="s">
        <v>2260</v>
      </c>
      <c r="C207" s="16">
        <f t="shared" si="6"/>
        <v>20</v>
      </c>
      <c r="D207" s="13">
        <v>0</v>
      </c>
      <c r="E207" s="13">
        <v>112</v>
      </c>
      <c r="F207" s="13">
        <v>106</v>
      </c>
      <c r="G207" s="1" t="s">
        <v>2280</v>
      </c>
      <c r="H207" s="16" t="str">
        <f t="shared" si="7"/>
        <v>007069</v>
      </c>
    </row>
    <row r="208" spans="1:8" x14ac:dyDescent="0.2">
      <c r="A208" s="7">
        <v>207</v>
      </c>
      <c r="B208" s="1" t="s">
        <v>2281</v>
      </c>
      <c r="C208" s="16">
        <f t="shared" si="6"/>
        <v>1</v>
      </c>
      <c r="D208" s="13">
        <v>126</v>
      </c>
      <c r="E208" s="13">
        <v>0</v>
      </c>
      <c r="F208" s="13">
        <v>1</v>
      </c>
      <c r="G208" s="19" t="s">
        <v>2282</v>
      </c>
      <c r="H208" s="16" t="str">
        <f t="shared" si="7"/>
        <v>7E0000</v>
      </c>
    </row>
    <row r="209" spans="1:8" x14ac:dyDescent="0.2">
      <c r="A209" s="7">
        <v>208</v>
      </c>
      <c r="B209" s="1" t="s">
        <v>2281</v>
      </c>
      <c r="C209" s="16">
        <f t="shared" si="6"/>
        <v>2</v>
      </c>
      <c r="D209" s="13">
        <v>126</v>
      </c>
      <c r="E209" s="13">
        <v>0</v>
      </c>
      <c r="F209" s="13">
        <v>2</v>
      </c>
      <c r="G209" s="1" t="s">
        <v>2283</v>
      </c>
      <c r="H209" s="16" t="str">
        <f t="shared" si="7"/>
        <v>7E0001</v>
      </c>
    </row>
    <row r="210" spans="1:8" x14ac:dyDescent="0.2">
      <c r="A210" s="7">
        <v>209</v>
      </c>
      <c r="B210" s="1" t="s">
        <v>2281</v>
      </c>
      <c r="C210" s="16">
        <f t="shared" si="6"/>
        <v>3</v>
      </c>
      <c r="D210" s="13">
        <v>126</v>
      </c>
      <c r="E210" s="13">
        <v>0</v>
      </c>
      <c r="F210" s="13">
        <v>126</v>
      </c>
      <c r="G210" s="1" t="s">
        <v>2284</v>
      </c>
      <c r="H210" s="16" t="str">
        <f t="shared" si="7"/>
        <v>7E007D</v>
      </c>
    </row>
    <row r="211" spans="1:8" x14ac:dyDescent="0.2">
      <c r="A211" s="7">
        <v>210</v>
      </c>
      <c r="B211" s="16" t="s">
        <v>2281</v>
      </c>
      <c r="C211" s="16">
        <f t="shared" si="6"/>
        <v>4</v>
      </c>
      <c r="D211" s="13" t="s">
        <v>3598</v>
      </c>
      <c r="E211" s="13" t="s">
        <v>3598</v>
      </c>
      <c r="F211" s="13" t="s">
        <v>3598</v>
      </c>
      <c r="G211" s="19" t="s">
        <v>3614</v>
      </c>
      <c r="H211" s="16" t="str">
        <f t="shared" si="7"/>
        <v>-</v>
      </c>
    </row>
    <row r="212" spans="1:8" x14ac:dyDescent="0.2">
      <c r="A212" s="7">
        <v>211</v>
      </c>
      <c r="B212" s="16" t="s">
        <v>2281</v>
      </c>
      <c r="C212" s="16">
        <f t="shared" si="6"/>
        <v>5</v>
      </c>
      <c r="D212" s="13" t="s">
        <v>3598</v>
      </c>
      <c r="E212" s="13" t="s">
        <v>3598</v>
      </c>
      <c r="F212" s="13" t="s">
        <v>3598</v>
      </c>
      <c r="G212" s="19" t="s">
        <v>3614</v>
      </c>
      <c r="H212" s="16" t="str">
        <f t="shared" si="7"/>
        <v>-</v>
      </c>
    </row>
    <row r="213" spans="1:8" x14ac:dyDescent="0.2">
      <c r="A213" s="7">
        <v>212</v>
      </c>
      <c r="B213" s="16" t="s">
        <v>2281</v>
      </c>
      <c r="C213" s="16">
        <f t="shared" si="6"/>
        <v>6</v>
      </c>
      <c r="D213" s="13" t="s">
        <v>3598</v>
      </c>
      <c r="E213" s="13" t="s">
        <v>3598</v>
      </c>
      <c r="F213" s="13" t="s">
        <v>3598</v>
      </c>
      <c r="G213" s="16" t="s">
        <v>3615</v>
      </c>
      <c r="H213" s="16" t="str">
        <f t="shared" si="7"/>
        <v>-</v>
      </c>
    </row>
    <row r="214" spans="1:8" x14ac:dyDescent="0.2">
      <c r="A214" s="7">
        <v>213</v>
      </c>
      <c r="B214" s="16" t="s">
        <v>2281</v>
      </c>
      <c r="C214" s="16">
        <f t="shared" si="6"/>
        <v>7</v>
      </c>
      <c r="D214" s="13" t="s">
        <v>3598</v>
      </c>
      <c r="E214" s="13" t="s">
        <v>3598</v>
      </c>
      <c r="F214" s="13" t="s">
        <v>3598</v>
      </c>
      <c r="G214" s="16" t="s">
        <v>3616</v>
      </c>
      <c r="H214" s="16" t="str">
        <f t="shared" si="7"/>
        <v>-</v>
      </c>
    </row>
    <row r="215" spans="1:8" x14ac:dyDescent="0.2">
      <c r="A215" s="7">
        <v>214</v>
      </c>
      <c r="B215" s="16" t="s">
        <v>2281</v>
      </c>
      <c r="C215" s="16">
        <f t="shared" si="6"/>
        <v>8</v>
      </c>
      <c r="D215" s="13" t="s">
        <v>3598</v>
      </c>
      <c r="E215" s="13" t="s">
        <v>3598</v>
      </c>
      <c r="F215" s="13" t="s">
        <v>3598</v>
      </c>
      <c r="G215" s="16" t="s">
        <v>3617</v>
      </c>
      <c r="H215" s="16" t="str">
        <f t="shared" si="7"/>
        <v>-</v>
      </c>
    </row>
    <row r="216" spans="1:8" x14ac:dyDescent="0.2">
      <c r="A216" s="7">
        <v>215</v>
      </c>
      <c r="B216" s="16" t="s">
        <v>2281</v>
      </c>
      <c r="C216" s="16">
        <f t="shared" si="6"/>
        <v>9</v>
      </c>
      <c r="D216" s="13" t="s">
        <v>3598</v>
      </c>
      <c r="E216" s="13" t="s">
        <v>3598</v>
      </c>
      <c r="F216" s="13" t="s">
        <v>3598</v>
      </c>
      <c r="G216" s="16" t="s">
        <v>3618</v>
      </c>
      <c r="H216" s="16" t="str">
        <f t="shared" si="7"/>
        <v>-</v>
      </c>
    </row>
    <row r="217" spans="1:8" x14ac:dyDescent="0.2">
      <c r="A217" s="7">
        <v>216</v>
      </c>
      <c r="B217" s="16" t="s">
        <v>2281</v>
      </c>
      <c r="C217" s="16">
        <f t="shared" si="6"/>
        <v>10</v>
      </c>
      <c r="D217" s="13" t="s">
        <v>3598</v>
      </c>
      <c r="E217" s="13" t="s">
        <v>3598</v>
      </c>
      <c r="F217" s="13" t="s">
        <v>3598</v>
      </c>
      <c r="G217" s="16" t="s">
        <v>3619</v>
      </c>
      <c r="H217" s="16" t="str">
        <f t="shared" si="7"/>
        <v>-</v>
      </c>
    </row>
    <row r="218" spans="1:8" x14ac:dyDescent="0.2">
      <c r="A218" s="7">
        <v>217</v>
      </c>
      <c r="B218" s="16" t="s">
        <v>2281</v>
      </c>
      <c r="C218" s="16">
        <f t="shared" si="6"/>
        <v>11</v>
      </c>
      <c r="D218" s="13" t="s">
        <v>3598</v>
      </c>
      <c r="E218" s="13" t="s">
        <v>3598</v>
      </c>
      <c r="F218" s="13" t="s">
        <v>3598</v>
      </c>
      <c r="G218" s="16" t="s">
        <v>3620</v>
      </c>
      <c r="H218" s="16" t="str">
        <f t="shared" si="7"/>
        <v>-</v>
      </c>
    </row>
    <row r="219" spans="1:8" x14ac:dyDescent="0.2">
      <c r="A219" s="7">
        <v>218</v>
      </c>
      <c r="B219" s="16" t="s">
        <v>2281</v>
      </c>
      <c r="C219" s="16">
        <f t="shared" si="6"/>
        <v>12</v>
      </c>
      <c r="D219" s="13" t="s">
        <v>3598</v>
      </c>
      <c r="E219" s="13" t="s">
        <v>3598</v>
      </c>
      <c r="F219" s="13" t="s">
        <v>3598</v>
      </c>
      <c r="G219" s="16" t="s">
        <v>3621</v>
      </c>
      <c r="H219" s="16" t="str">
        <f t="shared" si="7"/>
        <v>-</v>
      </c>
    </row>
    <row r="220" spans="1:8" x14ac:dyDescent="0.2">
      <c r="A220" s="7">
        <v>219</v>
      </c>
      <c r="B220" s="16" t="s">
        <v>2281</v>
      </c>
      <c r="C220" s="16">
        <f t="shared" si="6"/>
        <v>13</v>
      </c>
      <c r="D220" s="13" t="s">
        <v>3598</v>
      </c>
      <c r="E220" s="13" t="s">
        <v>3598</v>
      </c>
      <c r="F220" s="13" t="s">
        <v>3598</v>
      </c>
      <c r="G220" s="16" t="s">
        <v>3622</v>
      </c>
      <c r="H220" s="16" t="str">
        <f t="shared" si="7"/>
        <v>-</v>
      </c>
    </row>
    <row r="221" spans="1:8" x14ac:dyDescent="0.2">
      <c r="A221" s="7">
        <v>220</v>
      </c>
      <c r="B221" s="1" t="s">
        <v>2281</v>
      </c>
      <c r="C221" s="16">
        <f t="shared" si="6"/>
        <v>14</v>
      </c>
      <c r="D221" s="13">
        <v>0</v>
      </c>
      <c r="E221" s="13">
        <v>0</v>
      </c>
      <c r="F221" s="13">
        <v>1</v>
      </c>
      <c r="G221" s="19" t="s">
        <v>2105</v>
      </c>
      <c r="H221" s="16" t="str">
        <f t="shared" si="7"/>
        <v>000000</v>
      </c>
    </row>
    <row r="222" spans="1:8" x14ac:dyDescent="0.2">
      <c r="A222" s="7">
        <v>221</v>
      </c>
      <c r="B222" s="1" t="s">
        <v>2281</v>
      </c>
      <c r="C222" s="16">
        <f t="shared" si="6"/>
        <v>15</v>
      </c>
      <c r="D222" s="13">
        <v>0</v>
      </c>
      <c r="E222" s="13">
        <v>1</v>
      </c>
      <c r="F222" s="13">
        <v>1</v>
      </c>
      <c r="G222" s="1" t="s">
        <v>2285</v>
      </c>
      <c r="H222" s="16" t="str">
        <f t="shared" si="7"/>
        <v>000100</v>
      </c>
    </row>
    <row r="223" spans="1:8" x14ac:dyDescent="0.2">
      <c r="A223" s="7">
        <v>222</v>
      </c>
      <c r="B223" s="1" t="s">
        <v>2281</v>
      </c>
      <c r="C223" s="16">
        <f t="shared" si="6"/>
        <v>16</v>
      </c>
      <c r="D223" s="13">
        <v>0</v>
      </c>
      <c r="E223" s="13">
        <v>18</v>
      </c>
      <c r="F223" s="13">
        <v>1</v>
      </c>
      <c r="G223" s="1" t="s">
        <v>2286</v>
      </c>
      <c r="H223" s="16" t="str">
        <f t="shared" si="7"/>
        <v>001200</v>
      </c>
    </row>
    <row r="224" spans="1:8" x14ac:dyDescent="0.2">
      <c r="A224" s="7">
        <v>223</v>
      </c>
      <c r="B224" s="1" t="s">
        <v>2281</v>
      </c>
      <c r="C224" s="16">
        <f t="shared" si="6"/>
        <v>17</v>
      </c>
      <c r="D224" s="13">
        <v>0</v>
      </c>
      <c r="E224" s="13">
        <v>40</v>
      </c>
      <c r="F224" s="13">
        <v>1</v>
      </c>
      <c r="G224" s="1" t="s">
        <v>2287</v>
      </c>
      <c r="H224" s="16" t="str">
        <f t="shared" si="7"/>
        <v>002800</v>
      </c>
    </row>
    <row r="225" spans="1:8" x14ac:dyDescent="0.2">
      <c r="A225" s="7">
        <v>224</v>
      </c>
      <c r="B225" s="1" t="s">
        <v>2281</v>
      </c>
      <c r="C225" s="16">
        <f t="shared" si="6"/>
        <v>18</v>
      </c>
      <c r="D225" s="13">
        <v>0</v>
      </c>
      <c r="E225" s="13">
        <v>41</v>
      </c>
      <c r="F225" s="13">
        <v>1</v>
      </c>
      <c r="G225" s="1" t="s">
        <v>2288</v>
      </c>
      <c r="H225" s="16" t="str">
        <f t="shared" si="7"/>
        <v>002900</v>
      </c>
    </row>
    <row r="226" spans="1:8" x14ac:dyDescent="0.2">
      <c r="A226" s="7">
        <v>225</v>
      </c>
      <c r="B226" s="1" t="s">
        <v>2281</v>
      </c>
      <c r="C226" s="16">
        <f t="shared" si="6"/>
        <v>19</v>
      </c>
      <c r="D226" s="13">
        <v>0</v>
      </c>
      <c r="E226" s="13">
        <v>0</v>
      </c>
      <c r="F226" s="13">
        <v>2</v>
      </c>
      <c r="G226" s="1" t="s">
        <v>2106</v>
      </c>
      <c r="H226" s="16" t="str">
        <f t="shared" si="7"/>
        <v>000001</v>
      </c>
    </row>
    <row r="227" spans="1:8" x14ac:dyDescent="0.2">
      <c r="A227" s="7">
        <v>226</v>
      </c>
      <c r="B227" s="1" t="s">
        <v>2281</v>
      </c>
      <c r="C227" s="16">
        <f t="shared" si="6"/>
        <v>20</v>
      </c>
      <c r="D227" s="13">
        <v>0</v>
      </c>
      <c r="E227" s="13">
        <v>1</v>
      </c>
      <c r="F227" s="13">
        <v>2</v>
      </c>
      <c r="G227" s="1" t="s">
        <v>2289</v>
      </c>
      <c r="H227" s="16" t="str">
        <f t="shared" si="7"/>
        <v>000101</v>
      </c>
    </row>
    <row r="228" spans="1:8" x14ac:dyDescent="0.2">
      <c r="A228" s="7">
        <v>227</v>
      </c>
      <c r="B228" s="1" t="s">
        <v>2281</v>
      </c>
      <c r="C228" s="16">
        <f t="shared" si="6"/>
        <v>21</v>
      </c>
      <c r="D228" s="13">
        <v>0</v>
      </c>
      <c r="E228" s="13">
        <v>0</v>
      </c>
      <c r="F228" s="13">
        <v>3</v>
      </c>
      <c r="G228" s="1" t="s">
        <v>2290</v>
      </c>
      <c r="H228" s="16" t="str">
        <f t="shared" si="7"/>
        <v>000002</v>
      </c>
    </row>
    <row r="229" spans="1:8" x14ac:dyDescent="0.2">
      <c r="A229" s="7">
        <v>228</v>
      </c>
      <c r="B229" s="1" t="s">
        <v>2281</v>
      </c>
      <c r="C229" s="16">
        <f t="shared" si="6"/>
        <v>22</v>
      </c>
      <c r="D229" s="13">
        <v>0</v>
      </c>
      <c r="E229" s="13">
        <v>1</v>
      </c>
      <c r="F229" s="13">
        <v>3</v>
      </c>
      <c r="G229" s="1" t="s">
        <v>2291</v>
      </c>
      <c r="H229" s="16" t="str">
        <f t="shared" si="7"/>
        <v>000102</v>
      </c>
    </row>
    <row r="230" spans="1:8" x14ac:dyDescent="0.2">
      <c r="A230" s="7">
        <v>229</v>
      </c>
      <c r="B230" s="1" t="s">
        <v>2281</v>
      </c>
      <c r="C230" s="16">
        <f t="shared" si="6"/>
        <v>23</v>
      </c>
      <c r="D230" s="13">
        <v>0</v>
      </c>
      <c r="E230" s="13">
        <v>32</v>
      </c>
      <c r="F230" s="13">
        <v>3</v>
      </c>
      <c r="G230" s="1" t="s">
        <v>2292</v>
      </c>
      <c r="H230" s="16" t="str">
        <f t="shared" si="7"/>
        <v>002002</v>
      </c>
    </row>
    <row r="231" spans="1:8" x14ac:dyDescent="0.2">
      <c r="A231" s="7">
        <v>230</v>
      </c>
      <c r="B231" s="1" t="s">
        <v>2281</v>
      </c>
      <c r="C231" s="16">
        <f t="shared" si="6"/>
        <v>24</v>
      </c>
      <c r="D231" s="13">
        <v>0</v>
      </c>
      <c r="E231" s="13">
        <v>40</v>
      </c>
      <c r="F231" s="13">
        <v>3</v>
      </c>
      <c r="G231" s="1" t="s">
        <v>2293</v>
      </c>
      <c r="H231" s="16" t="str">
        <f t="shared" si="7"/>
        <v>002802</v>
      </c>
    </row>
    <row r="232" spans="1:8" x14ac:dyDescent="0.2">
      <c r="A232" s="7">
        <v>231</v>
      </c>
      <c r="B232" s="1" t="s">
        <v>2281</v>
      </c>
      <c r="C232" s="16">
        <f t="shared" si="6"/>
        <v>25</v>
      </c>
      <c r="D232" s="13">
        <v>0</v>
      </c>
      <c r="E232" s="13">
        <v>41</v>
      </c>
      <c r="F232" s="13">
        <v>3</v>
      </c>
      <c r="G232" s="1" t="s">
        <v>2294</v>
      </c>
      <c r="H232" s="16" t="str">
        <f t="shared" si="7"/>
        <v>002902</v>
      </c>
    </row>
    <row r="233" spans="1:8" x14ac:dyDescent="0.2">
      <c r="A233" s="7">
        <v>232</v>
      </c>
      <c r="B233" s="1" t="s">
        <v>2281</v>
      </c>
      <c r="C233" s="16">
        <f t="shared" si="6"/>
        <v>26</v>
      </c>
      <c r="D233" s="13">
        <v>0</v>
      </c>
      <c r="E233" s="13">
        <v>0</v>
      </c>
      <c r="F233" s="13">
        <v>4</v>
      </c>
      <c r="G233" s="1" t="s">
        <v>2109</v>
      </c>
      <c r="H233" s="16" t="str">
        <f t="shared" si="7"/>
        <v>000003</v>
      </c>
    </row>
    <row r="234" spans="1:8" x14ac:dyDescent="0.2">
      <c r="A234" s="7">
        <v>233</v>
      </c>
      <c r="B234" s="1" t="s">
        <v>2281</v>
      </c>
      <c r="C234" s="16">
        <f t="shared" si="6"/>
        <v>27</v>
      </c>
      <c r="D234" s="13">
        <v>0</v>
      </c>
      <c r="E234" s="13">
        <v>1</v>
      </c>
      <c r="F234" s="13">
        <v>4</v>
      </c>
      <c r="G234" s="1" t="s">
        <v>2295</v>
      </c>
      <c r="H234" s="16" t="str">
        <f t="shared" si="7"/>
        <v>000103</v>
      </c>
    </row>
    <row r="235" spans="1:8" x14ac:dyDescent="0.2">
      <c r="A235" s="7">
        <v>234</v>
      </c>
      <c r="B235" s="1" t="s">
        <v>2281</v>
      </c>
      <c r="C235" s="16">
        <f t="shared" si="6"/>
        <v>28</v>
      </c>
      <c r="D235" s="13">
        <v>0</v>
      </c>
      <c r="E235" s="13">
        <v>0</v>
      </c>
      <c r="F235" s="13">
        <v>5</v>
      </c>
      <c r="G235" s="1" t="s">
        <v>2296</v>
      </c>
      <c r="H235" s="16" t="str">
        <f t="shared" si="7"/>
        <v>000004</v>
      </c>
    </row>
    <row r="236" spans="1:8" x14ac:dyDescent="0.2">
      <c r="A236" s="7">
        <v>235</v>
      </c>
      <c r="B236" s="1" t="s">
        <v>2281</v>
      </c>
      <c r="C236" s="16">
        <f t="shared" si="6"/>
        <v>29</v>
      </c>
      <c r="D236" s="13">
        <v>0</v>
      </c>
      <c r="E236" s="13">
        <v>1</v>
      </c>
      <c r="F236" s="13">
        <v>5</v>
      </c>
      <c r="G236" s="1" t="s">
        <v>2297</v>
      </c>
      <c r="H236" s="16" t="str">
        <f t="shared" si="7"/>
        <v>000104</v>
      </c>
    </row>
    <row r="237" spans="1:8" x14ac:dyDescent="0.2">
      <c r="A237" s="7">
        <v>236</v>
      </c>
      <c r="B237" s="1" t="s">
        <v>2281</v>
      </c>
      <c r="C237" s="16">
        <f t="shared" si="6"/>
        <v>30</v>
      </c>
      <c r="D237" s="13">
        <v>0</v>
      </c>
      <c r="E237" s="13">
        <v>18</v>
      </c>
      <c r="F237" s="13">
        <v>5</v>
      </c>
      <c r="G237" s="1" t="s">
        <v>2298</v>
      </c>
      <c r="H237" s="16" t="str">
        <f t="shared" si="7"/>
        <v>001204</v>
      </c>
    </row>
    <row r="238" spans="1:8" x14ac:dyDescent="0.2">
      <c r="A238" s="7">
        <v>237</v>
      </c>
      <c r="B238" s="1" t="s">
        <v>2281</v>
      </c>
      <c r="C238" s="16">
        <f t="shared" si="6"/>
        <v>31</v>
      </c>
      <c r="D238" s="13">
        <v>0</v>
      </c>
      <c r="E238" s="13">
        <v>32</v>
      </c>
      <c r="F238" s="13">
        <v>5</v>
      </c>
      <c r="G238" s="1" t="s">
        <v>2299</v>
      </c>
      <c r="H238" s="16" t="str">
        <f t="shared" si="7"/>
        <v>002004</v>
      </c>
    </row>
    <row r="239" spans="1:8" x14ac:dyDescent="0.2">
      <c r="A239" s="7">
        <v>238</v>
      </c>
      <c r="B239" s="1" t="s">
        <v>2281</v>
      </c>
      <c r="C239" s="16">
        <f t="shared" si="6"/>
        <v>32</v>
      </c>
      <c r="D239" s="13">
        <v>0</v>
      </c>
      <c r="E239" s="13">
        <v>40</v>
      </c>
      <c r="F239" s="13">
        <v>5</v>
      </c>
      <c r="G239" s="1" t="s">
        <v>2300</v>
      </c>
      <c r="H239" s="16" t="str">
        <f t="shared" si="7"/>
        <v>002804</v>
      </c>
    </row>
    <row r="240" spans="1:8" x14ac:dyDescent="0.2">
      <c r="A240" s="7">
        <v>239</v>
      </c>
      <c r="B240" s="1" t="s">
        <v>2281</v>
      </c>
      <c r="C240" s="16">
        <f t="shared" si="6"/>
        <v>33</v>
      </c>
      <c r="D240" s="13">
        <v>0</v>
      </c>
      <c r="E240" s="13">
        <v>45</v>
      </c>
      <c r="F240" s="13">
        <v>5</v>
      </c>
      <c r="G240" s="1" t="s">
        <v>2301</v>
      </c>
      <c r="H240" s="16" t="str">
        <f t="shared" si="7"/>
        <v>002D04</v>
      </c>
    </row>
    <row r="241" spans="1:8" x14ac:dyDescent="0.2">
      <c r="A241" s="7">
        <v>240</v>
      </c>
      <c r="B241" s="1" t="s">
        <v>2281</v>
      </c>
      <c r="C241" s="16">
        <f t="shared" si="6"/>
        <v>34</v>
      </c>
      <c r="D241" s="13">
        <v>0</v>
      </c>
      <c r="E241" s="13">
        <v>64</v>
      </c>
      <c r="F241" s="13">
        <v>5</v>
      </c>
      <c r="G241" s="1" t="s">
        <v>2302</v>
      </c>
      <c r="H241" s="16" t="str">
        <f t="shared" si="7"/>
        <v>004004</v>
      </c>
    </row>
    <row r="242" spans="1:8" x14ac:dyDescent="0.2">
      <c r="A242" s="7">
        <v>241</v>
      </c>
      <c r="B242" s="1" t="s">
        <v>2281</v>
      </c>
      <c r="C242" s="16">
        <f t="shared" si="6"/>
        <v>35</v>
      </c>
      <c r="D242" s="13">
        <v>0</v>
      </c>
      <c r="E242" s="13">
        <v>0</v>
      </c>
      <c r="F242" s="13">
        <v>6</v>
      </c>
      <c r="G242" s="1" t="s">
        <v>2303</v>
      </c>
      <c r="H242" s="16" t="str">
        <f t="shared" si="7"/>
        <v>000005</v>
      </c>
    </row>
    <row r="243" spans="1:8" x14ac:dyDescent="0.2">
      <c r="A243" s="7">
        <v>242</v>
      </c>
      <c r="B243" s="1" t="s">
        <v>2281</v>
      </c>
      <c r="C243" s="16">
        <f t="shared" si="6"/>
        <v>36</v>
      </c>
      <c r="D243" s="13">
        <v>0</v>
      </c>
      <c r="E243" s="13">
        <v>1</v>
      </c>
      <c r="F243" s="13">
        <v>6</v>
      </c>
      <c r="G243" s="1" t="s">
        <v>2304</v>
      </c>
      <c r="H243" s="16" t="str">
        <f t="shared" si="7"/>
        <v>000105</v>
      </c>
    </row>
    <row r="244" spans="1:8" x14ac:dyDescent="0.2">
      <c r="A244" s="7">
        <v>243</v>
      </c>
      <c r="B244" s="1" t="s">
        <v>2281</v>
      </c>
      <c r="C244" s="16">
        <f t="shared" si="6"/>
        <v>37</v>
      </c>
      <c r="D244" s="13">
        <v>0</v>
      </c>
      <c r="E244" s="13">
        <v>32</v>
      </c>
      <c r="F244" s="13">
        <v>6</v>
      </c>
      <c r="G244" s="1" t="s">
        <v>2305</v>
      </c>
      <c r="H244" s="16" t="str">
        <f t="shared" si="7"/>
        <v>002005</v>
      </c>
    </row>
    <row r="245" spans="1:8" x14ac:dyDescent="0.2">
      <c r="A245" s="7">
        <v>244</v>
      </c>
      <c r="B245" s="1" t="s">
        <v>2281</v>
      </c>
      <c r="C245" s="16">
        <f t="shared" si="6"/>
        <v>38</v>
      </c>
      <c r="D245" s="13">
        <v>0</v>
      </c>
      <c r="E245" s="13">
        <v>33</v>
      </c>
      <c r="F245" s="13">
        <v>6</v>
      </c>
      <c r="G245" s="1" t="s">
        <v>2306</v>
      </c>
      <c r="H245" s="16" t="str">
        <f t="shared" si="7"/>
        <v>002105</v>
      </c>
    </row>
    <row r="246" spans="1:8" x14ac:dyDescent="0.2">
      <c r="A246" s="7">
        <v>245</v>
      </c>
      <c r="B246" s="1" t="s">
        <v>2281</v>
      </c>
      <c r="C246" s="16">
        <f t="shared" si="6"/>
        <v>39</v>
      </c>
      <c r="D246" s="13">
        <v>0</v>
      </c>
      <c r="E246" s="13">
        <v>34</v>
      </c>
      <c r="F246" s="13">
        <v>6</v>
      </c>
      <c r="G246" s="1" t="s">
        <v>2307</v>
      </c>
      <c r="H246" s="16" t="str">
        <f t="shared" si="7"/>
        <v>002205</v>
      </c>
    </row>
    <row r="247" spans="1:8" x14ac:dyDescent="0.2">
      <c r="A247" s="7">
        <v>246</v>
      </c>
      <c r="B247" s="1" t="s">
        <v>2281</v>
      </c>
      <c r="C247" s="16">
        <f t="shared" si="6"/>
        <v>40</v>
      </c>
      <c r="D247" s="13">
        <v>0</v>
      </c>
      <c r="E247" s="13">
        <v>40</v>
      </c>
      <c r="F247" s="13">
        <v>6</v>
      </c>
      <c r="G247" s="1" t="s">
        <v>2308</v>
      </c>
      <c r="H247" s="16" t="str">
        <f t="shared" si="7"/>
        <v>002805</v>
      </c>
    </row>
    <row r="248" spans="1:8" x14ac:dyDescent="0.2">
      <c r="A248" s="7">
        <v>247</v>
      </c>
      <c r="B248" s="1" t="s">
        <v>2281</v>
      </c>
      <c r="C248" s="16">
        <f t="shared" si="6"/>
        <v>41</v>
      </c>
      <c r="D248" s="13">
        <v>0</v>
      </c>
      <c r="E248" s="13">
        <v>41</v>
      </c>
      <c r="F248" s="13">
        <v>6</v>
      </c>
      <c r="G248" s="1" t="s">
        <v>2309</v>
      </c>
      <c r="H248" s="16" t="str">
        <f t="shared" si="7"/>
        <v>002905</v>
      </c>
    </row>
    <row r="249" spans="1:8" x14ac:dyDescent="0.2">
      <c r="A249" s="7">
        <v>248</v>
      </c>
      <c r="B249" s="1" t="s">
        <v>2281</v>
      </c>
      <c r="C249" s="16">
        <f t="shared" si="6"/>
        <v>42</v>
      </c>
      <c r="D249" s="13">
        <v>0</v>
      </c>
      <c r="E249" s="13">
        <v>42</v>
      </c>
      <c r="F249" s="13">
        <v>6</v>
      </c>
      <c r="G249" s="1" t="s">
        <v>2310</v>
      </c>
      <c r="H249" s="16" t="str">
        <f t="shared" si="7"/>
        <v>002A05</v>
      </c>
    </row>
    <row r="250" spans="1:8" x14ac:dyDescent="0.2">
      <c r="A250" s="7">
        <v>249</v>
      </c>
      <c r="B250" s="1" t="s">
        <v>2281</v>
      </c>
      <c r="C250" s="16">
        <f t="shared" si="6"/>
        <v>43</v>
      </c>
      <c r="D250" s="13">
        <v>0</v>
      </c>
      <c r="E250" s="13">
        <v>45</v>
      </c>
      <c r="F250" s="13">
        <v>6</v>
      </c>
      <c r="G250" s="1" t="s">
        <v>2311</v>
      </c>
      <c r="H250" s="16" t="str">
        <f t="shared" si="7"/>
        <v>002D05</v>
      </c>
    </row>
    <row r="251" spans="1:8" x14ac:dyDescent="0.2">
      <c r="A251" s="7">
        <v>250</v>
      </c>
      <c r="B251" s="1" t="s">
        <v>2281</v>
      </c>
      <c r="C251" s="16">
        <f t="shared" si="6"/>
        <v>44</v>
      </c>
      <c r="D251" s="13">
        <v>0</v>
      </c>
      <c r="E251" s="13">
        <v>0</v>
      </c>
      <c r="F251" s="13">
        <v>7</v>
      </c>
      <c r="G251" s="1" t="s">
        <v>2110</v>
      </c>
      <c r="H251" s="16" t="str">
        <f t="shared" si="7"/>
        <v>000006</v>
      </c>
    </row>
    <row r="252" spans="1:8" x14ac:dyDescent="0.2">
      <c r="A252" s="7">
        <v>251</v>
      </c>
      <c r="B252" s="1" t="s">
        <v>2281</v>
      </c>
      <c r="C252" s="16">
        <f t="shared" si="6"/>
        <v>45</v>
      </c>
      <c r="D252" s="13">
        <v>0</v>
      </c>
      <c r="E252" s="13">
        <v>1</v>
      </c>
      <c r="F252" s="13">
        <v>7</v>
      </c>
      <c r="G252" s="1" t="s">
        <v>2312</v>
      </c>
      <c r="H252" s="16" t="str">
        <f t="shared" si="7"/>
        <v>000106</v>
      </c>
    </row>
    <row r="253" spans="1:8" x14ac:dyDescent="0.2">
      <c r="A253" s="7">
        <v>252</v>
      </c>
      <c r="B253" s="1" t="s">
        <v>2281</v>
      </c>
      <c r="C253" s="16">
        <f t="shared" si="6"/>
        <v>46</v>
      </c>
      <c r="D253" s="13">
        <v>0</v>
      </c>
      <c r="E253" s="13">
        <v>25</v>
      </c>
      <c r="F253" s="13">
        <v>7</v>
      </c>
      <c r="G253" s="1" t="s">
        <v>2313</v>
      </c>
      <c r="H253" s="16" t="str">
        <f t="shared" si="7"/>
        <v>001906</v>
      </c>
    </row>
    <row r="254" spans="1:8" x14ac:dyDescent="0.2">
      <c r="A254" s="7">
        <v>253</v>
      </c>
      <c r="B254" s="1" t="s">
        <v>2281</v>
      </c>
      <c r="C254" s="16">
        <f t="shared" si="6"/>
        <v>47</v>
      </c>
      <c r="D254" s="13">
        <v>0</v>
      </c>
      <c r="E254" s="13">
        <v>27</v>
      </c>
      <c r="F254" s="13">
        <v>8</v>
      </c>
      <c r="G254" s="1" t="s">
        <v>2314</v>
      </c>
      <c r="H254" s="16" t="str">
        <f t="shared" si="7"/>
        <v>001B07</v>
      </c>
    </row>
    <row r="255" spans="1:8" x14ac:dyDescent="0.2">
      <c r="A255" s="7">
        <v>254</v>
      </c>
      <c r="B255" s="1" t="s">
        <v>2281</v>
      </c>
      <c r="C255" s="16">
        <f t="shared" si="6"/>
        <v>48</v>
      </c>
      <c r="D255" s="13">
        <v>0</v>
      </c>
      <c r="E255" s="13">
        <v>35</v>
      </c>
      <c r="F255" s="13">
        <v>7</v>
      </c>
      <c r="G255" s="1" t="s">
        <v>2315</v>
      </c>
      <c r="H255" s="16" t="str">
        <f t="shared" si="7"/>
        <v>002306</v>
      </c>
    </row>
    <row r="256" spans="1:8" x14ac:dyDescent="0.2">
      <c r="A256" s="7">
        <v>255</v>
      </c>
      <c r="B256" s="1" t="s">
        <v>2281</v>
      </c>
      <c r="C256" s="16">
        <f t="shared" si="6"/>
        <v>49</v>
      </c>
      <c r="D256" s="13">
        <v>0</v>
      </c>
      <c r="E256" s="13">
        <v>64</v>
      </c>
      <c r="F256" s="13">
        <v>8</v>
      </c>
      <c r="G256" s="1" t="s">
        <v>2316</v>
      </c>
      <c r="H256" s="16" t="str">
        <f t="shared" si="7"/>
        <v>004007</v>
      </c>
    </row>
    <row r="257" spans="1:8" x14ac:dyDescent="0.2">
      <c r="A257" s="7">
        <v>256</v>
      </c>
      <c r="B257" s="1" t="s">
        <v>2281</v>
      </c>
      <c r="C257" s="16">
        <f t="shared" si="6"/>
        <v>50</v>
      </c>
      <c r="D257" s="13">
        <v>0</v>
      </c>
      <c r="E257" s="13">
        <v>0</v>
      </c>
      <c r="F257" s="13">
        <v>8</v>
      </c>
      <c r="G257" s="1" t="s">
        <v>2116</v>
      </c>
      <c r="H257" s="16" t="str">
        <f t="shared" si="7"/>
        <v>000007</v>
      </c>
    </row>
    <row r="258" spans="1:8" x14ac:dyDescent="0.2">
      <c r="A258" s="7">
        <v>257</v>
      </c>
      <c r="B258" s="1" t="s">
        <v>2281</v>
      </c>
      <c r="C258" s="16">
        <f t="shared" si="6"/>
        <v>51</v>
      </c>
      <c r="D258" s="13">
        <v>0</v>
      </c>
      <c r="E258" s="13">
        <v>1</v>
      </c>
      <c r="F258" s="13">
        <v>8</v>
      </c>
      <c r="G258" s="1" t="s">
        <v>2317</v>
      </c>
      <c r="H258" s="16" t="str">
        <f t="shared" si="7"/>
        <v>000107</v>
      </c>
    </row>
    <row r="259" spans="1:8" x14ac:dyDescent="0.2">
      <c r="A259" s="7">
        <v>258</v>
      </c>
      <c r="B259" s="1" t="s">
        <v>2281</v>
      </c>
      <c r="C259" s="16">
        <f t="shared" ref="C259:C322" si="8">IF(B259=B258,C258+1,1)</f>
        <v>52</v>
      </c>
      <c r="D259" s="13">
        <v>0</v>
      </c>
      <c r="E259" s="13">
        <v>65</v>
      </c>
      <c r="F259" s="13">
        <v>8</v>
      </c>
      <c r="G259" s="1" t="s">
        <v>2318</v>
      </c>
      <c r="H259" s="16" t="str">
        <f t="shared" ref="H259:H322" si="9">IF(D259&lt;&gt;"-",DEC2HEX(D259,2)&amp;DEC2HEX(E259,2)&amp;DEC2HEX(F259-1,2),"-")</f>
        <v>004107</v>
      </c>
    </row>
    <row r="260" spans="1:8" x14ac:dyDescent="0.2">
      <c r="A260" s="7">
        <v>259</v>
      </c>
      <c r="B260" s="1" t="s">
        <v>2281</v>
      </c>
      <c r="C260" s="16">
        <f t="shared" si="8"/>
        <v>53</v>
      </c>
      <c r="D260" s="13">
        <v>0</v>
      </c>
      <c r="E260" s="13">
        <v>0</v>
      </c>
      <c r="F260" s="13">
        <v>9</v>
      </c>
      <c r="G260" s="1" t="s">
        <v>2139</v>
      </c>
      <c r="H260" s="16" t="str">
        <f t="shared" si="9"/>
        <v>000008</v>
      </c>
    </row>
    <row r="261" spans="1:8" x14ac:dyDescent="0.2">
      <c r="A261" s="7">
        <v>260</v>
      </c>
      <c r="B261" s="1" t="s">
        <v>2281</v>
      </c>
      <c r="C261" s="16">
        <f t="shared" si="8"/>
        <v>54</v>
      </c>
      <c r="D261" s="13">
        <v>0</v>
      </c>
      <c r="E261" s="13">
        <v>0</v>
      </c>
      <c r="F261" s="13">
        <v>10</v>
      </c>
      <c r="G261" s="1" t="s">
        <v>2319</v>
      </c>
      <c r="H261" s="16" t="str">
        <f t="shared" si="9"/>
        <v>000009</v>
      </c>
    </row>
    <row r="262" spans="1:8" x14ac:dyDescent="0.2">
      <c r="A262" s="7">
        <v>261</v>
      </c>
      <c r="B262" s="1" t="s">
        <v>2281</v>
      </c>
      <c r="C262" s="16">
        <f t="shared" si="8"/>
        <v>55</v>
      </c>
      <c r="D262" s="13">
        <v>0</v>
      </c>
      <c r="E262" s="13">
        <v>0</v>
      </c>
      <c r="F262" s="13">
        <v>11</v>
      </c>
      <c r="G262" s="1" t="s">
        <v>2320</v>
      </c>
      <c r="H262" s="16" t="str">
        <f t="shared" si="9"/>
        <v>00000A</v>
      </c>
    </row>
    <row r="263" spans="1:8" x14ac:dyDescent="0.2">
      <c r="A263" s="7">
        <v>262</v>
      </c>
      <c r="B263" s="1" t="s">
        <v>2281</v>
      </c>
      <c r="C263" s="16">
        <f t="shared" si="8"/>
        <v>56</v>
      </c>
      <c r="D263" s="13">
        <v>0</v>
      </c>
      <c r="E263" s="13">
        <v>64</v>
      </c>
      <c r="F263" s="13">
        <v>11</v>
      </c>
      <c r="G263" s="1" t="s">
        <v>2321</v>
      </c>
      <c r="H263" s="16" t="str">
        <f t="shared" si="9"/>
        <v>00400A</v>
      </c>
    </row>
    <row r="264" spans="1:8" x14ac:dyDescent="0.2">
      <c r="A264" s="7">
        <v>263</v>
      </c>
      <c r="B264" s="1" t="s">
        <v>2281</v>
      </c>
      <c r="C264" s="16">
        <f t="shared" si="8"/>
        <v>57</v>
      </c>
      <c r="D264" s="13">
        <v>0</v>
      </c>
      <c r="E264" s="13">
        <v>0</v>
      </c>
      <c r="F264" s="13">
        <v>12</v>
      </c>
      <c r="G264" s="1" t="s">
        <v>2322</v>
      </c>
      <c r="H264" s="16" t="str">
        <f t="shared" si="9"/>
        <v>00000B</v>
      </c>
    </row>
    <row r="265" spans="1:8" x14ac:dyDescent="0.2">
      <c r="A265" s="7">
        <v>264</v>
      </c>
      <c r="B265" s="1" t="s">
        <v>2281</v>
      </c>
      <c r="C265" s="16">
        <f t="shared" si="8"/>
        <v>58</v>
      </c>
      <c r="D265" s="13">
        <v>0</v>
      </c>
      <c r="E265" s="13">
        <v>1</v>
      </c>
      <c r="F265" s="13">
        <v>12</v>
      </c>
      <c r="G265" s="1" t="s">
        <v>2323</v>
      </c>
      <c r="H265" s="16" t="str">
        <f t="shared" si="9"/>
        <v>00010B</v>
      </c>
    </row>
    <row r="266" spans="1:8" x14ac:dyDescent="0.2">
      <c r="A266" s="7">
        <v>265</v>
      </c>
      <c r="B266" s="1" t="s">
        <v>2281</v>
      </c>
      <c r="C266" s="16">
        <f t="shared" si="8"/>
        <v>59</v>
      </c>
      <c r="D266" s="13">
        <v>0</v>
      </c>
      <c r="E266" s="13">
        <v>45</v>
      </c>
      <c r="F266" s="13">
        <v>12</v>
      </c>
      <c r="G266" s="1" t="s">
        <v>2324</v>
      </c>
      <c r="H266" s="16" t="str">
        <f t="shared" si="9"/>
        <v>002D0B</v>
      </c>
    </row>
    <row r="267" spans="1:8" x14ac:dyDescent="0.2">
      <c r="A267" s="7">
        <v>266</v>
      </c>
      <c r="B267" s="1" t="s">
        <v>2281</v>
      </c>
      <c r="C267" s="16">
        <f t="shared" si="8"/>
        <v>60</v>
      </c>
      <c r="D267" s="13">
        <v>0</v>
      </c>
      <c r="E267" s="13">
        <v>0</v>
      </c>
      <c r="F267" s="13">
        <v>13</v>
      </c>
      <c r="G267" s="1" t="s">
        <v>2144</v>
      </c>
      <c r="H267" s="16" t="str">
        <f t="shared" si="9"/>
        <v>00000C</v>
      </c>
    </row>
    <row r="268" spans="1:8" x14ac:dyDescent="0.2">
      <c r="A268" s="7">
        <v>267</v>
      </c>
      <c r="B268" s="1" t="s">
        <v>2281</v>
      </c>
      <c r="C268" s="16">
        <f t="shared" si="8"/>
        <v>61</v>
      </c>
      <c r="D268" s="13">
        <v>0</v>
      </c>
      <c r="E268" s="13">
        <v>1</v>
      </c>
      <c r="F268" s="13">
        <v>13</v>
      </c>
      <c r="G268" s="1" t="s">
        <v>2325</v>
      </c>
      <c r="H268" s="16" t="str">
        <f t="shared" si="9"/>
        <v>00010C</v>
      </c>
    </row>
    <row r="269" spans="1:8" x14ac:dyDescent="0.2">
      <c r="A269" s="7">
        <v>268</v>
      </c>
      <c r="B269" s="1" t="s">
        <v>2281</v>
      </c>
      <c r="C269" s="16">
        <f t="shared" si="8"/>
        <v>62</v>
      </c>
      <c r="D269" s="13">
        <v>0</v>
      </c>
      <c r="E269" s="13">
        <v>64</v>
      </c>
      <c r="F269" s="13">
        <v>13</v>
      </c>
      <c r="G269" s="1" t="s">
        <v>2326</v>
      </c>
      <c r="H269" s="16" t="str">
        <f t="shared" si="9"/>
        <v>00400C</v>
      </c>
    </row>
    <row r="270" spans="1:8" x14ac:dyDescent="0.2">
      <c r="A270" s="7">
        <v>269</v>
      </c>
      <c r="B270" s="1" t="s">
        <v>2281</v>
      </c>
      <c r="C270" s="16">
        <f t="shared" si="8"/>
        <v>63</v>
      </c>
      <c r="D270" s="13">
        <v>0</v>
      </c>
      <c r="E270" s="13">
        <v>97</v>
      </c>
      <c r="F270" s="13">
        <v>13</v>
      </c>
      <c r="G270" s="1" t="s">
        <v>2327</v>
      </c>
      <c r="H270" s="16" t="str">
        <f t="shared" si="9"/>
        <v>00610C</v>
      </c>
    </row>
    <row r="271" spans="1:8" x14ac:dyDescent="0.2">
      <c r="A271" s="7">
        <v>270</v>
      </c>
      <c r="B271" s="1" t="s">
        <v>2281</v>
      </c>
      <c r="C271" s="16">
        <f t="shared" si="8"/>
        <v>64</v>
      </c>
      <c r="D271" s="13">
        <v>0</v>
      </c>
      <c r="E271" s="13">
        <v>98</v>
      </c>
      <c r="F271" s="13">
        <v>13</v>
      </c>
      <c r="G271" s="1" t="s">
        <v>2328</v>
      </c>
      <c r="H271" s="16" t="str">
        <f t="shared" si="9"/>
        <v>00620C</v>
      </c>
    </row>
    <row r="272" spans="1:8" x14ac:dyDescent="0.2">
      <c r="A272" s="7">
        <v>271</v>
      </c>
      <c r="B272" s="1" t="s">
        <v>2281</v>
      </c>
      <c r="C272" s="16">
        <f t="shared" si="8"/>
        <v>65</v>
      </c>
      <c r="D272" s="13">
        <v>0</v>
      </c>
      <c r="E272" s="13">
        <v>0</v>
      </c>
      <c r="F272" s="13">
        <v>14</v>
      </c>
      <c r="G272" s="1" t="s">
        <v>2143</v>
      </c>
      <c r="H272" s="16" t="str">
        <f t="shared" si="9"/>
        <v>00000D</v>
      </c>
    </row>
    <row r="273" spans="1:8" x14ac:dyDescent="0.2">
      <c r="A273" s="7">
        <v>272</v>
      </c>
      <c r="B273" s="1" t="s">
        <v>2281</v>
      </c>
      <c r="C273" s="16">
        <f t="shared" si="8"/>
        <v>66</v>
      </c>
      <c r="D273" s="13">
        <v>0</v>
      </c>
      <c r="E273" s="13">
        <v>0</v>
      </c>
      <c r="F273" s="13">
        <v>15</v>
      </c>
      <c r="G273" s="1" t="s">
        <v>2138</v>
      </c>
      <c r="H273" s="16" t="str">
        <f t="shared" si="9"/>
        <v>00000E</v>
      </c>
    </row>
    <row r="274" spans="1:8" x14ac:dyDescent="0.2">
      <c r="A274" s="7">
        <v>273</v>
      </c>
      <c r="B274" s="1" t="s">
        <v>2281</v>
      </c>
      <c r="C274" s="16">
        <f t="shared" si="8"/>
        <v>67</v>
      </c>
      <c r="D274" s="13">
        <v>0</v>
      </c>
      <c r="E274" s="13">
        <v>96</v>
      </c>
      <c r="F274" s="13">
        <v>15</v>
      </c>
      <c r="G274" s="1" t="s">
        <v>2329</v>
      </c>
      <c r="H274" s="16" t="str">
        <f t="shared" si="9"/>
        <v>00600E</v>
      </c>
    </row>
    <row r="275" spans="1:8" x14ac:dyDescent="0.2">
      <c r="A275" s="7">
        <v>274</v>
      </c>
      <c r="B275" s="1" t="s">
        <v>2281</v>
      </c>
      <c r="C275" s="16">
        <f t="shared" si="8"/>
        <v>68</v>
      </c>
      <c r="D275" s="13">
        <v>0</v>
      </c>
      <c r="E275" s="13">
        <v>35</v>
      </c>
      <c r="F275" s="13">
        <v>16</v>
      </c>
      <c r="G275" s="1" t="s">
        <v>2330</v>
      </c>
      <c r="H275" s="16" t="str">
        <f t="shared" si="9"/>
        <v>00230F</v>
      </c>
    </row>
    <row r="276" spans="1:8" x14ac:dyDescent="0.2">
      <c r="A276" s="7">
        <v>275</v>
      </c>
      <c r="B276" s="1" t="s">
        <v>2281</v>
      </c>
      <c r="C276" s="16">
        <f t="shared" si="8"/>
        <v>69</v>
      </c>
      <c r="D276" s="13">
        <v>0</v>
      </c>
      <c r="E276" s="13">
        <v>97</v>
      </c>
      <c r="F276" s="13">
        <v>15</v>
      </c>
      <c r="G276" s="1" t="s">
        <v>2331</v>
      </c>
      <c r="H276" s="16" t="str">
        <f t="shared" si="9"/>
        <v>00610E</v>
      </c>
    </row>
    <row r="277" spans="1:8" x14ac:dyDescent="0.2">
      <c r="A277" s="7">
        <v>276</v>
      </c>
      <c r="B277" s="1" t="s">
        <v>2281</v>
      </c>
      <c r="C277" s="16">
        <f t="shared" si="8"/>
        <v>70</v>
      </c>
      <c r="D277" s="13">
        <v>0</v>
      </c>
      <c r="E277" s="13">
        <v>0</v>
      </c>
      <c r="F277" s="13">
        <v>17</v>
      </c>
      <c r="G277" s="1" t="s">
        <v>2332</v>
      </c>
      <c r="H277" s="16" t="str">
        <f t="shared" si="9"/>
        <v>000010</v>
      </c>
    </row>
    <row r="278" spans="1:8" x14ac:dyDescent="0.2">
      <c r="A278" s="7">
        <v>277</v>
      </c>
      <c r="B278" s="1" t="s">
        <v>2281</v>
      </c>
      <c r="C278" s="16">
        <f t="shared" si="8"/>
        <v>71</v>
      </c>
      <c r="D278" s="13">
        <v>0</v>
      </c>
      <c r="E278" s="13">
        <v>32</v>
      </c>
      <c r="F278" s="13">
        <v>17</v>
      </c>
      <c r="G278" s="1" t="s">
        <v>2333</v>
      </c>
      <c r="H278" s="16" t="str">
        <f t="shared" si="9"/>
        <v>002010</v>
      </c>
    </row>
    <row r="279" spans="1:8" x14ac:dyDescent="0.2">
      <c r="A279" s="7">
        <v>278</v>
      </c>
      <c r="B279" s="1" t="s">
        <v>2281</v>
      </c>
      <c r="C279" s="16">
        <f t="shared" si="8"/>
        <v>72</v>
      </c>
      <c r="D279" s="13">
        <v>0</v>
      </c>
      <c r="E279" s="13">
        <v>33</v>
      </c>
      <c r="F279" s="13">
        <v>17</v>
      </c>
      <c r="G279" s="1" t="s">
        <v>2334</v>
      </c>
      <c r="H279" s="16" t="str">
        <f t="shared" si="9"/>
        <v>002110</v>
      </c>
    </row>
    <row r="280" spans="1:8" x14ac:dyDescent="0.2">
      <c r="A280" s="7">
        <v>279</v>
      </c>
      <c r="B280" s="1" t="s">
        <v>2281</v>
      </c>
      <c r="C280" s="16">
        <f t="shared" si="8"/>
        <v>73</v>
      </c>
      <c r="D280" s="13">
        <v>0</v>
      </c>
      <c r="E280" s="13">
        <v>34</v>
      </c>
      <c r="F280" s="13">
        <v>17</v>
      </c>
      <c r="G280" s="1" t="s">
        <v>2335</v>
      </c>
      <c r="H280" s="16" t="str">
        <f t="shared" si="9"/>
        <v>002210</v>
      </c>
    </row>
    <row r="281" spans="1:8" x14ac:dyDescent="0.2">
      <c r="A281" s="7">
        <v>280</v>
      </c>
      <c r="B281" s="1" t="s">
        <v>2281</v>
      </c>
      <c r="C281" s="16">
        <f t="shared" si="8"/>
        <v>74</v>
      </c>
      <c r="D281" s="13">
        <v>0</v>
      </c>
      <c r="E281" s="13">
        <v>35</v>
      </c>
      <c r="F281" s="13">
        <v>17</v>
      </c>
      <c r="G281" s="1" t="s">
        <v>2336</v>
      </c>
      <c r="H281" s="16" t="str">
        <f t="shared" si="9"/>
        <v>002310</v>
      </c>
    </row>
    <row r="282" spans="1:8" x14ac:dyDescent="0.2">
      <c r="A282" s="7">
        <v>281</v>
      </c>
      <c r="B282" s="1" t="s">
        <v>2281</v>
      </c>
      <c r="C282" s="16">
        <f t="shared" si="8"/>
        <v>75</v>
      </c>
      <c r="D282" s="13">
        <v>0</v>
      </c>
      <c r="E282" s="13">
        <v>36</v>
      </c>
      <c r="F282" s="13">
        <v>17</v>
      </c>
      <c r="G282" s="1" t="s">
        <v>2337</v>
      </c>
      <c r="H282" s="16" t="str">
        <f t="shared" si="9"/>
        <v>002410</v>
      </c>
    </row>
    <row r="283" spans="1:8" x14ac:dyDescent="0.2">
      <c r="A283" s="7">
        <v>282</v>
      </c>
      <c r="B283" s="1" t="s">
        <v>2281</v>
      </c>
      <c r="C283" s="16">
        <f t="shared" si="8"/>
        <v>76</v>
      </c>
      <c r="D283" s="13">
        <v>0</v>
      </c>
      <c r="E283" s="13">
        <v>37</v>
      </c>
      <c r="F283" s="13">
        <v>17</v>
      </c>
      <c r="G283" s="1" t="s">
        <v>2338</v>
      </c>
      <c r="H283" s="16" t="str">
        <f t="shared" si="9"/>
        <v>002510</v>
      </c>
    </row>
    <row r="284" spans="1:8" x14ac:dyDescent="0.2">
      <c r="A284" s="7">
        <v>283</v>
      </c>
      <c r="B284" s="1" t="s">
        <v>2281</v>
      </c>
      <c r="C284" s="16">
        <f t="shared" si="8"/>
        <v>77</v>
      </c>
      <c r="D284" s="13">
        <v>0</v>
      </c>
      <c r="E284" s="13">
        <v>38</v>
      </c>
      <c r="F284" s="13">
        <v>17</v>
      </c>
      <c r="G284" s="1" t="s">
        <v>2339</v>
      </c>
      <c r="H284" s="16" t="str">
        <f t="shared" si="9"/>
        <v>002610</v>
      </c>
    </row>
    <row r="285" spans="1:8" x14ac:dyDescent="0.2">
      <c r="A285" s="7">
        <v>284</v>
      </c>
      <c r="B285" s="1" t="s">
        <v>2281</v>
      </c>
      <c r="C285" s="16">
        <f t="shared" si="8"/>
        <v>78</v>
      </c>
      <c r="D285" s="13">
        <v>0</v>
      </c>
      <c r="E285" s="13">
        <v>40</v>
      </c>
      <c r="F285" s="13">
        <v>17</v>
      </c>
      <c r="G285" s="1" t="s">
        <v>2340</v>
      </c>
      <c r="H285" s="16" t="str">
        <f t="shared" si="9"/>
        <v>002810</v>
      </c>
    </row>
    <row r="286" spans="1:8" x14ac:dyDescent="0.2">
      <c r="A286" s="7">
        <v>285</v>
      </c>
      <c r="B286" s="1" t="s">
        <v>2281</v>
      </c>
      <c r="C286" s="16">
        <f t="shared" si="8"/>
        <v>79</v>
      </c>
      <c r="D286" s="13">
        <v>0</v>
      </c>
      <c r="E286" s="13">
        <v>64</v>
      </c>
      <c r="F286" s="13">
        <v>17</v>
      </c>
      <c r="G286" s="1" t="s">
        <v>2341</v>
      </c>
      <c r="H286" s="16" t="str">
        <f t="shared" si="9"/>
        <v>004010</v>
      </c>
    </row>
    <row r="287" spans="1:8" x14ac:dyDescent="0.2">
      <c r="A287" s="7">
        <v>286</v>
      </c>
      <c r="B287" s="1" t="s">
        <v>2281</v>
      </c>
      <c r="C287" s="16">
        <f t="shared" si="8"/>
        <v>80</v>
      </c>
      <c r="D287" s="13">
        <v>0</v>
      </c>
      <c r="E287" s="13">
        <v>65</v>
      </c>
      <c r="F287" s="13">
        <v>17</v>
      </c>
      <c r="G287" s="1" t="s">
        <v>2342</v>
      </c>
      <c r="H287" s="16" t="str">
        <f t="shared" si="9"/>
        <v>004110</v>
      </c>
    </row>
    <row r="288" spans="1:8" x14ac:dyDescent="0.2">
      <c r="A288" s="7">
        <v>287</v>
      </c>
      <c r="B288" s="1" t="s">
        <v>2281</v>
      </c>
      <c r="C288" s="16">
        <f t="shared" si="8"/>
        <v>81</v>
      </c>
      <c r="D288" s="13">
        <v>0</v>
      </c>
      <c r="E288" s="13">
        <v>66</v>
      </c>
      <c r="F288" s="13">
        <v>17</v>
      </c>
      <c r="G288" s="1" t="s">
        <v>2343</v>
      </c>
      <c r="H288" s="16" t="str">
        <f t="shared" si="9"/>
        <v>004210</v>
      </c>
    </row>
    <row r="289" spans="1:8" x14ac:dyDescent="0.2">
      <c r="A289" s="7">
        <v>288</v>
      </c>
      <c r="B289" s="1" t="s">
        <v>2281</v>
      </c>
      <c r="C289" s="16">
        <f t="shared" si="8"/>
        <v>82</v>
      </c>
      <c r="D289" s="13">
        <v>0</v>
      </c>
      <c r="E289" s="13">
        <v>67</v>
      </c>
      <c r="F289" s="13">
        <v>17</v>
      </c>
      <c r="G289" s="1" t="s">
        <v>2344</v>
      </c>
      <c r="H289" s="16" t="str">
        <f t="shared" si="9"/>
        <v>004310</v>
      </c>
    </row>
    <row r="290" spans="1:8" x14ac:dyDescent="0.2">
      <c r="A290" s="7">
        <v>289</v>
      </c>
      <c r="B290" s="1" t="s">
        <v>2281</v>
      </c>
      <c r="C290" s="16">
        <f t="shared" si="8"/>
        <v>83</v>
      </c>
      <c r="D290" s="13">
        <v>0</v>
      </c>
      <c r="E290" s="13">
        <v>0</v>
      </c>
      <c r="F290" s="13">
        <v>18</v>
      </c>
      <c r="G290" s="1" t="s">
        <v>2345</v>
      </c>
      <c r="H290" s="16" t="str">
        <f t="shared" si="9"/>
        <v>000011</v>
      </c>
    </row>
    <row r="291" spans="1:8" x14ac:dyDescent="0.2">
      <c r="A291" s="7">
        <v>290</v>
      </c>
      <c r="B291" s="1" t="s">
        <v>2281</v>
      </c>
      <c r="C291" s="16">
        <f t="shared" si="8"/>
        <v>84</v>
      </c>
      <c r="D291" s="13">
        <v>0</v>
      </c>
      <c r="E291" s="13">
        <v>24</v>
      </c>
      <c r="F291" s="13">
        <v>18</v>
      </c>
      <c r="G291" s="1" t="s">
        <v>2346</v>
      </c>
      <c r="H291" s="16" t="str">
        <f t="shared" si="9"/>
        <v>001811</v>
      </c>
    </row>
    <row r="292" spans="1:8" x14ac:dyDescent="0.2">
      <c r="A292" s="7">
        <v>291</v>
      </c>
      <c r="B292" s="1" t="s">
        <v>2281</v>
      </c>
      <c r="C292" s="16">
        <f t="shared" si="8"/>
        <v>85</v>
      </c>
      <c r="D292" s="13">
        <v>0</v>
      </c>
      <c r="E292" s="13">
        <v>32</v>
      </c>
      <c r="F292" s="13">
        <v>18</v>
      </c>
      <c r="G292" s="1" t="s">
        <v>2347</v>
      </c>
      <c r="H292" s="16" t="str">
        <f t="shared" si="9"/>
        <v>002011</v>
      </c>
    </row>
    <row r="293" spans="1:8" x14ac:dyDescent="0.2">
      <c r="A293" s="7">
        <v>292</v>
      </c>
      <c r="B293" s="1" t="s">
        <v>2281</v>
      </c>
      <c r="C293" s="16">
        <f t="shared" si="8"/>
        <v>86</v>
      </c>
      <c r="D293" s="13">
        <v>0</v>
      </c>
      <c r="E293" s="13">
        <v>33</v>
      </c>
      <c r="F293" s="13">
        <v>18</v>
      </c>
      <c r="G293" s="1" t="s">
        <v>2348</v>
      </c>
      <c r="H293" s="16" t="str">
        <f t="shared" si="9"/>
        <v>002111</v>
      </c>
    </row>
    <row r="294" spans="1:8" x14ac:dyDescent="0.2">
      <c r="A294" s="7">
        <v>293</v>
      </c>
      <c r="B294" s="1" t="s">
        <v>2281</v>
      </c>
      <c r="C294" s="16">
        <f t="shared" si="8"/>
        <v>87</v>
      </c>
      <c r="D294" s="13">
        <v>0</v>
      </c>
      <c r="E294" s="13">
        <v>37</v>
      </c>
      <c r="F294" s="13">
        <v>18</v>
      </c>
      <c r="G294" s="1" t="s">
        <v>2349</v>
      </c>
      <c r="H294" s="16" t="str">
        <f t="shared" si="9"/>
        <v>002511</v>
      </c>
    </row>
    <row r="295" spans="1:8" x14ac:dyDescent="0.2">
      <c r="A295" s="7">
        <v>294</v>
      </c>
      <c r="B295" s="1" t="s">
        <v>2281</v>
      </c>
      <c r="C295" s="16">
        <f t="shared" si="8"/>
        <v>88</v>
      </c>
      <c r="D295" s="13">
        <v>0</v>
      </c>
      <c r="E295" s="13">
        <v>0</v>
      </c>
      <c r="F295" s="13">
        <v>19</v>
      </c>
      <c r="G295" s="1" t="s">
        <v>2128</v>
      </c>
      <c r="H295" s="16" t="str">
        <f t="shared" si="9"/>
        <v>000012</v>
      </c>
    </row>
    <row r="296" spans="1:8" x14ac:dyDescent="0.2">
      <c r="A296" s="7">
        <v>295</v>
      </c>
      <c r="B296" s="1" t="s">
        <v>2281</v>
      </c>
      <c r="C296" s="16">
        <f t="shared" si="8"/>
        <v>89</v>
      </c>
      <c r="D296" s="13">
        <v>0</v>
      </c>
      <c r="E296" s="13">
        <v>64</v>
      </c>
      <c r="F296" s="13">
        <v>19</v>
      </c>
      <c r="G296" s="1" t="s">
        <v>2350</v>
      </c>
      <c r="H296" s="16" t="str">
        <f t="shared" si="9"/>
        <v>004012</v>
      </c>
    </row>
    <row r="297" spans="1:8" x14ac:dyDescent="0.2">
      <c r="A297" s="7">
        <v>296</v>
      </c>
      <c r="B297" s="1" t="s">
        <v>2281</v>
      </c>
      <c r="C297" s="16">
        <f t="shared" si="8"/>
        <v>90</v>
      </c>
      <c r="D297" s="13">
        <v>0</v>
      </c>
      <c r="E297" s="13">
        <v>65</v>
      </c>
      <c r="F297" s="13">
        <v>19</v>
      </c>
      <c r="G297" s="1" t="s">
        <v>2351</v>
      </c>
      <c r="H297" s="16" t="str">
        <f t="shared" si="9"/>
        <v>004112</v>
      </c>
    </row>
    <row r="298" spans="1:8" x14ac:dyDescent="0.2">
      <c r="A298" s="7">
        <v>297</v>
      </c>
      <c r="B298" s="1" t="s">
        <v>2281</v>
      </c>
      <c r="C298" s="16">
        <f t="shared" si="8"/>
        <v>91</v>
      </c>
      <c r="D298" s="13">
        <v>0</v>
      </c>
      <c r="E298" s="13">
        <v>66</v>
      </c>
      <c r="F298" s="13">
        <v>19</v>
      </c>
      <c r="G298" s="1" t="s">
        <v>2352</v>
      </c>
      <c r="H298" s="16" t="str">
        <f t="shared" si="9"/>
        <v>004212</v>
      </c>
    </row>
    <row r="299" spans="1:8" x14ac:dyDescent="0.2">
      <c r="A299" s="7">
        <v>298</v>
      </c>
      <c r="B299" s="1" t="s">
        <v>2281</v>
      </c>
      <c r="C299" s="16">
        <f t="shared" si="8"/>
        <v>92</v>
      </c>
      <c r="D299" s="13">
        <v>0</v>
      </c>
      <c r="E299" s="13">
        <v>0</v>
      </c>
      <c r="F299" s="13">
        <v>20</v>
      </c>
      <c r="G299" s="1" t="s">
        <v>2353</v>
      </c>
      <c r="H299" s="16" t="str">
        <f t="shared" si="9"/>
        <v>000013</v>
      </c>
    </row>
    <row r="300" spans="1:8" x14ac:dyDescent="0.2">
      <c r="A300" s="7">
        <v>299</v>
      </c>
      <c r="B300" s="1" t="s">
        <v>2281</v>
      </c>
      <c r="C300" s="16">
        <f t="shared" si="8"/>
        <v>93</v>
      </c>
      <c r="D300" s="13">
        <v>0</v>
      </c>
      <c r="E300" s="13">
        <v>32</v>
      </c>
      <c r="F300" s="13">
        <v>20</v>
      </c>
      <c r="G300" s="1" t="s">
        <v>2354</v>
      </c>
      <c r="H300" s="16" t="str">
        <f t="shared" si="9"/>
        <v>002013</v>
      </c>
    </row>
    <row r="301" spans="1:8" x14ac:dyDescent="0.2">
      <c r="A301" s="7">
        <v>300</v>
      </c>
      <c r="B301" s="1" t="s">
        <v>2281</v>
      </c>
      <c r="C301" s="16">
        <f t="shared" si="8"/>
        <v>94</v>
      </c>
      <c r="D301" s="13">
        <v>0</v>
      </c>
      <c r="E301" s="13">
        <v>35</v>
      </c>
      <c r="F301" s="13">
        <v>20</v>
      </c>
      <c r="G301" s="1" t="s">
        <v>2355</v>
      </c>
      <c r="H301" s="16" t="str">
        <f t="shared" si="9"/>
        <v>002313</v>
      </c>
    </row>
    <row r="302" spans="1:8" x14ac:dyDescent="0.2">
      <c r="A302" s="7">
        <v>301</v>
      </c>
      <c r="B302" s="1" t="s">
        <v>2281</v>
      </c>
      <c r="C302" s="16">
        <f t="shared" si="8"/>
        <v>95</v>
      </c>
      <c r="D302" s="13">
        <v>0</v>
      </c>
      <c r="E302" s="13">
        <v>40</v>
      </c>
      <c r="F302" s="13">
        <v>20</v>
      </c>
      <c r="G302" s="1" t="s">
        <v>2356</v>
      </c>
      <c r="H302" s="16" t="str">
        <f t="shared" si="9"/>
        <v>002813</v>
      </c>
    </row>
    <row r="303" spans="1:8" x14ac:dyDescent="0.2">
      <c r="A303" s="7">
        <v>302</v>
      </c>
      <c r="B303" s="1" t="s">
        <v>2281</v>
      </c>
      <c r="C303" s="16">
        <f t="shared" si="8"/>
        <v>96</v>
      </c>
      <c r="D303" s="13">
        <v>0</v>
      </c>
      <c r="E303" s="13">
        <v>64</v>
      </c>
      <c r="F303" s="13">
        <v>20</v>
      </c>
      <c r="G303" s="1" t="s">
        <v>2357</v>
      </c>
      <c r="H303" s="16" t="str">
        <f t="shared" si="9"/>
        <v>004013</v>
      </c>
    </row>
    <row r="304" spans="1:8" x14ac:dyDescent="0.2">
      <c r="A304" s="7">
        <v>303</v>
      </c>
      <c r="B304" s="1" t="s">
        <v>2281</v>
      </c>
      <c r="C304" s="16">
        <f t="shared" si="8"/>
        <v>97</v>
      </c>
      <c r="D304" s="13">
        <v>0</v>
      </c>
      <c r="E304" s="13">
        <v>65</v>
      </c>
      <c r="F304" s="13">
        <v>20</v>
      </c>
      <c r="G304" s="1" t="s">
        <v>2358</v>
      </c>
      <c r="H304" s="16" t="str">
        <f t="shared" si="9"/>
        <v>004113</v>
      </c>
    </row>
    <row r="305" spans="1:8" x14ac:dyDescent="0.2">
      <c r="A305" s="7">
        <v>304</v>
      </c>
      <c r="B305" s="1" t="s">
        <v>2281</v>
      </c>
      <c r="C305" s="16">
        <f t="shared" si="8"/>
        <v>98</v>
      </c>
      <c r="D305" s="13">
        <v>0</v>
      </c>
      <c r="E305" s="13">
        <v>0</v>
      </c>
      <c r="F305" s="13">
        <v>21</v>
      </c>
      <c r="G305" s="1" t="s">
        <v>2359</v>
      </c>
      <c r="H305" s="16" t="str">
        <f t="shared" si="9"/>
        <v>000014</v>
      </c>
    </row>
    <row r="306" spans="1:8" x14ac:dyDescent="0.2">
      <c r="A306" s="7">
        <v>305</v>
      </c>
      <c r="B306" s="1" t="s">
        <v>2281</v>
      </c>
      <c r="C306" s="16">
        <f t="shared" si="8"/>
        <v>99</v>
      </c>
      <c r="D306" s="13">
        <v>0</v>
      </c>
      <c r="E306" s="13">
        <v>40</v>
      </c>
      <c r="F306" s="13">
        <v>21</v>
      </c>
      <c r="G306" s="1" t="s">
        <v>2360</v>
      </c>
      <c r="H306" s="16" t="str">
        <f t="shared" si="9"/>
        <v>002814</v>
      </c>
    </row>
    <row r="307" spans="1:8" x14ac:dyDescent="0.2">
      <c r="A307" s="7">
        <v>306</v>
      </c>
      <c r="B307" s="1" t="s">
        <v>2281</v>
      </c>
      <c r="C307" s="16">
        <f t="shared" si="8"/>
        <v>100</v>
      </c>
      <c r="D307" s="13">
        <v>0</v>
      </c>
      <c r="E307" s="13">
        <v>0</v>
      </c>
      <c r="F307" s="13">
        <v>22</v>
      </c>
      <c r="G307" s="1" t="s">
        <v>2133</v>
      </c>
      <c r="H307" s="16" t="str">
        <f t="shared" si="9"/>
        <v>000015</v>
      </c>
    </row>
    <row r="308" spans="1:8" x14ac:dyDescent="0.2">
      <c r="A308" s="7">
        <v>307</v>
      </c>
      <c r="B308" s="1" t="s">
        <v>2281</v>
      </c>
      <c r="C308" s="16">
        <f t="shared" si="8"/>
        <v>101</v>
      </c>
      <c r="D308" s="13">
        <v>0</v>
      </c>
      <c r="E308" s="13">
        <v>32</v>
      </c>
      <c r="F308" s="13">
        <v>22</v>
      </c>
      <c r="G308" s="1" t="s">
        <v>2361</v>
      </c>
      <c r="H308" s="16" t="str">
        <f t="shared" si="9"/>
        <v>002015</v>
      </c>
    </row>
    <row r="309" spans="1:8" x14ac:dyDescent="0.2">
      <c r="A309" s="7">
        <v>308</v>
      </c>
      <c r="B309" s="1" t="s">
        <v>2281</v>
      </c>
      <c r="C309" s="16">
        <f t="shared" si="8"/>
        <v>102</v>
      </c>
      <c r="D309" s="13">
        <v>0</v>
      </c>
      <c r="E309" s="13">
        <v>0</v>
      </c>
      <c r="F309" s="13">
        <v>23</v>
      </c>
      <c r="G309" s="1" t="s">
        <v>2207</v>
      </c>
      <c r="H309" s="16" t="str">
        <f t="shared" si="9"/>
        <v>000016</v>
      </c>
    </row>
    <row r="310" spans="1:8" x14ac:dyDescent="0.2">
      <c r="A310" s="7">
        <v>309</v>
      </c>
      <c r="B310" s="1" t="s">
        <v>2281</v>
      </c>
      <c r="C310" s="16">
        <f t="shared" si="8"/>
        <v>103</v>
      </c>
      <c r="D310" s="13">
        <v>0</v>
      </c>
      <c r="E310" s="13">
        <v>32</v>
      </c>
      <c r="F310" s="13">
        <v>23</v>
      </c>
      <c r="G310" s="1" t="s">
        <v>2362</v>
      </c>
      <c r="H310" s="16" t="str">
        <f t="shared" si="9"/>
        <v>002016</v>
      </c>
    </row>
    <row r="311" spans="1:8" x14ac:dyDescent="0.2">
      <c r="A311" s="7">
        <v>310</v>
      </c>
      <c r="B311" s="1" t="s">
        <v>2281</v>
      </c>
      <c r="C311" s="16">
        <f t="shared" si="8"/>
        <v>104</v>
      </c>
      <c r="D311" s="13">
        <v>0</v>
      </c>
      <c r="E311" s="13">
        <v>0</v>
      </c>
      <c r="F311" s="13">
        <v>24</v>
      </c>
      <c r="G311" s="1" t="s">
        <v>2363</v>
      </c>
      <c r="H311" s="16" t="str">
        <f t="shared" si="9"/>
        <v>000017</v>
      </c>
    </row>
    <row r="312" spans="1:8" x14ac:dyDescent="0.2">
      <c r="A312" s="7">
        <v>311</v>
      </c>
      <c r="B312" s="1" t="s">
        <v>2281</v>
      </c>
      <c r="C312" s="16">
        <f t="shared" si="8"/>
        <v>105</v>
      </c>
      <c r="D312" s="13">
        <v>0</v>
      </c>
      <c r="E312" s="13">
        <v>64</v>
      </c>
      <c r="F312" s="13">
        <v>24</v>
      </c>
      <c r="G312" s="1" t="s">
        <v>2364</v>
      </c>
      <c r="H312" s="16" t="str">
        <f t="shared" si="9"/>
        <v>004017</v>
      </c>
    </row>
    <row r="313" spans="1:8" x14ac:dyDescent="0.2">
      <c r="A313" s="7">
        <v>312</v>
      </c>
      <c r="B313" s="1" t="s">
        <v>2281</v>
      </c>
      <c r="C313" s="16">
        <f t="shared" si="8"/>
        <v>106</v>
      </c>
      <c r="D313" s="13">
        <v>0</v>
      </c>
      <c r="E313" s="13">
        <v>0</v>
      </c>
      <c r="F313" s="13">
        <v>25</v>
      </c>
      <c r="G313" s="1" t="s">
        <v>2365</v>
      </c>
      <c r="H313" s="16" t="str">
        <f t="shared" si="9"/>
        <v>000018</v>
      </c>
    </row>
    <row r="314" spans="1:8" x14ac:dyDescent="0.2">
      <c r="A314" s="7">
        <v>313</v>
      </c>
      <c r="B314" s="1" t="s">
        <v>2281</v>
      </c>
      <c r="C314" s="16">
        <f t="shared" si="8"/>
        <v>107</v>
      </c>
      <c r="D314" s="13">
        <v>0</v>
      </c>
      <c r="E314" s="13">
        <v>16</v>
      </c>
      <c r="F314" s="13">
        <v>25</v>
      </c>
      <c r="G314" s="1" t="s">
        <v>2366</v>
      </c>
      <c r="H314" s="16" t="str">
        <f t="shared" si="9"/>
        <v>001018</v>
      </c>
    </row>
    <row r="315" spans="1:8" x14ac:dyDescent="0.2">
      <c r="A315" s="7">
        <v>314</v>
      </c>
      <c r="B315" s="1" t="s">
        <v>2281</v>
      </c>
      <c r="C315" s="16">
        <f t="shared" si="8"/>
        <v>108</v>
      </c>
      <c r="D315" s="13">
        <v>0</v>
      </c>
      <c r="E315" s="13">
        <v>25</v>
      </c>
      <c r="F315" s="13">
        <v>25</v>
      </c>
      <c r="G315" s="1" t="s">
        <v>2367</v>
      </c>
      <c r="H315" s="16" t="str">
        <f t="shared" si="9"/>
        <v>001918</v>
      </c>
    </row>
    <row r="316" spans="1:8" x14ac:dyDescent="0.2">
      <c r="A316" s="7">
        <v>315</v>
      </c>
      <c r="B316" s="1" t="s">
        <v>2281</v>
      </c>
      <c r="C316" s="16">
        <f t="shared" si="8"/>
        <v>109</v>
      </c>
      <c r="D316" s="13">
        <v>0</v>
      </c>
      <c r="E316" s="13">
        <v>43</v>
      </c>
      <c r="F316" s="13">
        <v>25</v>
      </c>
      <c r="G316" s="1" t="s">
        <v>2368</v>
      </c>
      <c r="H316" s="16" t="str">
        <f t="shared" si="9"/>
        <v>002B18</v>
      </c>
    </row>
    <row r="317" spans="1:8" x14ac:dyDescent="0.2">
      <c r="A317" s="7">
        <v>316</v>
      </c>
      <c r="B317" s="1" t="s">
        <v>2281</v>
      </c>
      <c r="C317" s="16">
        <f t="shared" si="8"/>
        <v>110</v>
      </c>
      <c r="D317" s="13">
        <v>0</v>
      </c>
      <c r="E317" s="13">
        <v>96</v>
      </c>
      <c r="F317" s="13">
        <v>25</v>
      </c>
      <c r="G317" s="1" t="s">
        <v>2369</v>
      </c>
      <c r="H317" s="16" t="str">
        <f t="shared" si="9"/>
        <v>006018</v>
      </c>
    </row>
    <row r="318" spans="1:8" x14ac:dyDescent="0.2">
      <c r="A318" s="7">
        <v>317</v>
      </c>
      <c r="B318" s="1" t="s">
        <v>2281</v>
      </c>
      <c r="C318" s="16">
        <f t="shared" si="8"/>
        <v>111</v>
      </c>
      <c r="D318" s="13">
        <v>0</v>
      </c>
      <c r="E318" s="13">
        <v>0</v>
      </c>
      <c r="F318" s="13">
        <v>26</v>
      </c>
      <c r="G318" s="1" t="s">
        <v>2370</v>
      </c>
      <c r="H318" s="16" t="str">
        <f t="shared" si="9"/>
        <v>000019</v>
      </c>
    </row>
    <row r="319" spans="1:8" x14ac:dyDescent="0.2">
      <c r="A319" s="7">
        <v>318</v>
      </c>
      <c r="B319" s="1" t="s">
        <v>2281</v>
      </c>
      <c r="C319" s="16">
        <f t="shared" si="8"/>
        <v>112</v>
      </c>
      <c r="D319" s="13">
        <v>0</v>
      </c>
      <c r="E319" s="13">
        <v>16</v>
      </c>
      <c r="F319" s="13">
        <v>26</v>
      </c>
      <c r="G319" s="1" t="s">
        <v>2371</v>
      </c>
      <c r="H319" s="16" t="str">
        <f t="shared" si="9"/>
        <v>001019</v>
      </c>
    </row>
    <row r="320" spans="1:8" x14ac:dyDescent="0.2">
      <c r="A320" s="7">
        <v>319</v>
      </c>
      <c r="B320" s="1" t="s">
        <v>2281</v>
      </c>
      <c r="C320" s="16">
        <f t="shared" si="8"/>
        <v>113</v>
      </c>
      <c r="D320" s="13">
        <v>0</v>
      </c>
      <c r="E320" s="13">
        <v>35</v>
      </c>
      <c r="F320" s="13">
        <v>26</v>
      </c>
      <c r="G320" s="1" t="s">
        <v>2238</v>
      </c>
      <c r="H320" s="16" t="str">
        <f t="shared" si="9"/>
        <v>002319</v>
      </c>
    </row>
    <row r="321" spans="1:8" x14ac:dyDescent="0.2">
      <c r="A321" s="7">
        <v>320</v>
      </c>
      <c r="B321" s="1" t="s">
        <v>2281</v>
      </c>
      <c r="C321" s="16">
        <f t="shared" si="8"/>
        <v>114</v>
      </c>
      <c r="D321" s="13">
        <v>0</v>
      </c>
      <c r="E321" s="13">
        <v>40</v>
      </c>
      <c r="F321" s="13">
        <v>26</v>
      </c>
      <c r="G321" s="1" t="s">
        <v>2372</v>
      </c>
      <c r="H321" s="16" t="str">
        <f t="shared" si="9"/>
        <v>002819</v>
      </c>
    </row>
    <row r="322" spans="1:8" x14ac:dyDescent="0.2">
      <c r="A322" s="7">
        <v>321</v>
      </c>
      <c r="B322" s="1" t="s">
        <v>2281</v>
      </c>
      <c r="C322" s="16">
        <f t="shared" si="8"/>
        <v>115</v>
      </c>
      <c r="D322" s="13">
        <v>0</v>
      </c>
      <c r="E322" s="13">
        <v>41</v>
      </c>
      <c r="F322" s="13">
        <v>26</v>
      </c>
      <c r="G322" s="1" t="s">
        <v>2373</v>
      </c>
      <c r="H322" s="16" t="str">
        <f t="shared" si="9"/>
        <v>002919</v>
      </c>
    </row>
    <row r="323" spans="1:8" x14ac:dyDescent="0.2">
      <c r="A323" s="7">
        <v>322</v>
      </c>
      <c r="B323" s="1" t="s">
        <v>2281</v>
      </c>
      <c r="C323" s="16">
        <f t="shared" ref="C323:C386" si="10">IF(B323=B322,C322+1,1)</f>
        <v>116</v>
      </c>
      <c r="D323" s="13">
        <v>0</v>
      </c>
      <c r="E323" s="13">
        <v>96</v>
      </c>
      <c r="F323" s="13">
        <v>26</v>
      </c>
      <c r="G323" s="1" t="s">
        <v>2374</v>
      </c>
      <c r="H323" s="16" t="str">
        <f t="shared" ref="H323:H386" si="11">IF(D323&lt;&gt;"-",DEC2HEX(D323,2)&amp;DEC2HEX(E323,2)&amp;DEC2HEX(F323-1,2),"-")</f>
        <v>006019</v>
      </c>
    </row>
    <row r="324" spans="1:8" x14ac:dyDescent="0.2">
      <c r="A324" s="7">
        <v>323</v>
      </c>
      <c r="B324" s="1" t="s">
        <v>2281</v>
      </c>
      <c r="C324" s="16">
        <f t="shared" si="10"/>
        <v>117</v>
      </c>
      <c r="D324" s="13">
        <v>0</v>
      </c>
      <c r="E324" s="13">
        <v>0</v>
      </c>
      <c r="F324" s="13">
        <v>27</v>
      </c>
      <c r="G324" s="1" t="s">
        <v>2241</v>
      </c>
      <c r="H324" s="16" t="str">
        <f t="shared" si="11"/>
        <v>00001A</v>
      </c>
    </row>
    <row r="325" spans="1:8" x14ac:dyDescent="0.2">
      <c r="A325" s="7">
        <v>324</v>
      </c>
      <c r="B325" s="1" t="s">
        <v>2281</v>
      </c>
      <c r="C325" s="16">
        <f t="shared" si="10"/>
        <v>118</v>
      </c>
      <c r="D325" s="13">
        <v>0</v>
      </c>
      <c r="E325" s="13">
        <v>18</v>
      </c>
      <c r="F325" s="13">
        <v>27</v>
      </c>
      <c r="G325" s="1" t="s">
        <v>2375</v>
      </c>
      <c r="H325" s="16" t="str">
        <f t="shared" si="11"/>
        <v>00121A</v>
      </c>
    </row>
    <row r="326" spans="1:8" x14ac:dyDescent="0.2">
      <c r="A326" s="7">
        <v>325</v>
      </c>
      <c r="B326" s="1" t="s">
        <v>2281</v>
      </c>
      <c r="C326" s="16">
        <f t="shared" si="10"/>
        <v>119</v>
      </c>
      <c r="D326" s="13">
        <v>0</v>
      </c>
      <c r="E326" s="13">
        <v>32</v>
      </c>
      <c r="F326" s="13">
        <v>27</v>
      </c>
      <c r="G326" s="1" t="s">
        <v>2376</v>
      </c>
      <c r="H326" s="16" t="str">
        <f t="shared" si="11"/>
        <v>00201A</v>
      </c>
    </row>
    <row r="327" spans="1:8" x14ac:dyDescent="0.2">
      <c r="A327" s="7">
        <v>326</v>
      </c>
      <c r="B327" s="1" t="s">
        <v>2281</v>
      </c>
      <c r="C327" s="16">
        <f t="shared" si="10"/>
        <v>120</v>
      </c>
      <c r="D327" s="13">
        <v>0</v>
      </c>
      <c r="E327" s="13">
        <v>0</v>
      </c>
      <c r="F327" s="13">
        <v>28</v>
      </c>
      <c r="G327" s="1" t="s">
        <v>2243</v>
      </c>
      <c r="H327" s="16" t="str">
        <f t="shared" si="11"/>
        <v>00001B</v>
      </c>
    </row>
    <row r="328" spans="1:8" x14ac:dyDescent="0.2">
      <c r="A328" s="7">
        <v>327</v>
      </c>
      <c r="B328" s="1" t="s">
        <v>2281</v>
      </c>
      <c r="C328" s="16">
        <f t="shared" si="10"/>
        <v>121</v>
      </c>
      <c r="D328" s="13">
        <v>0</v>
      </c>
      <c r="E328" s="13">
        <v>32</v>
      </c>
      <c r="F328" s="13">
        <v>28</v>
      </c>
      <c r="G328" s="1" t="s">
        <v>2377</v>
      </c>
      <c r="H328" s="16" t="str">
        <f t="shared" si="11"/>
        <v>00201B</v>
      </c>
    </row>
    <row r="329" spans="1:8" x14ac:dyDescent="0.2">
      <c r="A329" s="7">
        <v>328</v>
      </c>
      <c r="B329" s="1" t="s">
        <v>2281</v>
      </c>
      <c r="C329" s="16">
        <f t="shared" si="10"/>
        <v>122</v>
      </c>
      <c r="D329" s="13">
        <v>0</v>
      </c>
      <c r="E329" s="13">
        <v>0</v>
      </c>
      <c r="F329" s="13">
        <v>29</v>
      </c>
      <c r="G329" s="1" t="s">
        <v>2245</v>
      </c>
      <c r="H329" s="16" t="str">
        <f t="shared" si="11"/>
        <v>00001C</v>
      </c>
    </row>
    <row r="330" spans="1:8" x14ac:dyDescent="0.2">
      <c r="A330" s="7">
        <v>329</v>
      </c>
      <c r="B330" s="1" t="s">
        <v>2281</v>
      </c>
      <c r="C330" s="16">
        <f t="shared" si="10"/>
        <v>123</v>
      </c>
      <c r="D330" s="13">
        <v>0</v>
      </c>
      <c r="E330" s="13">
        <v>40</v>
      </c>
      <c r="F330" s="13">
        <v>29</v>
      </c>
      <c r="G330" s="1" t="s">
        <v>2378</v>
      </c>
      <c r="H330" s="16" t="str">
        <f t="shared" si="11"/>
        <v>00281C</v>
      </c>
    </row>
    <row r="331" spans="1:8" x14ac:dyDescent="0.2">
      <c r="A331" s="7">
        <v>330</v>
      </c>
      <c r="B331" s="1" t="s">
        <v>2281</v>
      </c>
      <c r="C331" s="16">
        <f t="shared" si="10"/>
        <v>124</v>
      </c>
      <c r="D331" s="13">
        <v>0</v>
      </c>
      <c r="E331" s="13">
        <v>41</v>
      </c>
      <c r="F331" s="13">
        <v>29</v>
      </c>
      <c r="G331" s="1" t="s">
        <v>2379</v>
      </c>
      <c r="H331" s="16" t="str">
        <f t="shared" si="11"/>
        <v>00291C</v>
      </c>
    </row>
    <row r="332" spans="1:8" x14ac:dyDescent="0.2">
      <c r="A332" s="7">
        <v>331</v>
      </c>
      <c r="B332" s="1" t="s">
        <v>2281</v>
      </c>
      <c r="C332" s="16">
        <f t="shared" si="10"/>
        <v>125</v>
      </c>
      <c r="D332" s="13">
        <v>0</v>
      </c>
      <c r="E332" s="13">
        <v>43</v>
      </c>
      <c r="F332" s="13">
        <v>29</v>
      </c>
      <c r="G332" s="1" t="s">
        <v>2380</v>
      </c>
      <c r="H332" s="16" t="str">
        <f t="shared" si="11"/>
        <v>002B1C</v>
      </c>
    </row>
    <row r="333" spans="1:8" x14ac:dyDescent="0.2">
      <c r="A333" s="7">
        <v>332</v>
      </c>
      <c r="B333" s="1" t="s">
        <v>2281</v>
      </c>
      <c r="C333" s="16">
        <f t="shared" si="10"/>
        <v>126</v>
      </c>
      <c r="D333" s="13">
        <v>0</v>
      </c>
      <c r="E333" s="13">
        <v>45</v>
      </c>
      <c r="F333" s="13">
        <v>29</v>
      </c>
      <c r="G333" s="1" t="s">
        <v>2381</v>
      </c>
      <c r="H333" s="16" t="str">
        <f t="shared" si="11"/>
        <v>002D1C</v>
      </c>
    </row>
    <row r="334" spans="1:8" x14ac:dyDescent="0.2">
      <c r="A334" s="7">
        <v>333</v>
      </c>
      <c r="B334" s="1" t="s">
        <v>2281</v>
      </c>
      <c r="C334" s="16">
        <f t="shared" si="10"/>
        <v>127</v>
      </c>
      <c r="D334" s="13">
        <v>0</v>
      </c>
      <c r="E334" s="13">
        <v>0</v>
      </c>
      <c r="F334" s="13">
        <v>30</v>
      </c>
      <c r="G334" s="1" t="s">
        <v>2246</v>
      </c>
      <c r="H334" s="16" t="str">
        <f t="shared" si="11"/>
        <v>00001D</v>
      </c>
    </row>
    <row r="335" spans="1:8" x14ac:dyDescent="0.2">
      <c r="A335" s="7">
        <v>334</v>
      </c>
      <c r="B335" s="1" t="s">
        <v>2281</v>
      </c>
      <c r="C335" s="16">
        <f t="shared" si="10"/>
        <v>128</v>
      </c>
      <c r="D335" s="13">
        <v>0</v>
      </c>
      <c r="E335" s="13">
        <v>43</v>
      </c>
      <c r="F335" s="13">
        <v>30</v>
      </c>
      <c r="G335" s="1" t="s">
        <v>2382</v>
      </c>
      <c r="H335" s="16" t="str">
        <f t="shared" si="11"/>
        <v>002B1D</v>
      </c>
    </row>
    <row r="336" spans="1:8" x14ac:dyDescent="0.2">
      <c r="A336" s="7">
        <v>335</v>
      </c>
      <c r="B336" s="1" t="s">
        <v>2281</v>
      </c>
      <c r="C336" s="16">
        <f t="shared" si="10"/>
        <v>129</v>
      </c>
      <c r="D336" s="13">
        <v>0</v>
      </c>
      <c r="E336" s="13">
        <v>0</v>
      </c>
      <c r="F336" s="13">
        <v>31</v>
      </c>
      <c r="G336" s="1" t="s">
        <v>2383</v>
      </c>
      <c r="H336" s="16" t="str">
        <f t="shared" si="11"/>
        <v>00001E</v>
      </c>
    </row>
    <row r="337" spans="1:8" x14ac:dyDescent="0.2">
      <c r="A337" s="7">
        <v>336</v>
      </c>
      <c r="B337" s="1" t="s">
        <v>2281</v>
      </c>
      <c r="C337" s="16">
        <f t="shared" si="10"/>
        <v>130</v>
      </c>
      <c r="D337" s="13">
        <v>0</v>
      </c>
      <c r="E337" s="13">
        <v>40</v>
      </c>
      <c r="F337" s="13">
        <v>31</v>
      </c>
      <c r="G337" s="1" t="s">
        <v>2384</v>
      </c>
      <c r="H337" s="16" t="str">
        <f t="shared" si="11"/>
        <v>00281E</v>
      </c>
    </row>
    <row r="338" spans="1:8" x14ac:dyDescent="0.2">
      <c r="A338" s="7">
        <v>337</v>
      </c>
      <c r="B338" s="1" t="s">
        <v>2281</v>
      </c>
      <c r="C338" s="16">
        <f t="shared" si="10"/>
        <v>131</v>
      </c>
      <c r="D338" s="13">
        <v>0</v>
      </c>
      <c r="E338" s="13">
        <v>41</v>
      </c>
      <c r="F338" s="13">
        <v>31</v>
      </c>
      <c r="G338" s="1" t="s">
        <v>2385</v>
      </c>
      <c r="H338" s="16" t="str">
        <f t="shared" si="11"/>
        <v>00291E</v>
      </c>
    </row>
    <row r="339" spans="1:8" x14ac:dyDescent="0.2">
      <c r="A339" s="7">
        <v>338</v>
      </c>
      <c r="B339" s="1" t="s">
        <v>2281</v>
      </c>
      <c r="C339" s="16">
        <f t="shared" si="10"/>
        <v>132</v>
      </c>
      <c r="D339" s="13">
        <v>0</v>
      </c>
      <c r="E339" s="13">
        <v>0</v>
      </c>
      <c r="F339" s="13">
        <v>32</v>
      </c>
      <c r="G339" s="1" t="s">
        <v>2386</v>
      </c>
      <c r="H339" s="16" t="str">
        <f t="shared" si="11"/>
        <v>00001F</v>
      </c>
    </row>
    <row r="340" spans="1:8" x14ac:dyDescent="0.2">
      <c r="A340" s="7">
        <v>339</v>
      </c>
      <c r="B340" s="1" t="s">
        <v>2281</v>
      </c>
      <c r="C340" s="16">
        <f t="shared" si="10"/>
        <v>133</v>
      </c>
      <c r="D340" s="13">
        <v>0</v>
      </c>
      <c r="E340" s="13">
        <v>65</v>
      </c>
      <c r="F340" s="13">
        <v>32</v>
      </c>
      <c r="G340" s="1" t="s">
        <v>2387</v>
      </c>
      <c r="H340" s="16" t="str">
        <f t="shared" si="11"/>
        <v>00411F</v>
      </c>
    </row>
    <row r="341" spans="1:8" x14ac:dyDescent="0.2">
      <c r="A341" s="7">
        <v>340</v>
      </c>
      <c r="B341" s="1" t="s">
        <v>2281</v>
      </c>
      <c r="C341" s="16">
        <f t="shared" si="10"/>
        <v>134</v>
      </c>
      <c r="D341" s="13">
        <v>0</v>
      </c>
      <c r="E341" s="13">
        <v>66</v>
      </c>
      <c r="F341" s="13">
        <v>32</v>
      </c>
      <c r="G341" s="1" t="s">
        <v>2388</v>
      </c>
      <c r="H341" s="16" t="str">
        <f t="shared" si="11"/>
        <v>00421F</v>
      </c>
    </row>
    <row r="342" spans="1:8" x14ac:dyDescent="0.2">
      <c r="A342" s="7">
        <v>341</v>
      </c>
      <c r="B342" s="1" t="s">
        <v>2281</v>
      </c>
      <c r="C342" s="16">
        <f t="shared" si="10"/>
        <v>135</v>
      </c>
      <c r="D342" s="13">
        <v>0</v>
      </c>
      <c r="E342" s="13">
        <v>0</v>
      </c>
      <c r="F342" s="13">
        <v>33</v>
      </c>
      <c r="G342" s="1" t="s">
        <v>2389</v>
      </c>
      <c r="H342" s="16" t="str">
        <f t="shared" si="11"/>
        <v>000020</v>
      </c>
    </row>
    <row r="343" spans="1:8" x14ac:dyDescent="0.2">
      <c r="A343" s="7">
        <v>342</v>
      </c>
      <c r="B343" s="1" t="s">
        <v>2281</v>
      </c>
      <c r="C343" s="16">
        <f t="shared" si="10"/>
        <v>136</v>
      </c>
      <c r="D343" s="13">
        <v>0</v>
      </c>
      <c r="E343" s="13">
        <v>40</v>
      </c>
      <c r="F343" s="13">
        <v>33</v>
      </c>
      <c r="G343" s="1" t="s">
        <v>2390</v>
      </c>
      <c r="H343" s="16" t="str">
        <f t="shared" si="11"/>
        <v>002820</v>
      </c>
    </row>
    <row r="344" spans="1:8" x14ac:dyDescent="0.2">
      <c r="A344" s="7">
        <v>343</v>
      </c>
      <c r="B344" s="1" t="s">
        <v>2281</v>
      </c>
      <c r="C344" s="16">
        <f t="shared" si="10"/>
        <v>137</v>
      </c>
      <c r="D344" s="13">
        <v>0</v>
      </c>
      <c r="E344" s="13">
        <v>45</v>
      </c>
      <c r="F344" s="13">
        <v>33</v>
      </c>
      <c r="G344" s="1" t="s">
        <v>2391</v>
      </c>
      <c r="H344" s="16" t="str">
        <f t="shared" si="11"/>
        <v>002D20</v>
      </c>
    </row>
    <row r="345" spans="1:8" x14ac:dyDescent="0.2">
      <c r="A345" s="7">
        <v>344</v>
      </c>
      <c r="B345" s="1" t="s">
        <v>2281</v>
      </c>
      <c r="C345" s="16">
        <f t="shared" si="10"/>
        <v>138</v>
      </c>
      <c r="D345" s="13">
        <v>0</v>
      </c>
      <c r="E345" s="13">
        <v>0</v>
      </c>
      <c r="F345" s="13">
        <v>34</v>
      </c>
      <c r="G345" s="1" t="s">
        <v>2250</v>
      </c>
      <c r="H345" s="16" t="str">
        <f t="shared" si="11"/>
        <v>000021</v>
      </c>
    </row>
    <row r="346" spans="1:8" x14ac:dyDescent="0.2">
      <c r="A346" s="7">
        <v>345</v>
      </c>
      <c r="B346" s="1" t="s">
        <v>2281</v>
      </c>
      <c r="C346" s="16">
        <f t="shared" si="10"/>
        <v>139</v>
      </c>
      <c r="D346" s="13">
        <v>0</v>
      </c>
      <c r="E346" s="13">
        <v>18</v>
      </c>
      <c r="F346" s="13">
        <v>34</v>
      </c>
      <c r="G346" s="1" t="s">
        <v>2392</v>
      </c>
      <c r="H346" s="16" t="str">
        <f t="shared" si="11"/>
        <v>001221</v>
      </c>
    </row>
    <row r="347" spans="1:8" x14ac:dyDescent="0.2">
      <c r="A347" s="7">
        <v>346</v>
      </c>
      <c r="B347" s="1" t="s">
        <v>2281</v>
      </c>
      <c r="C347" s="16">
        <f t="shared" si="10"/>
        <v>140</v>
      </c>
      <c r="D347" s="13">
        <v>0</v>
      </c>
      <c r="E347" s="13">
        <v>27</v>
      </c>
      <c r="F347" s="13">
        <v>34</v>
      </c>
      <c r="G347" s="1" t="s">
        <v>2393</v>
      </c>
      <c r="H347" s="16" t="str">
        <f t="shared" si="11"/>
        <v>001B21</v>
      </c>
    </row>
    <row r="348" spans="1:8" x14ac:dyDescent="0.2">
      <c r="A348" s="7">
        <v>347</v>
      </c>
      <c r="B348" s="1" t="s">
        <v>2281</v>
      </c>
      <c r="C348" s="16">
        <f t="shared" si="10"/>
        <v>141</v>
      </c>
      <c r="D348" s="13">
        <v>0</v>
      </c>
      <c r="E348" s="13">
        <v>40</v>
      </c>
      <c r="F348" s="13">
        <v>34</v>
      </c>
      <c r="G348" s="1" t="s">
        <v>2394</v>
      </c>
      <c r="H348" s="16" t="str">
        <f t="shared" si="11"/>
        <v>002821</v>
      </c>
    </row>
    <row r="349" spans="1:8" x14ac:dyDescent="0.2">
      <c r="A349" s="7">
        <v>348</v>
      </c>
      <c r="B349" s="1" t="s">
        <v>2281</v>
      </c>
      <c r="C349" s="16">
        <f t="shared" si="10"/>
        <v>142</v>
      </c>
      <c r="D349" s="13">
        <v>0</v>
      </c>
      <c r="E349" s="13">
        <v>43</v>
      </c>
      <c r="F349" s="13">
        <v>34</v>
      </c>
      <c r="G349" s="1" t="s">
        <v>2395</v>
      </c>
      <c r="H349" s="16" t="str">
        <f t="shared" si="11"/>
        <v>002B21</v>
      </c>
    </row>
    <row r="350" spans="1:8" x14ac:dyDescent="0.2">
      <c r="A350" s="7">
        <v>349</v>
      </c>
      <c r="B350" s="1" t="s">
        <v>2281</v>
      </c>
      <c r="C350" s="16">
        <f t="shared" si="10"/>
        <v>143</v>
      </c>
      <c r="D350" s="13">
        <v>0</v>
      </c>
      <c r="E350" s="13">
        <v>45</v>
      </c>
      <c r="F350" s="13">
        <v>34</v>
      </c>
      <c r="G350" s="1" t="s">
        <v>2396</v>
      </c>
      <c r="H350" s="16" t="str">
        <f t="shared" si="11"/>
        <v>002D21</v>
      </c>
    </row>
    <row r="351" spans="1:8" x14ac:dyDescent="0.2">
      <c r="A351" s="7">
        <v>350</v>
      </c>
      <c r="B351" s="1" t="s">
        <v>2281</v>
      </c>
      <c r="C351" s="16">
        <f t="shared" si="10"/>
        <v>144</v>
      </c>
      <c r="D351" s="13">
        <v>0</v>
      </c>
      <c r="E351" s="13">
        <v>65</v>
      </c>
      <c r="F351" s="13">
        <v>34</v>
      </c>
      <c r="G351" s="1" t="s">
        <v>2397</v>
      </c>
      <c r="H351" s="16" t="str">
        <f t="shared" si="11"/>
        <v>004121</v>
      </c>
    </row>
    <row r="352" spans="1:8" x14ac:dyDescent="0.2">
      <c r="A352" s="7">
        <v>351</v>
      </c>
      <c r="B352" s="1" t="s">
        <v>2281</v>
      </c>
      <c r="C352" s="16">
        <f t="shared" si="10"/>
        <v>145</v>
      </c>
      <c r="D352" s="13">
        <v>0</v>
      </c>
      <c r="E352" s="13">
        <v>0</v>
      </c>
      <c r="F352" s="13">
        <v>35</v>
      </c>
      <c r="G352" s="1" t="s">
        <v>2252</v>
      </c>
      <c r="H352" s="16" t="str">
        <f t="shared" si="11"/>
        <v>000022</v>
      </c>
    </row>
    <row r="353" spans="1:8" x14ac:dyDescent="0.2">
      <c r="A353" s="7">
        <v>352</v>
      </c>
      <c r="B353" s="1" t="s">
        <v>2281</v>
      </c>
      <c r="C353" s="16">
        <f t="shared" si="10"/>
        <v>146</v>
      </c>
      <c r="D353" s="13">
        <v>0</v>
      </c>
      <c r="E353" s="13">
        <v>28</v>
      </c>
      <c r="F353" s="13">
        <v>35</v>
      </c>
      <c r="G353" s="1" t="s">
        <v>2398</v>
      </c>
      <c r="H353" s="16" t="str">
        <f t="shared" si="11"/>
        <v>001C22</v>
      </c>
    </row>
    <row r="354" spans="1:8" x14ac:dyDescent="0.2">
      <c r="A354" s="7">
        <v>353</v>
      </c>
      <c r="B354" s="1" t="s">
        <v>2281</v>
      </c>
      <c r="C354" s="16">
        <f t="shared" si="10"/>
        <v>147</v>
      </c>
      <c r="D354" s="13">
        <v>0</v>
      </c>
      <c r="E354" s="13">
        <v>0</v>
      </c>
      <c r="F354" s="13">
        <v>36</v>
      </c>
      <c r="G354" s="1" t="s">
        <v>2253</v>
      </c>
      <c r="H354" s="16" t="str">
        <f t="shared" si="11"/>
        <v>000023</v>
      </c>
    </row>
    <row r="355" spans="1:8" x14ac:dyDescent="0.2">
      <c r="A355" s="7">
        <v>354</v>
      </c>
      <c r="B355" s="1" t="s">
        <v>2281</v>
      </c>
      <c r="C355" s="16">
        <f t="shared" si="10"/>
        <v>148</v>
      </c>
      <c r="D355" s="13">
        <v>0</v>
      </c>
      <c r="E355" s="13">
        <v>32</v>
      </c>
      <c r="F355" s="13">
        <v>36</v>
      </c>
      <c r="G355" s="1" t="s">
        <v>2399</v>
      </c>
      <c r="H355" s="16" t="str">
        <f t="shared" si="11"/>
        <v>002023</v>
      </c>
    </row>
    <row r="356" spans="1:8" x14ac:dyDescent="0.2">
      <c r="A356" s="7">
        <v>355</v>
      </c>
      <c r="B356" s="1" t="s">
        <v>2281</v>
      </c>
      <c r="C356" s="16">
        <f t="shared" si="10"/>
        <v>149</v>
      </c>
      <c r="D356" s="13">
        <v>0</v>
      </c>
      <c r="E356" s="13">
        <v>33</v>
      </c>
      <c r="F356" s="13">
        <v>36</v>
      </c>
      <c r="G356" s="1" t="s">
        <v>2400</v>
      </c>
      <c r="H356" s="16" t="str">
        <f t="shared" si="11"/>
        <v>002123</v>
      </c>
    </row>
    <row r="357" spans="1:8" x14ac:dyDescent="0.2">
      <c r="A357" s="7">
        <v>356</v>
      </c>
      <c r="B357" s="1" t="s">
        <v>2281</v>
      </c>
      <c r="C357" s="16">
        <f t="shared" si="10"/>
        <v>150</v>
      </c>
      <c r="D357" s="13">
        <v>0</v>
      </c>
      <c r="E357" s="13">
        <v>34</v>
      </c>
      <c r="F357" s="13">
        <v>36</v>
      </c>
      <c r="G357" s="1" t="s">
        <v>2401</v>
      </c>
      <c r="H357" s="16" t="str">
        <f t="shared" si="11"/>
        <v>002223</v>
      </c>
    </row>
    <row r="358" spans="1:8" x14ac:dyDescent="0.2">
      <c r="A358" s="7">
        <v>357</v>
      </c>
      <c r="B358" s="1" t="s">
        <v>2281</v>
      </c>
      <c r="C358" s="16">
        <f t="shared" si="10"/>
        <v>151</v>
      </c>
      <c r="D358" s="13">
        <v>0</v>
      </c>
      <c r="E358" s="13">
        <v>96</v>
      </c>
      <c r="F358" s="13">
        <v>36</v>
      </c>
      <c r="G358" s="1" t="s">
        <v>2402</v>
      </c>
      <c r="H358" s="16" t="str">
        <f t="shared" si="11"/>
        <v>006023</v>
      </c>
    </row>
    <row r="359" spans="1:8" x14ac:dyDescent="0.2">
      <c r="A359" s="7">
        <v>358</v>
      </c>
      <c r="B359" s="1" t="s">
        <v>2281</v>
      </c>
      <c r="C359" s="16">
        <f t="shared" si="10"/>
        <v>152</v>
      </c>
      <c r="D359" s="13">
        <v>0</v>
      </c>
      <c r="E359" s="13">
        <v>97</v>
      </c>
      <c r="F359" s="13">
        <v>36</v>
      </c>
      <c r="G359" s="1" t="s">
        <v>2403</v>
      </c>
      <c r="H359" s="16" t="str">
        <f t="shared" si="11"/>
        <v>006123</v>
      </c>
    </row>
    <row r="360" spans="1:8" x14ac:dyDescent="0.2">
      <c r="A360" s="7">
        <v>359</v>
      </c>
      <c r="B360" s="1" t="s">
        <v>2281</v>
      </c>
      <c r="C360" s="16">
        <f t="shared" si="10"/>
        <v>153</v>
      </c>
      <c r="D360" s="13">
        <v>0</v>
      </c>
      <c r="E360" s="13">
        <v>0</v>
      </c>
      <c r="F360" s="13">
        <v>37</v>
      </c>
      <c r="G360" s="1" t="s">
        <v>2404</v>
      </c>
      <c r="H360" s="16" t="str">
        <f t="shared" si="11"/>
        <v>000024</v>
      </c>
    </row>
    <row r="361" spans="1:8" x14ac:dyDescent="0.2">
      <c r="A361" s="7">
        <v>360</v>
      </c>
      <c r="B361" s="1" t="s">
        <v>2281</v>
      </c>
      <c r="C361" s="16">
        <f t="shared" si="10"/>
        <v>154</v>
      </c>
      <c r="D361" s="13">
        <v>0</v>
      </c>
      <c r="E361" s="13">
        <v>27</v>
      </c>
      <c r="F361" s="13">
        <v>37</v>
      </c>
      <c r="G361" s="1" t="s">
        <v>2405</v>
      </c>
      <c r="H361" s="16" t="str">
        <f t="shared" si="11"/>
        <v>001B24</v>
      </c>
    </row>
    <row r="362" spans="1:8" x14ac:dyDescent="0.2">
      <c r="A362" s="7">
        <v>361</v>
      </c>
      <c r="B362" s="1" t="s">
        <v>2281</v>
      </c>
      <c r="C362" s="16">
        <f t="shared" si="10"/>
        <v>155</v>
      </c>
      <c r="D362" s="13">
        <v>0</v>
      </c>
      <c r="E362" s="13">
        <v>32</v>
      </c>
      <c r="F362" s="13">
        <v>37</v>
      </c>
      <c r="G362" s="1" t="s">
        <v>2406</v>
      </c>
      <c r="H362" s="16" t="str">
        <f t="shared" si="11"/>
        <v>002024</v>
      </c>
    </row>
    <row r="363" spans="1:8" x14ac:dyDescent="0.2">
      <c r="A363" s="7">
        <v>362</v>
      </c>
      <c r="B363" s="1" t="s">
        <v>2281</v>
      </c>
      <c r="C363" s="16">
        <f t="shared" si="10"/>
        <v>156</v>
      </c>
      <c r="D363" s="13">
        <v>0</v>
      </c>
      <c r="E363" s="13">
        <v>0</v>
      </c>
      <c r="F363" s="13">
        <v>38</v>
      </c>
      <c r="G363" s="1" t="s">
        <v>2407</v>
      </c>
      <c r="H363" s="16" t="str">
        <f t="shared" si="11"/>
        <v>000025</v>
      </c>
    </row>
    <row r="364" spans="1:8" x14ac:dyDescent="0.2">
      <c r="A364" s="7">
        <v>363</v>
      </c>
      <c r="B364" s="1" t="s">
        <v>2281</v>
      </c>
      <c r="C364" s="16">
        <f t="shared" si="10"/>
        <v>157</v>
      </c>
      <c r="D364" s="13">
        <v>0</v>
      </c>
      <c r="E364" s="13">
        <v>43</v>
      </c>
      <c r="F364" s="13">
        <v>38</v>
      </c>
      <c r="G364" s="1" t="s">
        <v>2408</v>
      </c>
      <c r="H364" s="16" t="str">
        <f t="shared" si="11"/>
        <v>002B25</v>
      </c>
    </row>
    <row r="365" spans="1:8" x14ac:dyDescent="0.2">
      <c r="A365" s="7">
        <v>364</v>
      </c>
      <c r="B365" s="1" t="s">
        <v>2281</v>
      </c>
      <c r="C365" s="16">
        <f t="shared" si="10"/>
        <v>158</v>
      </c>
      <c r="D365" s="13">
        <v>0</v>
      </c>
      <c r="E365" s="13">
        <v>0</v>
      </c>
      <c r="F365" s="13">
        <v>39</v>
      </c>
      <c r="G365" s="1" t="s">
        <v>2409</v>
      </c>
      <c r="H365" s="16" t="str">
        <f t="shared" si="11"/>
        <v>000026</v>
      </c>
    </row>
    <row r="366" spans="1:8" x14ac:dyDescent="0.2">
      <c r="A366" s="7">
        <v>365</v>
      </c>
      <c r="B366" s="1" t="s">
        <v>2281</v>
      </c>
      <c r="C366" s="16">
        <f t="shared" si="10"/>
        <v>159</v>
      </c>
      <c r="D366" s="13">
        <v>0</v>
      </c>
      <c r="E366" s="13">
        <v>18</v>
      </c>
      <c r="F366" s="13">
        <v>39</v>
      </c>
      <c r="G366" s="1" t="s">
        <v>2410</v>
      </c>
      <c r="H366" s="16" t="str">
        <f t="shared" si="11"/>
        <v>001226</v>
      </c>
    </row>
    <row r="367" spans="1:8" x14ac:dyDescent="0.2">
      <c r="A367" s="7">
        <v>366</v>
      </c>
      <c r="B367" s="1" t="s">
        <v>2281</v>
      </c>
      <c r="C367" s="16">
        <f t="shared" si="10"/>
        <v>160</v>
      </c>
      <c r="D367" s="13">
        <v>0</v>
      </c>
      <c r="E367" s="13">
        <v>20</v>
      </c>
      <c r="F367" s="13">
        <v>39</v>
      </c>
      <c r="G367" s="1" t="s">
        <v>2411</v>
      </c>
      <c r="H367" s="16" t="str">
        <f t="shared" si="11"/>
        <v>001426</v>
      </c>
    </row>
    <row r="368" spans="1:8" x14ac:dyDescent="0.2">
      <c r="A368" s="7">
        <v>367</v>
      </c>
      <c r="B368" s="1" t="s">
        <v>2281</v>
      </c>
      <c r="C368" s="16">
        <f t="shared" si="10"/>
        <v>161</v>
      </c>
      <c r="D368" s="13">
        <v>0</v>
      </c>
      <c r="E368" s="13">
        <v>24</v>
      </c>
      <c r="F368" s="13">
        <v>39</v>
      </c>
      <c r="G368" s="1" t="s">
        <v>2412</v>
      </c>
      <c r="H368" s="16" t="str">
        <f t="shared" si="11"/>
        <v>001826</v>
      </c>
    </row>
    <row r="369" spans="1:8" x14ac:dyDescent="0.2">
      <c r="A369" s="7">
        <v>368</v>
      </c>
      <c r="B369" s="1" t="s">
        <v>2281</v>
      </c>
      <c r="C369" s="16">
        <f t="shared" si="10"/>
        <v>162</v>
      </c>
      <c r="D369" s="13">
        <v>0</v>
      </c>
      <c r="E369" s="13">
        <v>35</v>
      </c>
      <c r="F369" s="13">
        <v>39</v>
      </c>
      <c r="G369" s="1" t="s">
        <v>2413</v>
      </c>
      <c r="H369" s="16" t="str">
        <f t="shared" si="11"/>
        <v>002326</v>
      </c>
    </row>
    <row r="370" spans="1:8" x14ac:dyDescent="0.2">
      <c r="A370" s="7">
        <v>369</v>
      </c>
      <c r="B370" s="1" t="s">
        <v>2281</v>
      </c>
      <c r="C370" s="16">
        <f t="shared" si="10"/>
        <v>163</v>
      </c>
      <c r="D370" s="13">
        <v>0</v>
      </c>
      <c r="E370" s="13">
        <v>40</v>
      </c>
      <c r="F370" s="13">
        <v>39</v>
      </c>
      <c r="G370" s="1" t="s">
        <v>2414</v>
      </c>
      <c r="H370" s="16" t="str">
        <f t="shared" si="11"/>
        <v>002826</v>
      </c>
    </row>
    <row r="371" spans="1:8" x14ac:dyDescent="0.2">
      <c r="A371" s="7">
        <v>370</v>
      </c>
      <c r="B371" s="1" t="s">
        <v>2281</v>
      </c>
      <c r="C371" s="16">
        <f t="shared" si="10"/>
        <v>164</v>
      </c>
      <c r="D371" s="13">
        <v>0</v>
      </c>
      <c r="E371" s="13">
        <v>64</v>
      </c>
      <c r="F371" s="13">
        <v>39</v>
      </c>
      <c r="G371" s="1" t="s">
        <v>2415</v>
      </c>
      <c r="H371" s="16" t="str">
        <f t="shared" si="11"/>
        <v>004026</v>
      </c>
    </row>
    <row r="372" spans="1:8" x14ac:dyDescent="0.2">
      <c r="A372" s="7">
        <v>371</v>
      </c>
      <c r="B372" s="1" t="s">
        <v>2281</v>
      </c>
      <c r="C372" s="16">
        <f t="shared" si="10"/>
        <v>165</v>
      </c>
      <c r="D372" s="13">
        <v>0</v>
      </c>
      <c r="E372" s="13">
        <v>65</v>
      </c>
      <c r="F372" s="13">
        <v>39</v>
      </c>
      <c r="G372" s="1" t="s">
        <v>2416</v>
      </c>
      <c r="H372" s="16" t="str">
        <f t="shared" si="11"/>
        <v>004126</v>
      </c>
    </row>
    <row r="373" spans="1:8" x14ac:dyDescent="0.2">
      <c r="A373" s="7">
        <v>372</v>
      </c>
      <c r="B373" s="1" t="s">
        <v>2281</v>
      </c>
      <c r="C373" s="16">
        <f t="shared" si="10"/>
        <v>166</v>
      </c>
      <c r="D373" s="13">
        <v>0</v>
      </c>
      <c r="E373" s="13">
        <v>66</v>
      </c>
      <c r="F373" s="13">
        <v>39</v>
      </c>
      <c r="G373" s="1" t="s">
        <v>2417</v>
      </c>
      <c r="H373" s="16" t="str">
        <f t="shared" si="11"/>
        <v>004226</v>
      </c>
    </row>
    <row r="374" spans="1:8" x14ac:dyDescent="0.2">
      <c r="A374" s="7">
        <v>373</v>
      </c>
      <c r="B374" s="1" t="s">
        <v>2281</v>
      </c>
      <c r="C374" s="16">
        <f t="shared" si="10"/>
        <v>167</v>
      </c>
      <c r="D374" s="13">
        <v>0</v>
      </c>
      <c r="E374" s="13">
        <v>96</v>
      </c>
      <c r="F374" s="13">
        <v>39</v>
      </c>
      <c r="G374" s="1" t="s">
        <v>2418</v>
      </c>
      <c r="H374" s="16" t="str">
        <f t="shared" si="11"/>
        <v>006026</v>
      </c>
    </row>
    <row r="375" spans="1:8" x14ac:dyDescent="0.2">
      <c r="A375" s="7">
        <v>374</v>
      </c>
      <c r="B375" s="1" t="s">
        <v>2281</v>
      </c>
      <c r="C375" s="16">
        <f t="shared" si="10"/>
        <v>168</v>
      </c>
      <c r="D375" s="13">
        <v>0</v>
      </c>
      <c r="E375" s="13">
        <v>0</v>
      </c>
      <c r="F375" s="13">
        <v>40</v>
      </c>
      <c r="G375" s="1" t="s">
        <v>2419</v>
      </c>
      <c r="H375" s="16" t="str">
        <f t="shared" si="11"/>
        <v>000027</v>
      </c>
    </row>
    <row r="376" spans="1:8" x14ac:dyDescent="0.2">
      <c r="A376" s="7">
        <v>375</v>
      </c>
      <c r="B376" s="1" t="s">
        <v>2281</v>
      </c>
      <c r="C376" s="16">
        <f t="shared" si="10"/>
        <v>169</v>
      </c>
      <c r="D376" s="13">
        <v>0</v>
      </c>
      <c r="E376" s="13">
        <v>6</v>
      </c>
      <c r="F376" s="13">
        <v>40</v>
      </c>
      <c r="G376" s="1" t="s">
        <v>2420</v>
      </c>
      <c r="H376" s="16" t="str">
        <f t="shared" si="11"/>
        <v>000627</v>
      </c>
    </row>
    <row r="377" spans="1:8" x14ac:dyDescent="0.2">
      <c r="A377" s="7">
        <v>376</v>
      </c>
      <c r="B377" s="1" t="s">
        <v>2281</v>
      </c>
      <c r="C377" s="16">
        <f t="shared" si="10"/>
        <v>170</v>
      </c>
      <c r="D377" s="13">
        <v>0</v>
      </c>
      <c r="E377" s="13">
        <v>12</v>
      </c>
      <c r="F377" s="13">
        <v>40</v>
      </c>
      <c r="G377" s="1" t="s">
        <v>2421</v>
      </c>
      <c r="H377" s="16" t="str">
        <f t="shared" si="11"/>
        <v>000C27</v>
      </c>
    </row>
    <row r="378" spans="1:8" x14ac:dyDescent="0.2">
      <c r="A378" s="7">
        <v>377</v>
      </c>
      <c r="B378" s="1" t="s">
        <v>2281</v>
      </c>
      <c r="C378" s="16">
        <f t="shared" si="10"/>
        <v>171</v>
      </c>
      <c r="D378" s="13">
        <v>0</v>
      </c>
      <c r="E378" s="13">
        <v>18</v>
      </c>
      <c r="F378" s="13">
        <v>40</v>
      </c>
      <c r="G378" s="1" t="s">
        <v>2422</v>
      </c>
      <c r="H378" s="16" t="str">
        <f t="shared" si="11"/>
        <v>001227</v>
      </c>
    </row>
    <row r="379" spans="1:8" x14ac:dyDescent="0.2">
      <c r="A379" s="7">
        <v>378</v>
      </c>
      <c r="B379" s="1" t="s">
        <v>2281</v>
      </c>
      <c r="C379" s="16">
        <f t="shared" si="10"/>
        <v>172</v>
      </c>
      <c r="D379" s="13">
        <v>0</v>
      </c>
      <c r="E379" s="13">
        <v>19</v>
      </c>
      <c r="F379" s="13">
        <v>40</v>
      </c>
      <c r="G379" s="1" t="s">
        <v>2423</v>
      </c>
      <c r="H379" s="16" t="str">
        <f t="shared" si="11"/>
        <v>001327</v>
      </c>
    </row>
    <row r="380" spans="1:8" x14ac:dyDescent="0.2">
      <c r="A380" s="7">
        <v>379</v>
      </c>
      <c r="B380" s="1" t="s">
        <v>2281</v>
      </c>
      <c r="C380" s="16">
        <f t="shared" si="10"/>
        <v>173</v>
      </c>
      <c r="D380" s="13">
        <v>0</v>
      </c>
      <c r="E380" s="13">
        <v>32</v>
      </c>
      <c r="F380" s="13">
        <v>40</v>
      </c>
      <c r="G380" s="1" t="s">
        <v>2424</v>
      </c>
      <c r="H380" s="16" t="str">
        <f t="shared" si="11"/>
        <v>002027</v>
      </c>
    </row>
    <row r="381" spans="1:8" x14ac:dyDescent="0.2">
      <c r="A381" s="7">
        <v>380</v>
      </c>
      <c r="B381" s="1" t="s">
        <v>2281</v>
      </c>
      <c r="C381" s="16">
        <f t="shared" si="10"/>
        <v>174</v>
      </c>
      <c r="D381" s="13">
        <v>0</v>
      </c>
      <c r="E381" s="13">
        <v>40</v>
      </c>
      <c r="F381" s="13">
        <v>40</v>
      </c>
      <c r="G381" s="1" t="s">
        <v>2425</v>
      </c>
      <c r="H381" s="16" t="str">
        <f t="shared" si="11"/>
        <v>002827</v>
      </c>
    </row>
    <row r="382" spans="1:8" x14ac:dyDescent="0.2">
      <c r="A382" s="7">
        <v>381</v>
      </c>
      <c r="B382" s="1" t="s">
        <v>2281</v>
      </c>
      <c r="C382" s="16">
        <f t="shared" si="10"/>
        <v>175</v>
      </c>
      <c r="D382" s="13">
        <v>0</v>
      </c>
      <c r="E382" s="13">
        <v>41</v>
      </c>
      <c r="F382" s="13">
        <v>40</v>
      </c>
      <c r="G382" s="1" t="s">
        <v>2426</v>
      </c>
      <c r="H382" s="16" t="str">
        <f t="shared" si="11"/>
        <v>002927</v>
      </c>
    </row>
    <row r="383" spans="1:8" x14ac:dyDescent="0.2">
      <c r="A383" s="7">
        <v>382</v>
      </c>
      <c r="B383" s="1" t="s">
        <v>2281</v>
      </c>
      <c r="C383" s="16">
        <f t="shared" si="10"/>
        <v>176</v>
      </c>
      <c r="D383" s="13">
        <v>0</v>
      </c>
      <c r="E383" s="13">
        <v>64</v>
      </c>
      <c r="F383" s="13">
        <v>40</v>
      </c>
      <c r="G383" s="1" t="s">
        <v>2427</v>
      </c>
      <c r="H383" s="16" t="str">
        <f t="shared" si="11"/>
        <v>004027</v>
      </c>
    </row>
    <row r="384" spans="1:8" x14ac:dyDescent="0.2">
      <c r="A384" s="7">
        <v>383</v>
      </c>
      <c r="B384" s="1" t="s">
        <v>2281</v>
      </c>
      <c r="C384" s="16">
        <f t="shared" si="10"/>
        <v>177</v>
      </c>
      <c r="D384" s="13">
        <v>0</v>
      </c>
      <c r="E384" s="13">
        <v>0</v>
      </c>
      <c r="F384" s="13">
        <v>41</v>
      </c>
      <c r="G384" s="1" t="s">
        <v>2156</v>
      </c>
      <c r="H384" s="16" t="str">
        <f t="shared" si="11"/>
        <v>000028</v>
      </c>
    </row>
    <row r="385" spans="1:8" x14ac:dyDescent="0.2">
      <c r="A385" s="7">
        <v>384</v>
      </c>
      <c r="B385" s="1" t="s">
        <v>2281</v>
      </c>
      <c r="C385" s="16">
        <f t="shared" si="10"/>
        <v>178</v>
      </c>
      <c r="D385" s="13">
        <v>0</v>
      </c>
      <c r="E385" s="13">
        <v>8</v>
      </c>
      <c r="F385" s="13">
        <v>41</v>
      </c>
      <c r="G385" s="1" t="s">
        <v>2428</v>
      </c>
      <c r="H385" s="16" t="str">
        <f t="shared" si="11"/>
        <v>000828</v>
      </c>
    </row>
    <row r="386" spans="1:8" x14ac:dyDescent="0.2">
      <c r="A386" s="7">
        <v>385</v>
      </c>
      <c r="B386" s="1" t="s">
        <v>2281</v>
      </c>
      <c r="C386" s="16">
        <f t="shared" si="10"/>
        <v>179</v>
      </c>
      <c r="D386" s="13">
        <v>0</v>
      </c>
      <c r="E386" s="13">
        <v>0</v>
      </c>
      <c r="F386" s="13">
        <v>43</v>
      </c>
      <c r="G386" s="1" t="s">
        <v>2158</v>
      </c>
      <c r="H386" s="16" t="str">
        <f t="shared" si="11"/>
        <v>00002A</v>
      </c>
    </row>
    <row r="387" spans="1:8" x14ac:dyDescent="0.2">
      <c r="A387" s="7">
        <v>386</v>
      </c>
      <c r="B387" s="1" t="s">
        <v>2281</v>
      </c>
      <c r="C387" s="16">
        <f t="shared" ref="C387:C450" si="12">IF(B387=B386,C386+1,1)</f>
        <v>180</v>
      </c>
      <c r="D387" s="13">
        <v>0</v>
      </c>
      <c r="E387" s="13">
        <v>0</v>
      </c>
      <c r="F387" s="13">
        <v>44</v>
      </c>
      <c r="G387" s="1" t="s">
        <v>2159</v>
      </c>
      <c r="H387" s="16" t="str">
        <f t="shared" ref="H387:H450" si="13">IF(D387&lt;&gt;"-",DEC2HEX(D387,2)&amp;DEC2HEX(E387,2)&amp;DEC2HEX(F387-1,2),"-")</f>
        <v>00002B</v>
      </c>
    </row>
    <row r="388" spans="1:8" x14ac:dyDescent="0.2">
      <c r="A388" s="7">
        <v>387</v>
      </c>
      <c r="B388" s="1" t="s">
        <v>2281</v>
      </c>
      <c r="C388" s="16">
        <f t="shared" si="12"/>
        <v>181</v>
      </c>
      <c r="D388" s="13">
        <v>0</v>
      </c>
      <c r="E388" s="13">
        <v>0</v>
      </c>
      <c r="F388" s="13">
        <v>45</v>
      </c>
      <c r="G388" s="1" t="s">
        <v>2153</v>
      </c>
      <c r="H388" s="16" t="str">
        <f t="shared" si="13"/>
        <v>00002C</v>
      </c>
    </row>
    <row r="389" spans="1:8" x14ac:dyDescent="0.2">
      <c r="A389" s="7">
        <v>388</v>
      </c>
      <c r="B389" s="1" t="s">
        <v>2281</v>
      </c>
      <c r="C389" s="16">
        <f t="shared" si="12"/>
        <v>182</v>
      </c>
      <c r="D389" s="13">
        <v>0</v>
      </c>
      <c r="E389" s="13">
        <v>8</v>
      </c>
      <c r="F389" s="13">
        <v>45</v>
      </c>
      <c r="G389" s="1" t="s">
        <v>2429</v>
      </c>
      <c r="H389" s="16" t="str">
        <f t="shared" si="13"/>
        <v>00082C</v>
      </c>
    </row>
    <row r="390" spans="1:8" x14ac:dyDescent="0.2">
      <c r="A390" s="7">
        <v>389</v>
      </c>
      <c r="B390" s="1" t="s">
        <v>2281</v>
      </c>
      <c r="C390" s="16">
        <f t="shared" si="12"/>
        <v>183</v>
      </c>
      <c r="D390" s="13">
        <v>0</v>
      </c>
      <c r="E390" s="13">
        <v>40</v>
      </c>
      <c r="F390" s="13">
        <v>45</v>
      </c>
      <c r="G390" s="1" t="s">
        <v>2430</v>
      </c>
      <c r="H390" s="16" t="str">
        <f t="shared" si="13"/>
        <v>00282C</v>
      </c>
    </row>
    <row r="391" spans="1:8" x14ac:dyDescent="0.2">
      <c r="A391" s="7">
        <v>390</v>
      </c>
      <c r="B391" s="1" t="s">
        <v>2281</v>
      </c>
      <c r="C391" s="16">
        <f t="shared" si="12"/>
        <v>184</v>
      </c>
      <c r="D391" s="13">
        <v>0</v>
      </c>
      <c r="E391" s="13">
        <v>0</v>
      </c>
      <c r="F391" s="13">
        <v>46</v>
      </c>
      <c r="G391" s="1" t="s">
        <v>2154</v>
      </c>
      <c r="H391" s="16" t="str">
        <f t="shared" si="13"/>
        <v>00002D</v>
      </c>
    </row>
    <row r="392" spans="1:8" x14ac:dyDescent="0.2">
      <c r="A392" s="7">
        <v>391</v>
      </c>
      <c r="B392" s="1" t="s">
        <v>2281</v>
      </c>
      <c r="C392" s="16">
        <f t="shared" si="12"/>
        <v>185</v>
      </c>
      <c r="D392" s="13">
        <v>0</v>
      </c>
      <c r="E392" s="13">
        <v>0</v>
      </c>
      <c r="F392" s="13">
        <v>47</v>
      </c>
      <c r="G392" s="1" t="s">
        <v>2431</v>
      </c>
      <c r="H392" s="16" t="str">
        <f t="shared" si="13"/>
        <v>00002E</v>
      </c>
    </row>
    <row r="393" spans="1:8" x14ac:dyDescent="0.2">
      <c r="A393" s="7">
        <v>392</v>
      </c>
      <c r="B393" s="1" t="s">
        <v>2281</v>
      </c>
      <c r="C393" s="16">
        <f t="shared" si="12"/>
        <v>186</v>
      </c>
      <c r="D393" s="13">
        <v>0</v>
      </c>
      <c r="E393" s="13">
        <v>0</v>
      </c>
      <c r="F393" s="13">
        <v>48</v>
      </c>
      <c r="G393" s="1" t="s">
        <v>2189</v>
      </c>
      <c r="H393" s="16" t="str">
        <f t="shared" si="13"/>
        <v>00002F</v>
      </c>
    </row>
    <row r="394" spans="1:8" x14ac:dyDescent="0.2">
      <c r="A394" s="7">
        <v>393</v>
      </c>
      <c r="B394" s="1" t="s">
        <v>2281</v>
      </c>
      <c r="C394" s="16">
        <f t="shared" si="12"/>
        <v>187</v>
      </c>
      <c r="D394" s="13">
        <v>0</v>
      </c>
      <c r="E394" s="13">
        <v>0</v>
      </c>
      <c r="F394" s="13">
        <v>49</v>
      </c>
      <c r="G394" s="1" t="s">
        <v>2145</v>
      </c>
      <c r="H394" s="16" t="str">
        <f t="shared" si="13"/>
        <v>000030</v>
      </c>
    </row>
    <row r="395" spans="1:8" x14ac:dyDescent="0.2">
      <c r="A395" s="7">
        <v>394</v>
      </c>
      <c r="B395" s="1" t="s">
        <v>2281</v>
      </c>
      <c r="C395" s="16">
        <f t="shared" si="12"/>
        <v>188</v>
      </c>
      <c r="D395" s="13">
        <v>0</v>
      </c>
      <c r="E395" s="13">
        <v>3</v>
      </c>
      <c r="F395" s="13">
        <v>49</v>
      </c>
      <c r="G395" s="1" t="s">
        <v>2432</v>
      </c>
      <c r="H395" s="16" t="str">
        <f t="shared" si="13"/>
        <v>000330</v>
      </c>
    </row>
    <row r="396" spans="1:8" x14ac:dyDescent="0.2">
      <c r="A396" s="7">
        <v>395</v>
      </c>
      <c r="B396" s="1" t="s">
        <v>2281</v>
      </c>
      <c r="C396" s="16">
        <f t="shared" si="12"/>
        <v>189</v>
      </c>
      <c r="D396" s="13">
        <v>0</v>
      </c>
      <c r="E396" s="13">
        <v>8</v>
      </c>
      <c r="F396" s="13">
        <v>49</v>
      </c>
      <c r="G396" s="1" t="s">
        <v>2152</v>
      </c>
      <c r="H396" s="16" t="str">
        <f t="shared" si="13"/>
        <v>000830</v>
      </c>
    </row>
    <row r="397" spans="1:8" x14ac:dyDescent="0.2">
      <c r="A397" s="7">
        <v>396</v>
      </c>
      <c r="B397" s="1" t="s">
        <v>2281</v>
      </c>
      <c r="C397" s="16">
        <f t="shared" si="12"/>
        <v>190</v>
      </c>
      <c r="D397" s="13">
        <v>0</v>
      </c>
      <c r="E397" s="13">
        <v>24</v>
      </c>
      <c r="F397" s="13">
        <v>49</v>
      </c>
      <c r="G397" s="1" t="s">
        <v>2433</v>
      </c>
      <c r="H397" s="16" t="str">
        <f t="shared" si="13"/>
        <v>001830</v>
      </c>
    </row>
    <row r="398" spans="1:8" x14ac:dyDescent="0.2">
      <c r="A398" s="7">
        <v>397</v>
      </c>
      <c r="B398" s="1" t="s">
        <v>2281</v>
      </c>
      <c r="C398" s="16">
        <f t="shared" si="12"/>
        <v>191</v>
      </c>
      <c r="D398" s="13">
        <v>0</v>
      </c>
      <c r="E398" s="13">
        <v>35</v>
      </c>
      <c r="F398" s="13">
        <v>49</v>
      </c>
      <c r="G398" s="1" t="s">
        <v>2434</v>
      </c>
      <c r="H398" s="16" t="str">
        <f t="shared" si="13"/>
        <v>002330</v>
      </c>
    </row>
    <row r="399" spans="1:8" x14ac:dyDescent="0.2">
      <c r="A399" s="7">
        <v>398</v>
      </c>
      <c r="B399" s="1" t="s">
        <v>2281</v>
      </c>
      <c r="C399" s="16">
        <f t="shared" si="12"/>
        <v>192</v>
      </c>
      <c r="D399" s="13">
        <v>0</v>
      </c>
      <c r="E399" s="13">
        <v>40</v>
      </c>
      <c r="F399" s="13">
        <v>49</v>
      </c>
      <c r="G399" s="1" t="s">
        <v>2150</v>
      </c>
      <c r="H399" s="16" t="str">
        <f t="shared" si="13"/>
        <v>002830</v>
      </c>
    </row>
    <row r="400" spans="1:8" x14ac:dyDescent="0.2">
      <c r="A400" s="7">
        <v>399</v>
      </c>
      <c r="B400" s="1" t="s">
        <v>2281</v>
      </c>
      <c r="C400" s="16">
        <f t="shared" si="12"/>
        <v>193</v>
      </c>
      <c r="D400" s="13">
        <v>0</v>
      </c>
      <c r="E400" s="13">
        <v>41</v>
      </c>
      <c r="F400" s="13">
        <v>49</v>
      </c>
      <c r="G400" s="1" t="s">
        <v>2435</v>
      </c>
      <c r="H400" s="16" t="str">
        <f t="shared" si="13"/>
        <v>002930</v>
      </c>
    </row>
    <row r="401" spans="1:8" x14ac:dyDescent="0.2">
      <c r="A401" s="7">
        <v>400</v>
      </c>
      <c r="B401" s="1" t="s">
        <v>2281</v>
      </c>
      <c r="C401" s="16">
        <f t="shared" si="12"/>
        <v>194</v>
      </c>
      <c r="D401" s="13">
        <v>0</v>
      </c>
      <c r="E401" s="13">
        <v>42</v>
      </c>
      <c r="F401" s="13">
        <v>49</v>
      </c>
      <c r="G401" s="1" t="s">
        <v>2436</v>
      </c>
      <c r="H401" s="16" t="str">
        <f t="shared" si="13"/>
        <v>002A30</v>
      </c>
    </row>
    <row r="402" spans="1:8" x14ac:dyDescent="0.2">
      <c r="A402" s="7">
        <v>401</v>
      </c>
      <c r="B402" s="1" t="s">
        <v>2281</v>
      </c>
      <c r="C402" s="16">
        <f t="shared" si="12"/>
        <v>195</v>
      </c>
      <c r="D402" s="13">
        <v>0</v>
      </c>
      <c r="E402" s="13">
        <v>45</v>
      </c>
      <c r="F402" s="13">
        <v>49</v>
      </c>
      <c r="G402" s="1" t="s">
        <v>2437</v>
      </c>
      <c r="H402" s="16" t="str">
        <f t="shared" si="13"/>
        <v>002D30</v>
      </c>
    </row>
    <row r="403" spans="1:8" x14ac:dyDescent="0.2">
      <c r="A403" s="7">
        <v>402</v>
      </c>
      <c r="B403" s="1" t="s">
        <v>2281</v>
      </c>
      <c r="C403" s="16">
        <f t="shared" si="12"/>
        <v>196</v>
      </c>
      <c r="D403" s="13">
        <v>0</v>
      </c>
      <c r="E403" s="13">
        <v>0</v>
      </c>
      <c r="F403" s="13">
        <v>50</v>
      </c>
      <c r="G403" s="1" t="s">
        <v>2151</v>
      </c>
      <c r="H403" s="16" t="str">
        <f t="shared" si="13"/>
        <v>000031</v>
      </c>
    </row>
    <row r="404" spans="1:8" x14ac:dyDescent="0.2">
      <c r="A404" s="7">
        <v>403</v>
      </c>
      <c r="B404" s="1" t="s">
        <v>2281</v>
      </c>
      <c r="C404" s="16">
        <f t="shared" si="12"/>
        <v>197</v>
      </c>
      <c r="D404" s="13">
        <v>0</v>
      </c>
      <c r="E404" s="13">
        <v>3</v>
      </c>
      <c r="F404" s="13">
        <v>50</v>
      </c>
      <c r="G404" s="1" t="s">
        <v>2438</v>
      </c>
      <c r="H404" s="16" t="str">
        <f t="shared" si="13"/>
        <v>000331</v>
      </c>
    </row>
    <row r="405" spans="1:8" x14ac:dyDescent="0.2">
      <c r="A405" s="7">
        <v>404</v>
      </c>
      <c r="B405" s="1" t="s">
        <v>2281</v>
      </c>
      <c r="C405" s="16">
        <f t="shared" si="12"/>
        <v>198</v>
      </c>
      <c r="D405" s="13">
        <v>0</v>
      </c>
      <c r="E405" s="13">
        <v>8</v>
      </c>
      <c r="F405" s="13">
        <v>50</v>
      </c>
      <c r="G405" s="1" t="s">
        <v>2439</v>
      </c>
      <c r="H405" s="16" t="str">
        <f t="shared" si="13"/>
        <v>000831</v>
      </c>
    </row>
    <row r="406" spans="1:8" x14ac:dyDescent="0.2">
      <c r="A406" s="7">
        <v>405</v>
      </c>
      <c r="B406" s="1" t="s">
        <v>2281</v>
      </c>
      <c r="C406" s="16">
        <f t="shared" si="12"/>
        <v>199</v>
      </c>
      <c r="D406" s="13">
        <v>0</v>
      </c>
      <c r="E406" s="13">
        <v>40</v>
      </c>
      <c r="F406" s="13">
        <v>50</v>
      </c>
      <c r="G406" s="1" t="s">
        <v>2440</v>
      </c>
      <c r="H406" s="16" t="str">
        <f t="shared" si="13"/>
        <v>002831</v>
      </c>
    </row>
    <row r="407" spans="1:8" x14ac:dyDescent="0.2">
      <c r="A407" s="7">
        <v>406</v>
      </c>
      <c r="B407" s="1" t="s">
        <v>2281</v>
      </c>
      <c r="C407" s="16">
        <f t="shared" si="12"/>
        <v>200</v>
      </c>
      <c r="D407" s="13">
        <v>0</v>
      </c>
      <c r="E407" s="13">
        <v>41</v>
      </c>
      <c r="F407" s="13">
        <v>50</v>
      </c>
      <c r="G407" s="1" t="s">
        <v>2441</v>
      </c>
      <c r="H407" s="16" t="str">
        <f t="shared" si="13"/>
        <v>002931</v>
      </c>
    </row>
    <row r="408" spans="1:8" x14ac:dyDescent="0.2">
      <c r="A408" s="7">
        <v>407</v>
      </c>
      <c r="B408" s="1" t="s">
        <v>2281</v>
      </c>
      <c r="C408" s="16">
        <f t="shared" si="12"/>
        <v>201</v>
      </c>
      <c r="D408" s="13">
        <v>0</v>
      </c>
      <c r="E408" s="13">
        <v>64</v>
      </c>
      <c r="F408" s="13">
        <v>50</v>
      </c>
      <c r="G408" s="1" t="s">
        <v>2442</v>
      </c>
      <c r="H408" s="16" t="str">
        <f t="shared" si="13"/>
        <v>004031</v>
      </c>
    </row>
    <row r="409" spans="1:8" x14ac:dyDescent="0.2">
      <c r="A409" s="7">
        <v>408</v>
      </c>
      <c r="B409" s="1" t="s">
        <v>2281</v>
      </c>
      <c r="C409" s="16">
        <f t="shared" si="12"/>
        <v>202</v>
      </c>
      <c r="D409" s="13">
        <v>0</v>
      </c>
      <c r="E409" s="13">
        <v>65</v>
      </c>
      <c r="F409" s="13">
        <v>50</v>
      </c>
      <c r="G409" s="1" t="s">
        <v>2443</v>
      </c>
      <c r="H409" s="16" t="str">
        <f t="shared" si="13"/>
        <v>004131</v>
      </c>
    </row>
    <row r="410" spans="1:8" x14ac:dyDescent="0.2">
      <c r="A410" s="7">
        <v>409</v>
      </c>
      <c r="B410" s="1" t="s">
        <v>2281</v>
      </c>
      <c r="C410" s="16">
        <f t="shared" si="12"/>
        <v>203</v>
      </c>
      <c r="D410" s="13">
        <v>0</v>
      </c>
      <c r="E410" s="13">
        <v>0</v>
      </c>
      <c r="F410" s="13">
        <v>51</v>
      </c>
      <c r="G410" s="1" t="s">
        <v>2444</v>
      </c>
      <c r="H410" s="16" t="str">
        <f t="shared" si="13"/>
        <v>000032</v>
      </c>
    </row>
    <row r="411" spans="1:8" x14ac:dyDescent="0.2">
      <c r="A411" s="7">
        <v>410</v>
      </c>
      <c r="B411" s="1" t="s">
        <v>2281</v>
      </c>
      <c r="C411" s="16">
        <f t="shared" si="12"/>
        <v>204</v>
      </c>
      <c r="D411" s="13">
        <v>0</v>
      </c>
      <c r="E411" s="13">
        <v>27</v>
      </c>
      <c r="F411" s="13">
        <v>51</v>
      </c>
      <c r="G411" s="1" t="s">
        <v>2445</v>
      </c>
      <c r="H411" s="16" t="str">
        <f t="shared" si="13"/>
        <v>001B32</v>
      </c>
    </row>
    <row r="412" spans="1:8" x14ac:dyDescent="0.2">
      <c r="A412" s="7">
        <v>411</v>
      </c>
      <c r="B412" s="1" t="s">
        <v>2281</v>
      </c>
      <c r="C412" s="16">
        <f t="shared" si="12"/>
        <v>205</v>
      </c>
      <c r="D412" s="13">
        <v>0</v>
      </c>
      <c r="E412" s="13">
        <v>64</v>
      </c>
      <c r="F412" s="13">
        <v>51</v>
      </c>
      <c r="G412" s="1" t="s">
        <v>2446</v>
      </c>
      <c r="H412" s="16" t="str">
        <f t="shared" si="13"/>
        <v>004032</v>
      </c>
    </row>
    <row r="413" spans="1:8" x14ac:dyDescent="0.2">
      <c r="A413" s="7">
        <v>412</v>
      </c>
      <c r="B413" s="1" t="s">
        <v>2281</v>
      </c>
      <c r="C413" s="16">
        <f t="shared" si="12"/>
        <v>206</v>
      </c>
      <c r="D413" s="13">
        <v>0</v>
      </c>
      <c r="E413" s="13">
        <v>65</v>
      </c>
      <c r="F413" s="13">
        <v>51</v>
      </c>
      <c r="G413" s="1" t="s">
        <v>2447</v>
      </c>
      <c r="H413" s="16" t="str">
        <f t="shared" si="13"/>
        <v>004132</v>
      </c>
    </row>
    <row r="414" spans="1:8" x14ac:dyDescent="0.2">
      <c r="A414" s="7">
        <v>413</v>
      </c>
      <c r="B414" s="1" t="s">
        <v>2281</v>
      </c>
      <c r="C414" s="16">
        <f t="shared" si="12"/>
        <v>207</v>
      </c>
      <c r="D414" s="13">
        <v>0</v>
      </c>
      <c r="E414" s="13">
        <v>0</v>
      </c>
      <c r="F414" s="13">
        <v>52</v>
      </c>
      <c r="G414" s="1" t="s">
        <v>2448</v>
      </c>
      <c r="H414" s="16" t="str">
        <f t="shared" si="13"/>
        <v>000033</v>
      </c>
    </row>
    <row r="415" spans="1:8" x14ac:dyDescent="0.2">
      <c r="A415" s="7">
        <v>414</v>
      </c>
      <c r="B415" s="1" t="s">
        <v>2281</v>
      </c>
      <c r="C415" s="16">
        <f t="shared" si="12"/>
        <v>208</v>
      </c>
      <c r="D415" s="13">
        <v>0</v>
      </c>
      <c r="E415" s="13">
        <v>0</v>
      </c>
      <c r="F415" s="13">
        <v>53</v>
      </c>
      <c r="G415" s="1" t="s">
        <v>2449</v>
      </c>
      <c r="H415" s="16" t="str">
        <f t="shared" si="13"/>
        <v>000034</v>
      </c>
    </row>
    <row r="416" spans="1:8" x14ac:dyDescent="0.2">
      <c r="A416" s="7">
        <v>415</v>
      </c>
      <c r="B416" s="1" t="s">
        <v>2281</v>
      </c>
      <c r="C416" s="16">
        <f t="shared" si="12"/>
        <v>209</v>
      </c>
      <c r="D416" s="13">
        <v>0</v>
      </c>
      <c r="E416" s="13">
        <v>3</v>
      </c>
      <c r="F416" s="13">
        <v>53</v>
      </c>
      <c r="G416" s="1" t="s">
        <v>2450</v>
      </c>
      <c r="H416" s="16" t="str">
        <f t="shared" si="13"/>
        <v>000334</v>
      </c>
    </row>
    <row r="417" spans="1:8" x14ac:dyDescent="0.2">
      <c r="A417" s="7">
        <v>416</v>
      </c>
      <c r="B417" s="1" t="s">
        <v>2281</v>
      </c>
      <c r="C417" s="16">
        <f t="shared" si="12"/>
        <v>210</v>
      </c>
      <c r="D417" s="13">
        <v>0</v>
      </c>
      <c r="E417" s="13">
        <v>32</v>
      </c>
      <c r="F417" s="13">
        <v>53</v>
      </c>
      <c r="G417" s="1" t="s">
        <v>2451</v>
      </c>
      <c r="H417" s="16" t="str">
        <f t="shared" si="13"/>
        <v>002034</v>
      </c>
    </row>
    <row r="418" spans="1:8" x14ac:dyDescent="0.2">
      <c r="A418" s="7">
        <v>417</v>
      </c>
      <c r="B418" s="1" t="s">
        <v>2281</v>
      </c>
      <c r="C418" s="16">
        <f t="shared" si="12"/>
        <v>211</v>
      </c>
      <c r="D418" s="13">
        <v>0</v>
      </c>
      <c r="E418" s="13">
        <v>16</v>
      </c>
      <c r="F418" s="13">
        <v>53</v>
      </c>
      <c r="G418" s="1" t="s">
        <v>2452</v>
      </c>
      <c r="H418" s="16" t="str">
        <f t="shared" si="13"/>
        <v>001034</v>
      </c>
    </row>
    <row r="419" spans="1:8" x14ac:dyDescent="0.2">
      <c r="A419" s="7">
        <v>418</v>
      </c>
      <c r="B419" s="1" t="s">
        <v>2281</v>
      </c>
      <c r="C419" s="16">
        <f t="shared" si="12"/>
        <v>212</v>
      </c>
      <c r="D419" s="13">
        <v>0</v>
      </c>
      <c r="E419" s="13">
        <v>40</v>
      </c>
      <c r="F419" s="13">
        <v>53</v>
      </c>
      <c r="G419" s="1" t="s">
        <v>2453</v>
      </c>
      <c r="H419" s="16" t="str">
        <f t="shared" si="13"/>
        <v>002834</v>
      </c>
    </row>
    <row r="420" spans="1:8" x14ac:dyDescent="0.2">
      <c r="A420" s="7">
        <v>419</v>
      </c>
      <c r="B420" s="1" t="s">
        <v>2281</v>
      </c>
      <c r="C420" s="16">
        <f t="shared" si="12"/>
        <v>213</v>
      </c>
      <c r="D420" s="13">
        <v>0</v>
      </c>
      <c r="E420" s="13">
        <v>0</v>
      </c>
      <c r="F420" s="13">
        <v>54</v>
      </c>
      <c r="G420" s="1" t="s">
        <v>2454</v>
      </c>
      <c r="H420" s="16" t="str">
        <f t="shared" si="13"/>
        <v>000035</v>
      </c>
    </row>
    <row r="421" spans="1:8" x14ac:dyDescent="0.2">
      <c r="A421" s="7">
        <v>420</v>
      </c>
      <c r="B421" s="1" t="s">
        <v>2281</v>
      </c>
      <c r="C421" s="16">
        <f t="shared" si="12"/>
        <v>214</v>
      </c>
      <c r="D421" s="13">
        <v>0</v>
      </c>
      <c r="E421" s="13">
        <v>0</v>
      </c>
      <c r="F421" s="13">
        <v>55</v>
      </c>
      <c r="G421" s="1" t="s">
        <v>2455</v>
      </c>
      <c r="H421" s="16" t="str">
        <f t="shared" si="13"/>
        <v>000036</v>
      </c>
    </row>
    <row r="422" spans="1:8" x14ac:dyDescent="0.2">
      <c r="A422" s="7">
        <v>421</v>
      </c>
      <c r="B422" s="1" t="s">
        <v>2281</v>
      </c>
      <c r="C422" s="16">
        <f t="shared" si="12"/>
        <v>215</v>
      </c>
      <c r="D422" s="13">
        <v>0</v>
      </c>
      <c r="E422" s="13">
        <v>40</v>
      </c>
      <c r="F422" s="13">
        <v>55</v>
      </c>
      <c r="G422" s="1" t="s">
        <v>2456</v>
      </c>
      <c r="H422" s="16" t="str">
        <f t="shared" si="13"/>
        <v>002836</v>
      </c>
    </row>
    <row r="423" spans="1:8" x14ac:dyDescent="0.2">
      <c r="A423" s="7">
        <v>422</v>
      </c>
      <c r="B423" s="1" t="s">
        <v>2281</v>
      </c>
      <c r="C423" s="16">
        <f t="shared" si="12"/>
        <v>216</v>
      </c>
      <c r="D423" s="13">
        <v>0</v>
      </c>
      <c r="E423" s="13">
        <v>41</v>
      </c>
      <c r="F423" s="13">
        <v>55</v>
      </c>
      <c r="G423" s="1" t="s">
        <v>2204</v>
      </c>
      <c r="H423" s="16" t="str">
        <f t="shared" si="13"/>
        <v>002936</v>
      </c>
    </row>
    <row r="424" spans="1:8" x14ac:dyDescent="0.2">
      <c r="A424" s="7">
        <v>423</v>
      </c>
      <c r="B424" s="1" t="s">
        <v>2281</v>
      </c>
      <c r="C424" s="16">
        <f t="shared" si="12"/>
        <v>217</v>
      </c>
      <c r="D424" s="13">
        <v>0</v>
      </c>
      <c r="E424" s="13">
        <v>64</v>
      </c>
      <c r="F424" s="13">
        <v>55</v>
      </c>
      <c r="G424" s="1" t="s">
        <v>2457</v>
      </c>
      <c r="H424" s="16" t="str">
        <f t="shared" si="13"/>
        <v>004036</v>
      </c>
    </row>
    <row r="425" spans="1:8" x14ac:dyDescent="0.2">
      <c r="A425" s="7">
        <v>424</v>
      </c>
      <c r="B425" s="1" t="s">
        <v>2281</v>
      </c>
      <c r="C425" s="16">
        <f t="shared" si="12"/>
        <v>218</v>
      </c>
      <c r="D425" s="13">
        <v>0</v>
      </c>
      <c r="E425" s="13">
        <v>0</v>
      </c>
      <c r="F425" s="13">
        <v>56</v>
      </c>
      <c r="G425" s="1" t="s">
        <v>2206</v>
      </c>
      <c r="H425" s="16" t="str">
        <f t="shared" si="13"/>
        <v>000037</v>
      </c>
    </row>
    <row r="426" spans="1:8" x14ac:dyDescent="0.2">
      <c r="A426" s="7">
        <v>425</v>
      </c>
      <c r="B426" s="1" t="s">
        <v>2281</v>
      </c>
      <c r="C426" s="16">
        <f t="shared" si="12"/>
        <v>219</v>
      </c>
      <c r="D426" s="13">
        <v>0</v>
      </c>
      <c r="E426" s="13">
        <v>35</v>
      </c>
      <c r="F426" s="13">
        <v>56</v>
      </c>
      <c r="G426" s="1" t="s">
        <v>2458</v>
      </c>
      <c r="H426" s="16" t="str">
        <f t="shared" si="13"/>
        <v>002337</v>
      </c>
    </row>
    <row r="427" spans="1:8" x14ac:dyDescent="0.2">
      <c r="A427" s="7">
        <v>426</v>
      </c>
      <c r="B427" s="1" t="s">
        <v>2281</v>
      </c>
      <c r="C427" s="16">
        <f t="shared" si="12"/>
        <v>220</v>
      </c>
      <c r="D427" s="13">
        <v>0</v>
      </c>
      <c r="E427" s="13">
        <v>64</v>
      </c>
      <c r="F427" s="13">
        <v>56</v>
      </c>
      <c r="G427" s="1" t="s">
        <v>2459</v>
      </c>
      <c r="H427" s="16" t="str">
        <f t="shared" si="13"/>
        <v>004037</v>
      </c>
    </row>
    <row r="428" spans="1:8" x14ac:dyDescent="0.2">
      <c r="A428" s="7">
        <v>427</v>
      </c>
      <c r="B428" s="1" t="s">
        <v>2281</v>
      </c>
      <c r="C428" s="16">
        <f t="shared" si="12"/>
        <v>221</v>
      </c>
      <c r="D428" s="13">
        <v>0</v>
      </c>
      <c r="E428" s="13">
        <v>0</v>
      </c>
      <c r="F428" s="13">
        <v>57</v>
      </c>
      <c r="G428" s="1" t="s">
        <v>2180</v>
      </c>
      <c r="H428" s="16" t="str">
        <f t="shared" si="13"/>
        <v>000038</v>
      </c>
    </row>
    <row r="429" spans="1:8" x14ac:dyDescent="0.2">
      <c r="A429" s="7">
        <v>428</v>
      </c>
      <c r="B429" s="1" t="s">
        <v>2281</v>
      </c>
      <c r="C429" s="16">
        <f t="shared" si="12"/>
        <v>222</v>
      </c>
      <c r="D429" s="13">
        <v>0</v>
      </c>
      <c r="E429" s="13">
        <v>16</v>
      </c>
      <c r="F429" s="13">
        <v>57</v>
      </c>
      <c r="G429" s="1" t="s">
        <v>2460</v>
      </c>
      <c r="H429" s="16" t="str">
        <f t="shared" si="13"/>
        <v>001038</v>
      </c>
    </row>
    <row r="430" spans="1:8" x14ac:dyDescent="0.2">
      <c r="A430" s="7">
        <v>429</v>
      </c>
      <c r="B430" s="1" t="s">
        <v>2281</v>
      </c>
      <c r="C430" s="16">
        <f t="shared" si="12"/>
        <v>223</v>
      </c>
      <c r="D430" s="13">
        <v>0</v>
      </c>
      <c r="E430" s="13">
        <v>17</v>
      </c>
      <c r="F430" s="13">
        <v>57</v>
      </c>
      <c r="G430" s="1" t="s">
        <v>2461</v>
      </c>
      <c r="H430" s="16" t="str">
        <f t="shared" si="13"/>
        <v>001138</v>
      </c>
    </row>
    <row r="431" spans="1:8" x14ac:dyDescent="0.2">
      <c r="A431" s="7">
        <v>430</v>
      </c>
      <c r="B431" s="1" t="s">
        <v>2281</v>
      </c>
      <c r="C431" s="16">
        <f t="shared" si="12"/>
        <v>224</v>
      </c>
      <c r="D431" s="13">
        <v>0</v>
      </c>
      <c r="E431" s="13">
        <v>32</v>
      </c>
      <c r="F431" s="13">
        <v>57</v>
      </c>
      <c r="G431" s="1" t="s">
        <v>2462</v>
      </c>
      <c r="H431" s="16" t="str">
        <f t="shared" si="13"/>
        <v>002038</v>
      </c>
    </row>
    <row r="432" spans="1:8" x14ac:dyDescent="0.2">
      <c r="A432" s="7">
        <v>431</v>
      </c>
      <c r="B432" s="1" t="s">
        <v>2281</v>
      </c>
      <c r="C432" s="16">
        <f t="shared" si="12"/>
        <v>225</v>
      </c>
      <c r="D432" s="13">
        <v>0</v>
      </c>
      <c r="E432" s="13">
        <v>0</v>
      </c>
      <c r="F432" s="13">
        <v>58</v>
      </c>
      <c r="G432" s="1" t="s">
        <v>2184</v>
      </c>
      <c r="H432" s="16" t="str">
        <f t="shared" si="13"/>
        <v>000039</v>
      </c>
    </row>
    <row r="433" spans="1:8" x14ac:dyDescent="0.2">
      <c r="A433" s="7">
        <v>432</v>
      </c>
      <c r="B433" s="1" t="s">
        <v>2281</v>
      </c>
      <c r="C433" s="16">
        <f t="shared" si="12"/>
        <v>226</v>
      </c>
      <c r="D433" s="13">
        <v>0</v>
      </c>
      <c r="E433" s="13">
        <v>18</v>
      </c>
      <c r="F433" s="13">
        <v>58</v>
      </c>
      <c r="G433" s="1" t="s">
        <v>2463</v>
      </c>
      <c r="H433" s="16" t="str">
        <f t="shared" si="13"/>
        <v>001239</v>
      </c>
    </row>
    <row r="434" spans="1:8" x14ac:dyDescent="0.2">
      <c r="A434" s="7">
        <v>433</v>
      </c>
      <c r="B434" s="1" t="s">
        <v>2281</v>
      </c>
      <c r="C434" s="16">
        <f t="shared" si="12"/>
        <v>227</v>
      </c>
      <c r="D434" s="13">
        <v>0</v>
      </c>
      <c r="E434" s="13">
        <v>0</v>
      </c>
      <c r="F434" s="13">
        <v>59</v>
      </c>
      <c r="G434" s="1" t="s">
        <v>2188</v>
      </c>
      <c r="H434" s="16" t="str">
        <f t="shared" si="13"/>
        <v>00003A</v>
      </c>
    </row>
    <row r="435" spans="1:8" x14ac:dyDescent="0.2">
      <c r="A435" s="7">
        <v>434</v>
      </c>
      <c r="B435" s="1" t="s">
        <v>2281</v>
      </c>
      <c r="C435" s="16">
        <f t="shared" si="12"/>
        <v>228</v>
      </c>
      <c r="D435" s="13">
        <v>0</v>
      </c>
      <c r="E435" s="13">
        <v>16</v>
      </c>
      <c r="F435" s="13">
        <v>59</v>
      </c>
      <c r="G435" s="1" t="s">
        <v>2464</v>
      </c>
      <c r="H435" s="16" t="str">
        <f t="shared" si="13"/>
        <v>00103A</v>
      </c>
    </row>
    <row r="436" spans="1:8" x14ac:dyDescent="0.2">
      <c r="A436" s="7">
        <v>435</v>
      </c>
      <c r="B436" s="1" t="s">
        <v>2281</v>
      </c>
      <c r="C436" s="16">
        <f t="shared" si="12"/>
        <v>229</v>
      </c>
      <c r="D436" s="13">
        <v>0</v>
      </c>
      <c r="E436" s="13">
        <v>0</v>
      </c>
      <c r="F436" s="13">
        <v>60</v>
      </c>
      <c r="G436" s="1" t="s">
        <v>2182</v>
      </c>
      <c r="H436" s="16" t="str">
        <f t="shared" si="13"/>
        <v>00003B</v>
      </c>
    </row>
    <row r="437" spans="1:8" x14ac:dyDescent="0.2">
      <c r="A437" s="7">
        <v>436</v>
      </c>
      <c r="B437" s="1" t="s">
        <v>2281</v>
      </c>
      <c r="C437" s="16">
        <f t="shared" si="12"/>
        <v>230</v>
      </c>
      <c r="D437" s="13">
        <v>0</v>
      </c>
      <c r="E437" s="13">
        <v>0</v>
      </c>
      <c r="F437" s="13">
        <v>61</v>
      </c>
      <c r="G437" s="1" t="s">
        <v>2465</v>
      </c>
      <c r="H437" s="16" t="str">
        <f t="shared" si="13"/>
        <v>00003C</v>
      </c>
    </row>
    <row r="438" spans="1:8" x14ac:dyDescent="0.2">
      <c r="A438" s="7">
        <v>437</v>
      </c>
      <c r="B438" s="1" t="s">
        <v>2281</v>
      </c>
      <c r="C438" s="16">
        <f t="shared" si="12"/>
        <v>231</v>
      </c>
      <c r="D438" s="13">
        <v>0</v>
      </c>
      <c r="E438" s="13">
        <v>6</v>
      </c>
      <c r="F438" s="13">
        <v>61</v>
      </c>
      <c r="G438" s="1" t="s">
        <v>2466</v>
      </c>
      <c r="H438" s="16" t="str">
        <f t="shared" si="13"/>
        <v>00063C</v>
      </c>
    </row>
    <row r="439" spans="1:8" x14ac:dyDescent="0.2">
      <c r="A439" s="7">
        <v>438</v>
      </c>
      <c r="B439" s="1" t="s">
        <v>2281</v>
      </c>
      <c r="C439" s="16">
        <f t="shared" si="12"/>
        <v>232</v>
      </c>
      <c r="D439" s="13">
        <v>0</v>
      </c>
      <c r="E439" s="13">
        <v>32</v>
      </c>
      <c r="F439" s="13">
        <v>61</v>
      </c>
      <c r="G439" s="1" t="s">
        <v>2467</v>
      </c>
      <c r="H439" s="16" t="str">
        <f t="shared" si="13"/>
        <v>00203C</v>
      </c>
    </row>
    <row r="440" spans="1:8" x14ac:dyDescent="0.2">
      <c r="A440" s="7">
        <v>439</v>
      </c>
      <c r="B440" s="1" t="s">
        <v>2281</v>
      </c>
      <c r="C440" s="16">
        <f t="shared" si="12"/>
        <v>233</v>
      </c>
      <c r="D440" s="13">
        <v>0</v>
      </c>
      <c r="E440" s="13">
        <v>37</v>
      </c>
      <c r="F440" s="13">
        <v>61</v>
      </c>
      <c r="G440" s="1" t="s">
        <v>2468</v>
      </c>
      <c r="H440" s="16" t="str">
        <f t="shared" si="13"/>
        <v>00253C</v>
      </c>
    </row>
    <row r="441" spans="1:8" x14ac:dyDescent="0.2">
      <c r="A441" s="7">
        <v>440</v>
      </c>
      <c r="B441" s="1" t="s">
        <v>2281</v>
      </c>
      <c r="C441" s="16">
        <f t="shared" si="12"/>
        <v>234</v>
      </c>
      <c r="D441" s="13">
        <v>0</v>
      </c>
      <c r="E441" s="13">
        <v>0</v>
      </c>
      <c r="F441" s="13">
        <v>62</v>
      </c>
      <c r="G441" s="1" t="s">
        <v>2192</v>
      </c>
      <c r="H441" s="16" t="str">
        <f t="shared" si="13"/>
        <v>00003D</v>
      </c>
    </row>
    <row r="442" spans="1:8" x14ac:dyDescent="0.2">
      <c r="A442" s="7">
        <v>441</v>
      </c>
      <c r="B442" s="1" t="s">
        <v>2281</v>
      </c>
      <c r="C442" s="16">
        <f t="shared" si="12"/>
        <v>235</v>
      </c>
      <c r="D442" s="13">
        <v>0</v>
      </c>
      <c r="E442" s="13">
        <v>35</v>
      </c>
      <c r="F442" s="13">
        <v>62</v>
      </c>
      <c r="G442" s="1" t="s">
        <v>2469</v>
      </c>
      <c r="H442" s="16" t="str">
        <f t="shared" si="13"/>
        <v>00233D</v>
      </c>
    </row>
    <row r="443" spans="1:8" x14ac:dyDescent="0.2">
      <c r="A443" s="7">
        <v>442</v>
      </c>
      <c r="B443" s="1" t="s">
        <v>2281</v>
      </c>
      <c r="C443" s="16">
        <f t="shared" si="12"/>
        <v>236</v>
      </c>
      <c r="D443" s="13">
        <v>0</v>
      </c>
      <c r="E443" s="13">
        <v>40</v>
      </c>
      <c r="F443" s="13">
        <v>62</v>
      </c>
      <c r="G443" s="1" t="s">
        <v>2470</v>
      </c>
      <c r="H443" s="16" t="str">
        <f t="shared" si="13"/>
        <v>00283D</v>
      </c>
    </row>
    <row r="444" spans="1:8" x14ac:dyDescent="0.2">
      <c r="A444" s="7">
        <v>443</v>
      </c>
      <c r="B444" s="1" t="s">
        <v>2281</v>
      </c>
      <c r="C444" s="16">
        <f t="shared" si="12"/>
        <v>237</v>
      </c>
      <c r="D444" s="13">
        <v>0</v>
      </c>
      <c r="E444" s="13">
        <v>41</v>
      </c>
      <c r="F444" s="13">
        <v>62</v>
      </c>
      <c r="G444" s="1" t="s">
        <v>2471</v>
      </c>
      <c r="H444" s="16" t="str">
        <f t="shared" si="13"/>
        <v>00293D</v>
      </c>
    </row>
    <row r="445" spans="1:8" x14ac:dyDescent="0.2">
      <c r="A445" s="7">
        <v>444</v>
      </c>
      <c r="B445" s="1" t="s">
        <v>2281</v>
      </c>
      <c r="C445" s="16">
        <f t="shared" si="12"/>
        <v>238</v>
      </c>
      <c r="D445" s="13">
        <v>0</v>
      </c>
      <c r="E445" s="13">
        <v>42</v>
      </c>
      <c r="F445" s="13">
        <v>62</v>
      </c>
      <c r="G445" s="1" t="s">
        <v>2472</v>
      </c>
      <c r="H445" s="16" t="str">
        <f t="shared" si="13"/>
        <v>002A3D</v>
      </c>
    </row>
    <row r="446" spans="1:8" x14ac:dyDescent="0.2">
      <c r="A446" s="7">
        <v>445</v>
      </c>
      <c r="B446" s="1" t="s">
        <v>2281</v>
      </c>
      <c r="C446" s="16">
        <f t="shared" si="12"/>
        <v>239</v>
      </c>
      <c r="D446" s="13">
        <v>0</v>
      </c>
      <c r="E446" s="13">
        <v>0</v>
      </c>
      <c r="F446" s="13">
        <v>63</v>
      </c>
      <c r="G446" s="1" t="s">
        <v>2473</v>
      </c>
      <c r="H446" s="16" t="str">
        <f t="shared" si="13"/>
        <v>00003E</v>
      </c>
    </row>
    <row r="447" spans="1:8" x14ac:dyDescent="0.2">
      <c r="A447" s="7">
        <v>446</v>
      </c>
      <c r="B447" s="1" t="s">
        <v>2281</v>
      </c>
      <c r="C447" s="16">
        <f t="shared" si="12"/>
        <v>240</v>
      </c>
      <c r="D447" s="13">
        <v>0</v>
      </c>
      <c r="E447" s="13">
        <v>12</v>
      </c>
      <c r="F447" s="13">
        <v>63</v>
      </c>
      <c r="G447" s="1" t="s">
        <v>2474</v>
      </c>
      <c r="H447" s="16" t="str">
        <f t="shared" si="13"/>
        <v>000C3E</v>
      </c>
    </row>
    <row r="448" spans="1:8" x14ac:dyDescent="0.2">
      <c r="A448" s="7">
        <v>447</v>
      </c>
      <c r="B448" s="1" t="s">
        <v>2281</v>
      </c>
      <c r="C448" s="16">
        <f t="shared" si="12"/>
        <v>241</v>
      </c>
      <c r="D448" s="13">
        <v>0</v>
      </c>
      <c r="E448" s="13">
        <v>20</v>
      </c>
      <c r="F448" s="13">
        <v>63</v>
      </c>
      <c r="G448" s="1" t="s">
        <v>2475</v>
      </c>
      <c r="H448" s="16" t="str">
        <f t="shared" si="13"/>
        <v>00143E</v>
      </c>
    </row>
    <row r="449" spans="1:8" x14ac:dyDescent="0.2">
      <c r="A449" s="7">
        <v>448</v>
      </c>
      <c r="B449" s="1" t="s">
        <v>2281</v>
      </c>
      <c r="C449" s="16">
        <f t="shared" si="12"/>
        <v>242</v>
      </c>
      <c r="D449" s="13">
        <v>0</v>
      </c>
      <c r="E449" s="13">
        <v>24</v>
      </c>
      <c r="F449" s="13">
        <v>63</v>
      </c>
      <c r="G449" s="1" t="s">
        <v>2476</v>
      </c>
      <c r="H449" s="16" t="str">
        <f t="shared" si="13"/>
        <v>00183E</v>
      </c>
    </row>
    <row r="450" spans="1:8" x14ac:dyDescent="0.2">
      <c r="A450" s="7">
        <v>449</v>
      </c>
      <c r="B450" s="1" t="s">
        <v>2281</v>
      </c>
      <c r="C450" s="16">
        <f t="shared" si="12"/>
        <v>243</v>
      </c>
      <c r="D450" s="13">
        <v>0</v>
      </c>
      <c r="E450" s="13">
        <v>27</v>
      </c>
      <c r="F450" s="13">
        <v>63</v>
      </c>
      <c r="G450" s="1" t="s">
        <v>2477</v>
      </c>
      <c r="H450" s="16" t="str">
        <f t="shared" si="13"/>
        <v>001B3E</v>
      </c>
    </row>
    <row r="451" spans="1:8" x14ac:dyDescent="0.2">
      <c r="A451" s="7">
        <v>450</v>
      </c>
      <c r="B451" s="1" t="s">
        <v>2281</v>
      </c>
      <c r="C451" s="16">
        <f t="shared" ref="C451:C514" si="14">IF(B451=B450,C450+1,1)</f>
        <v>244</v>
      </c>
      <c r="D451" s="13">
        <v>0</v>
      </c>
      <c r="E451" s="13">
        <v>32</v>
      </c>
      <c r="F451" s="13">
        <v>63</v>
      </c>
      <c r="G451" s="1" t="s">
        <v>2478</v>
      </c>
      <c r="H451" s="16" t="str">
        <f t="shared" ref="H451:H514" si="15">IF(D451&lt;&gt;"-",DEC2HEX(D451,2)&amp;DEC2HEX(E451,2)&amp;DEC2HEX(F451-1,2),"-")</f>
        <v>00203E</v>
      </c>
    </row>
    <row r="452" spans="1:8" x14ac:dyDescent="0.2">
      <c r="A452" s="7">
        <v>451</v>
      </c>
      <c r="B452" s="1" t="s">
        <v>2281</v>
      </c>
      <c r="C452" s="16">
        <f t="shared" si="14"/>
        <v>245</v>
      </c>
      <c r="D452" s="13">
        <v>0</v>
      </c>
      <c r="E452" s="13">
        <v>45</v>
      </c>
      <c r="F452" s="13">
        <v>63</v>
      </c>
      <c r="G452" s="1" t="s">
        <v>2479</v>
      </c>
      <c r="H452" s="16" t="str">
        <f t="shared" si="15"/>
        <v>002D3E</v>
      </c>
    </row>
    <row r="453" spans="1:8" x14ac:dyDescent="0.2">
      <c r="A453" s="7">
        <v>452</v>
      </c>
      <c r="B453" s="1" t="s">
        <v>2281</v>
      </c>
      <c r="C453" s="16">
        <f t="shared" si="14"/>
        <v>246</v>
      </c>
      <c r="D453" s="13">
        <v>0</v>
      </c>
      <c r="E453" s="13">
        <v>64</v>
      </c>
      <c r="F453" s="13">
        <v>63</v>
      </c>
      <c r="G453" s="1" t="s">
        <v>2480</v>
      </c>
      <c r="H453" s="16" t="str">
        <f t="shared" si="15"/>
        <v>00403E</v>
      </c>
    </row>
    <row r="454" spans="1:8" x14ac:dyDescent="0.2">
      <c r="A454" s="7">
        <v>453</v>
      </c>
      <c r="B454" s="1" t="s">
        <v>2281</v>
      </c>
      <c r="C454" s="16">
        <f t="shared" si="14"/>
        <v>247</v>
      </c>
      <c r="D454" s="13">
        <v>0</v>
      </c>
      <c r="E454" s="13">
        <v>0</v>
      </c>
      <c r="F454" s="13">
        <v>64</v>
      </c>
      <c r="G454" s="1" t="s">
        <v>2481</v>
      </c>
      <c r="H454" s="16" t="str">
        <f t="shared" si="15"/>
        <v>00003F</v>
      </c>
    </row>
    <row r="455" spans="1:8" x14ac:dyDescent="0.2">
      <c r="A455" s="7">
        <v>454</v>
      </c>
      <c r="B455" s="1" t="s">
        <v>2281</v>
      </c>
      <c r="C455" s="16">
        <f t="shared" si="14"/>
        <v>248</v>
      </c>
      <c r="D455" s="13">
        <v>0</v>
      </c>
      <c r="E455" s="13">
        <v>18</v>
      </c>
      <c r="F455" s="13">
        <v>64</v>
      </c>
      <c r="G455" s="1" t="s">
        <v>2482</v>
      </c>
      <c r="H455" s="16" t="str">
        <f t="shared" si="15"/>
        <v>00123F</v>
      </c>
    </row>
    <row r="456" spans="1:8" x14ac:dyDescent="0.2">
      <c r="A456" s="7">
        <v>455</v>
      </c>
      <c r="B456" s="1" t="s">
        <v>2281</v>
      </c>
      <c r="C456" s="16">
        <f t="shared" si="14"/>
        <v>249</v>
      </c>
      <c r="D456" s="13">
        <v>0</v>
      </c>
      <c r="E456" s="13">
        <v>40</v>
      </c>
      <c r="F456" s="13">
        <v>64</v>
      </c>
      <c r="G456" s="1" t="s">
        <v>2483</v>
      </c>
      <c r="H456" s="16" t="str">
        <f t="shared" si="15"/>
        <v>00283F</v>
      </c>
    </row>
    <row r="457" spans="1:8" x14ac:dyDescent="0.2">
      <c r="A457" s="7">
        <v>456</v>
      </c>
      <c r="B457" s="1" t="s">
        <v>2281</v>
      </c>
      <c r="C457" s="16">
        <f t="shared" si="14"/>
        <v>250</v>
      </c>
      <c r="D457" s="13">
        <v>0</v>
      </c>
      <c r="E457" s="13">
        <v>41</v>
      </c>
      <c r="F457" s="13">
        <v>64</v>
      </c>
      <c r="G457" s="1" t="s">
        <v>2484</v>
      </c>
      <c r="H457" s="16" t="str">
        <f t="shared" si="15"/>
        <v>00293F</v>
      </c>
    </row>
    <row r="458" spans="1:8" x14ac:dyDescent="0.2">
      <c r="A458" s="7">
        <v>457</v>
      </c>
      <c r="B458" s="1" t="s">
        <v>2281</v>
      </c>
      <c r="C458" s="16">
        <f t="shared" si="14"/>
        <v>251</v>
      </c>
      <c r="D458" s="13">
        <v>0</v>
      </c>
      <c r="E458" s="13">
        <v>45</v>
      </c>
      <c r="F458" s="13">
        <v>64</v>
      </c>
      <c r="G458" s="1" t="s">
        <v>2485</v>
      </c>
      <c r="H458" s="16" t="str">
        <f t="shared" si="15"/>
        <v>002D3F</v>
      </c>
    </row>
    <row r="459" spans="1:8" x14ac:dyDescent="0.2">
      <c r="A459" s="7">
        <v>458</v>
      </c>
      <c r="B459" s="1" t="s">
        <v>2281</v>
      </c>
      <c r="C459" s="16">
        <f t="shared" si="14"/>
        <v>252</v>
      </c>
      <c r="D459" s="13">
        <v>0</v>
      </c>
      <c r="E459" s="13">
        <v>64</v>
      </c>
      <c r="F459" s="13">
        <v>64</v>
      </c>
      <c r="G459" s="1" t="s">
        <v>2486</v>
      </c>
      <c r="H459" s="16" t="str">
        <f t="shared" si="15"/>
        <v>00403F</v>
      </c>
    </row>
    <row r="460" spans="1:8" x14ac:dyDescent="0.2">
      <c r="A460" s="7">
        <v>459</v>
      </c>
      <c r="B460" s="1" t="s">
        <v>2281</v>
      </c>
      <c r="C460" s="16">
        <f t="shared" si="14"/>
        <v>253</v>
      </c>
      <c r="D460" s="13">
        <v>0</v>
      </c>
      <c r="E460" s="13">
        <v>0</v>
      </c>
      <c r="F460" s="13">
        <v>65</v>
      </c>
      <c r="G460" s="1" t="s">
        <v>2170</v>
      </c>
      <c r="H460" s="16" t="str">
        <f t="shared" si="15"/>
        <v>000040</v>
      </c>
    </row>
    <row r="461" spans="1:8" x14ac:dyDescent="0.2">
      <c r="A461" s="7">
        <v>460</v>
      </c>
      <c r="B461" s="1" t="s">
        <v>2281</v>
      </c>
      <c r="C461" s="16">
        <f t="shared" si="14"/>
        <v>254</v>
      </c>
      <c r="D461" s="13">
        <v>0</v>
      </c>
      <c r="E461" s="13">
        <v>0</v>
      </c>
      <c r="F461" s="13">
        <v>66</v>
      </c>
      <c r="G461" s="1" t="s">
        <v>2171</v>
      </c>
      <c r="H461" s="16" t="str">
        <f t="shared" si="15"/>
        <v>000041</v>
      </c>
    </row>
    <row r="462" spans="1:8" x14ac:dyDescent="0.2">
      <c r="A462" s="7">
        <v>461</v>
      </c>
      <c r="B462" s="1" t="s">
        <v>2281</v>
      </c>
      <c r="C462" s="16">
        <f t="shared" si="14"/>
        <v>255</v>
      </c>
      <c r="D462" s="13">
        <v>0</v>
      </c>
      <c r="E462" s="13">
        <v>40</v>
      </c>
      <c r="F462" s="13">
        <v>66</v>
      </c>
      <c r="G462" s="1" t="s">
        <v>2175</v>
      </c>
      <c r="H462" s="16" t="str">
        <f t="shared" si="15"/>
        <v>002841</v>
      </c>
    </row>
    <row r="463" spans="1:8" x14ac:dyDescent="0.2">
      <c r="A463" s="7">
        <v>462</v>
      </c>
      <c r="B463" s="1" t="s">
        <v>2281</v>
      </c>
      <c r="C463" s="16">
        <f t="shared" si="14"/>
        <v>256</v>
      </c>
      <c r="D463" s="13">
        <v>0</v>
      </c>
      <c r="E463" s="13">
        <v>43</v>
      </c>
      <c r="F463" s="13">
        <v>66</v>
      </c>
      <c r="G463" s="1" t="s">
        <v>2487</v>
      </c>
      <c r="H463" s="16" t="str">
        <f t="shared" si="15"/>
        <v>002B41</v>
      </c>
    </row>
    <row r="464" spans="1:8" x14ac:dyDescent="0.2">
      <c r="A464" s="7">
        <v>463</v>
      </c>
      <c r="B464" s="1" t="s">
        <v>2281</v>
      </c>
      <c r="C464" s="16">
        <f t="shared" si="14"/>
        <v>257</v>
      </c>
      <c r="D464" s="13">
        <v>0</v>
      </c>
      <c r="E464" s="13">
        <v>0</v>
      </c>
      <c r="F464" s="13">
        <v>67</v>
      </c>
      <c r="G464" s="1" t="s">
        <v>2172</v>
      </c>
      <c r="H464" s="16" t="str">
        <f t="shared" si="15"/>
        <v>000042</v>
      </c>
    </row>
    <row r="465" spans="1:8" x14ac:dyDescent="0.2">
      <c r="A465" s="7">
        <v>464</v>
      </c>
      <c r="B465" s="1" t="s">
        <v>2281</v>
      </c>
      <c r="C465" s="16">
        <f t="shared" si="14"/>
        <v>258</v>
      </c>
      <c r="D465" s="13">
        <v>0</v>
      </c>
      <c r="E465" s="13">
        <v>40</v>
      </c>
      <c r="F465" s="13">
        <v>67</v>
      </c>
      <c r="G465" s="1" t="s">
        <v>2174</v>
      </c>
      <c r="H465" s="16" t="str">
        <f t="shared" si="15"/>
        <v>002842</v>
      </c>
    </row>
    <row r="466" spans="1:8" x14ac:dyDescent="0.2">
      <c r="A466" s="7">
        <v>465</v>
      </c>
      <c r="B466" s="1" t="s">
        <v>2281</v>
      </c>
      <c r="C466" s="16">
        <f t="shared" si="14"/>
        <v>259</v>
      </c>
      <c r="D466" s="13">
        <v>0</v>
      </c>
      <c r="E466" s="13">
        <v>41</v>
      </c>
      <c r="F466" s="13">
        <v>67</v>
      </c>
      <c r="G466" s="1" t="s">
        <v>2488</v>
      </c>
      <c r="H466" s="16" t="str">
        <f t="shared" si="15"/>
        <v>002942</v>
      </c>
    </row>
    <row r="467" spans="1:8" x14ac:dyDescent="0.2">
      <c r="A467" s="7">
        <v>466</v>
      </c>
      <c r="B467" s="1" t="s">
        <v>2281</v>
      </c>
      <c r="C467" s="16">
        <f t="shared" si="14"/>
        <v>260</v>
      </c>
      <c r="D467" s="13">
        <v>0</v>
      </c>
      <c r="E467" s="13">
        <v>64</v>
      </c>
      <c r="F467" s="13">
        <v>67</v>
      </c>
      <c r="G467" s="1" t="s">
        <v>2489</v>
      </c>
      <c r="H467" s="16" t="str">
        <f t="shared" si="15"/>
        <v>004042</v>
      </c>
    </row>
    <row r="468" spans="1:8" x14ac:dyDescent="0.2">
      <c r="A468" s="7">
        <v>467</v>
      </c>
      <c r="B468" s="1" t="s">
        <v>2281</v>
      </c>
      <c r="C468" s="16">
        <f t="shared" si="14"/>
        <v>261</v>
      </c>
      <c r="D468" s="13">
        <v>0</v>
      </c>
      <c r="E468" s="13">
        <v>0</v>
      </c>
      <c r="F468" s="13">
        <v>68</v>
      </c>
      <c r="G468" s="1" t="s">
        <v>2173</v>
      </c>
      <c r="H468" s="16" t="str">
        <f t="shared" si="15"/>
        <v>000043</v>
      </c>
    </row>
    <row r="469" spans="1:8" x14ac:dyDescent="0.2">
      <c r="A469" s="7">
        <v>468</v>
      </c>
      <c r="B469" s="1" t="s">
        <v>2281</v>
      </c>
      <c r="C469" s="16">
        <f t="shared" si="14"/>
        <v>262</v>
      </c>
      <c r="D469" s="13">
        <v>0</v>
      </c>
      <c r="E469" s="13">
        <v>0</v>
      </c>
      <c r="F469" s="13">
        <v>69</v>
      </c>
      <c r="G469" s="1" t="s">
        <v>2176</v>
      </c>
      <c r="H469" s="16" t="str">
        <f t="shared" si="15"/>
        <v>000044</v>
      </c>
    </row>
    <row r="470" spans="1:8" x14ac:dyDescent="0.2">
      <c r="A470" s="7">
        <v>469</v>
      </c>
      <c r="B470" s="1" t="s">
        <v>2281</v>
      </c>
      <c r="C470" s="16">
        <f t="shared" si="14"/>
        <v>263</v>
      </c>
      <c r="D470" s="13">
        <v>0</v>
      </c>
      <c r="E470" s="13">
        <v>0</v>
      </c>
      <c r="F470" s="13">
        <v>70</v>
      </c>
      <c r="G470" s="1" t="s">
        <v>2177</v>
      </c>
      <c r="H470" s="16" t="str">
        <f t="shared" si="15"/>
        <v>000045</v>
      </c>
    </row>
    <row r="471" spans="1:8" x14ac:dyDescent="0.2">
      <c r="A471" s="7">
        <v>470</v>
      </c>
      <c r="B471" s="1" t="s">
        <v>2281</v>
      </c>
      <c r="C471" s="16">
        <f t="shared" si="14"/>
        <v>264</v>
      </c>
      <c r="D471" s="13">
        <v>0</v>
      </c>
      <c r="E471" s="13">
        <v>0</v>
      </c>
      <c r="F471" s="13">
        <v>71</v>
      </c>
      <c r="G471" s="1" t="s">
        <v>2179</v>
      </c>
      <c r="H471" s="16" t="str">
        <f t="shared" si="15"/>
        <v>000046</v>
      </c>
    </row>
    <row r="472" spans="1:8" x14ac:dyDescent="0.2">
      <c r="A472" s="7">
        <v>471</v>
      </c>
      <c r="B472" s="1" t="s">
        <v>2281</v>
      </c>
      <c r="C472" s="16">
        <f t="shared" si="14"/>
        <v>265</v>
      </c>
      <c r="D472" s="13">
        <v>0</v>
      </c>
      <c r="E472" s="13">
        <v>0</v>
      </c>
      <c r="F472" s="13">
        <v>72</v>
      </c>
      <c r="G472" s="1" t="s">
        <v>2165</v>
      </c>
      <c r="H472" s="16" t="str">
        <f t="shared" si="15"/>
        <v>000047</v>
      </c>
    </row>
    <row r="473" spans="1:8" x14ac:dyDescent="0.2">
      <c r="A473" s="7">
        <v>472</v>
      </c>
      <c r="B473" s="1" t="s">
        <v>2281</v>
      </c>
      <c r="C473" s="16">
        <f t="shared" si="14"/>
        <v>266</v>
      </c>
      <c r="D473" s="13">
        <v>0</v>
      </c>
      <c r="E473" s="13">
        <v>0</v>
      </c>
      <c r="F473" s="13">
        <v>73</v>
      </c>
      <c r="G473" s="1" t="s">
        <v>2162</v>
      </c>
      <c r="H473" s="16" t="str">
        <f t="shared" si="15"/>
        <v>000048</v>
      </c>
    </row>
    <row r="474" spans="1:8" x14ac:dyDescent="0.2">
      <c r="A474" s="7">
        <v>473</v>
      </c>
      <c r="B474" s="1" t="s">
        <v>2281</v>
      </c>
      <c r="C474" s="16">
        <f t="shared" si="14"/>
        <v>267</v>
      </c>
      <c r="D474" s="13">
        <v>0</v>
      </c>
      <c r="E474" s="13">
        <v>0</v>
      </c>
      <c r="F474" s="13">
        <v>74</v>
      </c>
      <c r="G474" s="1" t="s">
        <v>2160</v>
      </c>
      <c r="H474" s="16" t="str">
        <f t="shared" si="15"/>
        <v>000049</v>
      </c>
    </row>
    <row r="475" spans="1:8" x14ac:dyDescent="0.2">
      <c r="A475" s="7">
        <v>474</v>
      </c>
      <c r="B475" s="1" t="s">
        <v>2281</v>
      </c>
      <c r="C475" s="16">
        <f t="shared" si="14"/>
        <v>268</v>
      </c>
      <c r="D475" s="13">
        <v>0</v>
      </c>
      <c r="E475" s="13">
        <v>0</v>
      </c>
      <c r="F475" s="13">
        <v>75</v>
      </c>
      <c r="G475" s="1" t="s">
        <v>2277</v>
      </c>
      <c r="H475" s="16" t="str">
        <f t="shared" si="15"/>
        <v>00004A</v>
      </c>
    </row>
    <row r="476" spans="1:8" x14ac:dyDescent="0.2">
      <c r="A476" s="7">
        <v>475</v>
      </c>
      <c r="B476" s="1" t="s">
        <v>2281</v>
      </c>
      <c r="C476" s="16">
        <f t="shared" si="14"/>
        <v>269</v>
      </c>
      <c r="D476" s="13">
        <v>0</v>
      </c>
      <c r="E476" s="13">
        <v>0</v>
      </c>
      <c r="F476" s="13">
        <v>76</v>
      </c>
      <c r="G476" s="1" t="s">
        <v>2163</v>
      </c>
      <c r="H476" s="16" t="str">
        <f t="shared" si="15"/>
        <v>00004B</v>
      </c>
    </row>
    <row r="477" spans="1:8" x14ac:dyDescent="0.2">
      <c r="A477" s="7">
        <v>476</v>
      </c>
      <c r="B477" s="1" t="s">
        <v>2281</v>
      </c>
      <c r="C477" s="16">
        <f t="shared" si="14"/>
        <v>270</v>
      </c>
      <c r="D477" s="13">
        <v>0</v>
      </c>
      <c r="E477" s="13">
        <v>0</v>
      </c>
      <c r="F477" s="13">
        <v>77</v>
      </c>
      <c r="G477" s="1" t="s">
        <v>2490</v>
      </c>
      <c r="H477" s="16" t="str">
        <f t="shared" si="15"/>
        <v>00004C</v>
      </c>
    </row>
    <row r="478" spans="1:8" x14ac:dyDescent="0.2">
      <c r="A478" s="7">
        <v>477</v>
      </c>
      <c r="B478" s="1" t="s">
        <v>2281</v>
      </c>
      <c r="C478" s="16">
        <f t="shared" si="14"/>
        <v>271</v>
      </c>
      <c r="D478" s="13">
        <v>0</v>
      </c>
      <c r="E478" s="13">
        <v>0</v>
      </c>
      <c r="F478" s="13">
        <v>78</v>
      </c>
      <c r="G478" s="1" t="s">
        <v>2491</v>
      </c>
      <c r="H478" s="16" t="str">
        <f t="shared" si="15"/>
        <v>00004D</v>
      </c>
    </row>
    <row r="479" spans="1:8" x14ac:dyDescent="0.2">
      <c r="A479" s="7">
        <v>478</v>
      </c>
      <c r="B479" s="1" t="s">
        <v>2281</v>
      </c>
      <c r="C479" s="16">
        <f t="shared" si="14"/>
        <v>272</v>
      </c>
      <c r="D479" s="13">
        <v>0</v>
      </c>
      <c r="E479" s="13">
        <v>0</v>
      </c>
      <c r="F479" s="13">
        <v>79</v>
      </c>
      <c r="G479" s="1" t="s">
        <v>2492</v>
      </c>
      <c r="H479" s="16" t="str">
        <f t="shared" si="15"/>
        <v>00004E</v>
      </c>
    </row>
    <row r="480" spans="1:8" x14ac:dyDescent="0.2">
      <c r="A480" s="7">
        <v>479</v>
      </c>
      <c r="B480" s="1" t="s">
        <v>2281</v>
      </c>
      <c r="C480" s="16">
        <f t="shared" si="14"/>
        <v>273</v>
      </c>
      <c r="D480" s="13">
        <v>0</v>
      </c>
      <c r="E480" s="13">
        <v>0</v>
      </c>
      <c r="F480" s="13">
        <v>80</v>
      </c>
      <c r="G480" s="1" t="s">
        <v>2278</v>
      </c>
      <c r="H480" s="16" t="str">
        <f t="shared" si="15"/>
        <v>00004F</v>
      </c>
    </row>
    <row r="481" spans="1:8" x14ac:dyDescent="0.2">
      <c r="A481" s="7">
        <v>480</v>
      </c>
      <c r="B481" s="1" t="s">
        <v>2281</v>
      </c>
      <c r="C481" s="16">
        <f t="shared" si="14"/>
        <v>274</v>
      </c>
      <c r="D481" s="13">
        <v>0</v>
      </c>
      <c r="E481" s="13">
        <v>0</v>
      </c>
      <c r="F481" s="13">
        <v>81</v>
      </c>
      <c r="G481" s="1" t="s">
        <v>2210</v>
      </c>
      <c r="H481" s="16" t="str">
        <f t="shared" si="15"/>
        <v>000050</v>
      </c>
    </row>
    <row r="482" spans="1:8" x14ac:dyDescent="0.2">
      <c r="A482" s="7">
        <v>481</v>
      </c>
      <c r="B482" s="1" t="s">
        <v>2281</v>
      </c>
      <c r="C482" s="16">
        <f t="shared" si="14"/>
        <v>275</v>
      </c>
      <c r="D482" s="13">
        <v>0</v>
      </c>
      <c r="E482" s="13">
        <v>6</v>
      </c>
      <c r="F482" s="13">
        <v>81</v>
      </c>
      <c r="G482" s="1" t="s">
        <v>2493</v>
      </c>
      <c r="H482" s="16" t="str">
        <f t="shared" si="15"/>
        <v>000650</v>
      </c>
    </row>
    <row r="483" spans="1:8" x14ac:dyDescent="0.2">
      <c r="A483" s="7">
        <v>482</v>
      </c>
      <c r="B483" s="1" t="s">
        <v>2281</v>
      </c>
      <c r="C483" s="16">
        <f t="shared" si="14"/>
        <v>276</v>
      </c>
      <c r="D483" s="13">
        <v>0</v>
      </c>
      <c r="E483" s="13">
        <v>8</v>
      </c>
      <c r="F483" s="13">
        <v>81</v>
      </c>
      <c r="G483" s="1" t="s">
        <v>2494</v>
      </c>
      <c r="H483" s="16" t="str">
        <f t="shared" si="15"/>
        <v>000850</v>
      </c>
    </row>
    <row r="484" spans="1:8" x14ac:dyDescent="0.2">
      <c r="A484" s="7">
        <v>483</v>
      </c>
      <c r="B484" s="1" t="s">
        <v>2281</v>
      </c>
      <c r="C484" s="16">
        <f t="shared" si="14"/>
        <v>277</v>
      </c>
      <c r="D484" s="13">
        <v>0</v>
      </c>
      <c r="E484" s="13">
        <v>18</v>
      </c>
      <c r="F484" s="13">
        <v>81</v>
      </c>
      <c r="G484" s="1" t="s">
        <v>2495</v>
      </c>
      <c r="H484" s="16" t="str">
        <f t="shared" si="15"/>
        <v>001250</v>
      </c>
    </row>
    <row r="485" spans="1:8" x14ac:dyDescent="0.2">
      <c r="A485" s="7">
        <v>484</v>
      </c>
      <c r="B485" s="1" t="s">
        <v>2281</v>
      </c>
      <c r="C485" s="16">
        <f t="shared" si="14"/>
        <v>278</v>
      </c>
      <c r="D485" s="13">
        <v>0</v>
      </c>
      <c r="E485" s="13">
        <v>19</v>
      </c>
      <c r="F485" s="13">
        <v>81</v>
      </c>
      <c r="G485" s="1" t="s">
        <v>2496</v>
      </c>
      <c r="H485" s="16" t="str">
        <f t="shared" si="15"/>
        <v>001350</v>
      </c>
    </row>
    <row r="486" spans="1:8" x14ac:dyDescent="0.2">
      <c r="A486" s="7">
        <v>485</v>
      </c>
      <c r="B486" s="1" t="s">
        <v>2281</v>
      </c>
      <c r="C486" s="16">
        <f t="shared" si="14"/>
        <v>279</v>
      </c>
      <c r="D486" s="13">
        <v>0</v>
      </c>
      <c r="E486" s="13">
        <v>64</v>
      </c>
      <c r="F486" s="13">
        <v>81</v>
      </c>
      <c r="G486" s="1" t="s">
        <v>2497</v>
      </c>
      <c r="H486" s="16" t="str">
        <f t="shared" si="15"/>
        <v>004050</v>
      </c>
    </row>
    <row r="487" spans="1:8" x14ac:dyDescent="0.2">
      <c r="A487" s="7">
        <v>486</v>
      </c>
      <c r="B487" s="1" t="s">
        <v>2281</v>
      </c>
      <c r="C487" s="16">
        <f t="shared" si="14"/>
        <v>280</v>
      </c>
      <c r="D487" s="13">
        <v>0</v>
      </c>
      <c r="E487" s="13">
        <v>65</v>
      </c>
      <c r="F487" s="13">
        <v>81</v>
      </c>
      <c r="G487" s="1" t="s">
        <v>2498</v>
      </c>
      <c r="H487" s="16" t="str">
        <f t="shared" si="15"/>
        <v>004150</v>
      </c>
    </row>
    <row r="488" spans="1:8" x14ac:dyDescent="0.2">
      <c r="A488" s="7">
        <v>487</v>
      </c>
      <c r="B488" s="1" t="s">
        <v>2281</v>
      </c>
      <c r="C488" s="16">
        <f t="shared" si="14"/>
        <v>281</v>
      </c>
      <c r="D488" s="13">
        <v>0</v>
      </c>
      <c r="E488" s="13">
        <v>66</v>
      </c>
      <c r="F488" s="13">
        <v>81</v>
      </c>
      <c r="G488" s="1" t="s">
        <v>2499</v>
      </c>
      <c r="H488" s="16" t="str">
        <f t="shared" si="15"/>
        <v>004250</v>
      </c>
    </row>
    <row r="489" spans="1:8" x14ac:dyDescent="0.2">
      <c r="A489" s="7">
        <v>488</v>
      </c>
      <c r="B489" s="1" t="s">
        <v>2281</v>
      </c>
      <c r="C489" s="16">
        <f t="shared" si="14"/>
        <v>282</v>
      </c>
      <c r="D489" s="13">
        <v>0</v>
      </c>
      <c r="E489" s="13">
        <v>0</v>
      </c>
      <c r="F489" s="13">
        <v>82</v>
      </c>
      <c r="G489" s="1" t="s">
        <v>2213</v>
      </c>
      <c r="H489" s="16" t="str">
        <f t="shared" si="15"/>
        <v>000051</v>
      </c>
    </row>
    <row r="490" spans="1:8" x14ac:dyDescent="0.2">
      <c r="A490" s="7">
        <v>489</v>
      </c>
      <c r="B490" s="1" t="s">
        <v>2281</v>
      </c>
      <c r="C490" s="16">
        <f t="shared" si="14"/>
        <v>283</v>
      </c>
      <c r="D490" s="13">
        <v>0</v>
      </c>
      <c r="E490" s="13">
        <v>6</v>
      </c>
      <c r="F490" s="13">
        <v>82</v>
      </c>
      <c r="G490" s="1" t="s">
        <v>2500</v>
      </c>
      <c r="H490" s="16" t="str">
        <f t="shared" si="15"/>
        <v>000651</v>
      </c>
    </row>
    <row r="491" spans="1:8" x14ac:dyDescent="0.2">
      <c r="A491" s="7">
        <v>490</v>
      </c>
      <c r="B491" s="1" t="s">
        <v>2281</v>
      </c>
      <c r="C491" s="16">
        <f t="shared" si="14"/>
        <v>284</v>
      </c>
      <c r="D491" s="13">
        <v>0</v>
      </c>
      <c r="E491" s="13">
        <v>8</v>
      </c>
      <c r="F491" s="13">
        <v>82</v>
      </c>
      <c r="G491" s="1" t="s">
        <v>2501</v>
      </c>
      <c r="H491" s="16" t="str">
        <f t="shared" si="15"/>
        <v>000851</v>
      </c>
    </row>
    <row r="492" spans="1:8" x14ac:dyDescent="0.2">
      <c r="A492" s="7">
        <v>491</v>
      </c>
      <c r="B492" s="1" t="s">
        <v>2281</v>
      </c>
      <c r="C492" s="16">
        <f t="shared" si="14"/>
        <v>285</v>
      </c>
      <c r="D492" s="13">
        <v>0</v>
      </c>
      <c r="E492" s="13">
        <v>18</v>
      </c>
      <c r="F492" s="13">
        <v>82</v>
      </c>
      <c r="G492" s="1" t="s">
        <v>2502</v>
      </c>
      <c r="H492" s="16" t="str">
        <f t="shared" si="15"/>
        <v>001251</v>
      </c>
    </row>
    <row r="493" spans="1:8" x14ac:dyDescent="0.2">
      <c r="A493" s="7">
        <v>492</v>
      </c>
      <c r="B493" s="1" t="s">
        <v>2281</v>
      </c>
      <c r="C493" s="16">
        <f t="shared" si="14"/>
        <v>286</v>
      </c>
      <c r="D493" s="13">
        <v>0</v>
      </c>
      <c r="E493" s="13">
        <v>19</v>
      </c>
      <c r="F493" s="13">
        <v>82</v>
      </c>
      <c r="G493" s="1" t="s">
        <v>2503</v>
      </c>
      <c r="H493" s="16" t="str">
        <f t="shared" si="15"/>
        <v>001351</v>
      </c>
    </row>
    <row r="494" spans="1:8" x14ac:dyDescent="0.2">
      <c r="A494" s="7">
        <v>493</v>
      </c>
      <c r="B494" s="1" t="s">
        <v>2281</v>
      </c>
      <c r="C494" s="16">
        <f t="shared" si="14"/>
        <v>287</v>
      </c>
      <c r="D494" s="13">
        <v>0</v>
      </c>
      <c r="E494" s="13">
        <v>20</v>
      </c>
      <c r="F494" s="13">
        <v>82</v>
      </c>
      <c r="G494" s="1" t="s">
        <v>2504</v>
      </c>
      <c r="H494" s="16" t="str">
        <f t="shared" si="15"/>
        <v>001451</v>
      </c>
    </row>
    <row r="495" spans="1:8" x14ac:dyDescent="0.2">
      <c r="A495" s="7">
        <v>494</v>
      </c>
      <c r="B495" s="1" t="s">
        <v>2281</v>
      </c>
      <c r="C495" s="16">
        <f t="shared" si="14"/>
        <v>288</v>
      </c>
      <c r="D495" s="13">
        <v>0</v>
      </c>
      <c r="E495" s="13">
        <v>24</v>
      </c>
      <c r="F495" s="13">
        <v>82</v>
      </c>
      <c r="G495" s="1" t="s">
        <v>2505</v>
      </c>
      <c r="H495" s="16" t="str">
        <f t="shared" si="15"/>
        <v>001851</v>
      </c>
    </row>
    <row r="496" spans="1:8" x14ac:dyDescent="0.2">
      <c r="A496" s="7">
        <v>495</v>
      </c>
      <c r="B496" s="1" t="s">
        <v>2281</v>
      </c>
      <c r="C496" s="16">
        <f t="shared" si="14"/>
        <v>289</v>
      </c>
      <c r="D496" s="13">
        <v>0</v>
      </c>
      <c r="E496" s="13">
        <v>25</v>
      </c>
      <c r="F496" s="13">
        <v>82</v>
      </c>
      <c r="G496" s="1" t="s">
        <v>2506</v>
      </c>
      <c r="H496" s="16" t="str">
        <f t="shared" si="15"/>
        <v>001951</v>
      </c>
    </row>
    <row r="497" spans="1:8" x14ac:dyDescent="0.2">
      <c r="A497" s="7">
        <v>496</v>
      </c>
      <c r="B497" s="1" t="s">
        <v>2281</v>
      </c>
      <c r="C497" s="16">
        <f t="shared" si="14"/>
        <v>290</v>
      </c>
      <c r="D497" s="13">
        <v>0</v>
      </c>
      <c r="E497" s="13">
        <v>40</v>
      </c>
      <c r="F497" s="13">
        <v>82</v>
      </c>
      <c r="G497" s="1" t="s">
        <v>2507</v>
      </c>
      <c r="H497" s="16" t="str">
        <f t="shared" si="15"/>
        <v>002851</v>
      </c>
    </row>
    <row r="498" spans="1:8" x14ac:dyDescent="0.2">
      <c r="A498" s="7">
        <v>497</v>
      </c>
      <c r="B498" s="1" t="s">
        <v>2281</v>
      </c>
      <c r="C498" s="16">
        <f t="shared" si="14"/>
        <v>291</v>
      </c>
      <c r="D498" s="13">
        <v>0</v>
      </c>
      <c r="E498" s="13">
        <v>41</v>
      </c>
      <c r="F498" s="13">
        <v>82</v>
      </c>
      <c r="G498" s="1" t="s">
        <v>2508</v>
      </c>
      <c r="H498" s="16" t="str">
        <f t="shared" si="15"/>
        <v>002951</v>
      </c>
    </row>
    <row r="499" spans="1:8" x14ac:dyDescent="0.2">
      <c r="A499" s="7">
        <v>498</v>
      </c>
      <c r="B499" s="1" t="s">
        <v>2281</v>
      </c>
      <c r="C499" s="16">
        <f t="shared" si="14"/>
        <v>292</v>
      </c>
      <c r="D499" s="13">
        <v>0</v>
      </c>
      <c r="E499" s="13">
        <v>45</v>
      </c>
      <c r="F499" s="13">
        <v>82</v>
      </c>
      <c r="G499" s="1" t="s">
        <v>2509</v>
      </c>
      <c r="H499" s="16" t="str">
        <f t="shared" si="15"/>
        <v>002D51</v>
      </c>
    </row>
    <row r="500" spans="1:8" x14ac:dyDescent="0.2">
      <c r="A500" s="7">
        <v>499</v>
      </c>
      <c r="B500" s="1" t="s">
        <v>2281</v>
      </c>
      <c r="C500" s="16">
        <f t="shared" si="14"/>
        <v>293</v>
      </c>
      <c r="D500" s="13">
        <v>0</v>
      </c>
      <c r="E500" s="13">
        <v>96</v>
      </c>
      <c r="F500" s="13">
        <v>82</v>
      </c>
      <c r="G500" s="1" t="s">
        <v>2510</v>
      </c>
      <c r="H500" s="16" t="str">
        <f t="shared" si="15"/>
        <v>006051</v>
      </c>
    </row>
    <row r="501" spans="1:8" x14ac:dyDescent="0.2">
      <c r="A501" s="7">
        <v>500</v>
      </c>
      <c r="B501" s="1" t="s">
        <v>2281</v>
      </c>
      <c r="C501" s="16">
        <f t="shared" si="14"/>
        <v>294</v>
      </c>
      <c r="D501" s="13">
        <v>0</v>
      </c>
      <c r="E501" s="13">
        <v>0</v>
      </c>
      <c r="F501" s="13">
        <v>83</v>
      </c>
      <c r="G501" s="1" t="s">
        <v>2511</v>
      </c>
      <c r="H501" s="16" t="str">
        <f t="shared" si="15"/>
        <v>000052</v>
      </c>
    </row>
    <row r="502" spans="1:8" x14ac:dyDescent="0.2">
      <c r="A502" s="7">
        <v>501</v>
      </c>
      <c r="B502" s="1" t="s">
        <v>2281</v>
      </c>
      <c r="C502" s="16">
        <f t="shared" si="14"/>
        <v>295</v>
      </c>
      <c r="D502" s="13">
        <v>0</v>
      </c>
      <c r="E502" s="13">
        <v>65</v>
      </c>
      <c r="F502" s="13">
        <v>83</v>
      </c>
      <c r="G502" s="1" t="s">
        <v>2512</v>
      </c>
      <c r="H502" s="16" t="str">
        <f t="shared" si="15"/>
        <v>004152</v>
      </c>
    </row>
    <row r="503" spans="1:8" x14ac:dyDescent="0.2">
      <c r="A503" s="7">
        <v>502</v>
      </c>
      <c r="B503" s="1" t="s">
        <v>2281</v>
      </c>
      <c r="C503" s="16">
        <f t="shared" si="14"/>
        <v>296</v>
      </c>
      <c r="D503" s="13">
        <v>0</v>
      </c>
      <c r="E503" s="13">
        <v>0</v>
      </c>
      <c r="F503" s="13">
        <v>84</v>
      </c>
      <c r="G503" s="1" t="s">
        <v>2513</v>
      </c>
      <c r="H503" s="16" t="str">
        <f t="shared" si="15"/>
        <v>000053</v>
      </c>
    </row>
    <row r="504" spans="1:8" x14ac:dyDescent="0.2">
      <c r="A504" s="7">
        <v>503</v>
      </c>
      <c r="B504" s="1" t="s">
        <v>2281</v>
      </c>
      <c r="C504" s="16">
        <f t="shared" si="14"/>
        <v>297</v>
      </c>
      <c r="D504" s="13">
        <v>0</v>
      </c>
      <c r="E504" s="13">
        <v>64</v>
      </c>
      <c r="F504" s="13">
        <v>84</v>
      </c>
      <c r="G504" s="1" t="s">
        <v>2514</v>
      </c>
      <c r="H504" s="16" t="str">
        <f t="shared" si="15"/>
        <v>004053</v>
      </c>
    </row>
    <row r="505" spans="1:8" x14ac:dyDescent="0.2">
      <c r="A505" s="7">
        <v>504</v>
      </c>
      <c r="B505" s="1" t="s">
        <v>2281</v>
      </c>
      <c r="C505" s="16">
        <f t="shared" si="14"/>
        <v>298</v>
      </c>
      <c r="D505" s="13">
        <v>0</v>
      </c>
      <c r="E505" s="13">
        <v>0</v>
      </c>
      <c r="F505" s="13">
        <v>85</v>
      </c>
      <c r="G505" s="1" t="s">
        <v>2515</v>
      </c>
      <c r="H505" s="16" t="str">
        <f t="shared" si="15"/>
        <v>000054</v>
      </c>
    </row>
    <row r="506" spans="1:8" x14ac:dyDescent="0.2">
      <c r="A506" s="7">
        <v>505</v>
      </c>
      <c r="B506" s="1" t="s">
        <v>2281</v>
      </c>
      <c r="C506" s="16">
        <f t="shared" si="14"/>
        <v>299</v>
      </c>
      <c r="D506" s="13">
        <v>0</v>
      </c>
      <c r="E506" s="13">
        <v>64</v>
      </c>
      <c r="F506" s="13">
        <v>85</v>
      </c>
      <c r="G506" s="1" t="s">
        <v>2516</v>
      </c>
      <c r="H506" s="16" t="str">
        <f t="shared" si="15"/>
        <v>004054</v>
      </c>
    </row>
    <row r="507" spans="1:8" x14ac:dyDescent="0.2">
      <c r="A507" s="7">
        <v>506</v>
      </c>
      <c r="B507" s="1" t="s">
        <v>2281</v>
      </c>
      <c r="C507" s="16">
        <f t="shared" si="14"/>
        <v>300</v>
      </c>
      <c r="D507" s="13">
        <v>0</v>
      </c>
      <c r="E507" s="13">
        <v>65</v>
      </c>
      <c r="F507" s="13">
        <v>85</v>
      </c>
      <c r="G507" s="1" t="s">
        <v>2517</v>
      </c>
      <c r="H507" s="16" t="str">
        <f t="shared" si="15"/>
        <v>004154</v>
      </c>
    </row>
    <row r="508" spans="1:8" x14ac:dyDescent="0.2">
      <c r="A508" s="7">
        <v>507</v>
      </c>
      <c r="B508" s="1" t="s">
        <v>2281</v>
      </c>
      <c r="C508" s="16">
        <f t="shared" si="14"/>
        <v>301</v>
      </c>
      <c r="D508" s="13">
        <v>0</v>
      </c>
      <c r="E508" s="13">
        <v>0</v>
      </c>
      <c r="F508" s="13">
        <v>86</v>
      </c>
      <c r="G508" s="1" t="s">
        <v>2216</v>
      </c>
      <c r="H508" s="16" t="str">
        <f t="shared" si="15"/>
        <v>000055</v>
      </c>
    </row>
    <row r="509" spans="1:8" x14ac:dyDescent="0.2">
      <c r="A509" s="7">
        <v>508</v>
      </c>
      <c r="B509" s="1" t="s">
        <v>2281</v>
      </c>
      <c r="C509" s="16">
        <f t="shared" si="14"/>
        <v>302</v>
      </c>
      <c r="D509" s="13">
        <v>0</v>
      </c>
      <c r="E509" s="13">
        <v>24</v>
      </c>
      <c r="F509" s="13">
        <v>86</v>
      </c>
      <c r="G509" s="1" t="s">
        <v>2518</v>
      </c>
      <c r="H509" s="16" t="str">
        <f t="shared" si="15"/>
        <v>001855</v>
      </c>
    </row>
    <row r="510" spans="1:8" x14ac:dyDescent="0.2">
      <c r="A510" s="7">
        <v>509</v>
      </c>
      <c r="B510" s="1" t="s">
        <v>2281</v>
      </c>
      <c r="C510" s="16">
        <f t="shared" si="14"/>
        <v>303</v>
      </c>
      <c r="D510" s="13">
        <v>0</v>
      </c>
      <c r="E510" s="13">
        <v>64</v>
      </c>
      <c r="F510" s="13">
        <v>86</v>
      </c>
      <c r="G510" s="1" t="s">
        <v>2216</v>
      </c>
      <c r="H510" s="16" t="str">
        <f t="shared" si="15"/>
        <v>004055</v>
      </c>
    </row>
    <row r="511" spans="1:8" x14ac:dyDescent="0.2">
      <c r="A511" s="7">
        <v>510</v>
      </c>
      <c r="B511" s="1" t="s">
        <v>2281</v>
      </c>
      <c r="C511" s="16">
        <f t="shared" si="14"/>
        <v>304</v>
      </c>
      <c r="D511" s="13">
        <v>0</v>
      </c>
      <c r="E511" s="13">
        <v>0</v>
      </c>
      <c r="F511" s="13">
        <v>87</v>
      </c>
      <c r="G511" s="1" t="s">
        <v>2519</v>
      </c>
      <c r="H511" s="16" t="str">
        <f t="shared" si="15"/>
        <v>000056</v>
      </c>
    </row>
    <row r="512" spans="1:8" x14ac:dyDescent="0.2">
      <c r="A512" s="7">
        <v>511</v>
      </c>
      <c r="B512" s="1" t="s">
        <v>2281</v>
      </c>
      <c r="C512" s="16">
        <f t="shared" si="14"/>
        <v>305</v>
      </c>
      <c r="D512" s="13">
        <v>0</v>
      </c>
      <c r="E512" s="13">
        <v>35</v>
      </c>
      <c r="F512" s="13">
        <v>87</v>
      </c>
      <c r="G512" s="1" t="s">
        <v>2520</v>
      </c>
      <c r="H512" s="16" t="str">
        <f t="shared" si="15"/>
        <v>002356</v>
      </c>
    </row>
    <row r="513" spans="1:8" x14ac:dyDescent="0.2">
      <c r="A513" s="7">
        <v>512</v>
      </c>
      <c r="B513" s="1" t="s">
        <v>2281</v>
      </c>
      <c r="C513" s="16">
        <f t="shared" si="14"/>
        <v>306</v>
      </c>
      <c r="D513" s="13">
        <v>0</v>
      </c>
      <c r="E513" s="13">
        <v>0</v>
      </c>
      <c r="F513" s="13">
        <v>88</v>
      </c>
      <c r="G513" s="1" t="s">
        <v>2521</v>
      </c>
      <c r="H513" s="16" t="str">
        <f t="shared" si="15"/>
        <v>000057</v>
      </c>
    </row>
    <row r="514" spans="1:8" x14ac:dyDescent="0.2">
      <c r="A514" s="7">
        <v>513</v>
      </c>
      <c r="B514" s="1" t="s">
        <v>2281</v>
      </c>
      <c r="C514" s="16">
        <f t="shared" si="14"/>
        <v>307</v>
      </c>
      <c r="D514" s="13">
        <v>0</v>
      </c>
      <c r="E514" s="13">
        <v>16</v>
      </c>
      <c r="F514" s="13">
        <v>88</v>
      </c>
      <c r="G514" s="1" t="s">
        <v>2522</v>
      </c>
      <c r="H514" s="16" t="str">
        <f t="shared" si="15"/>
        <v>001057</v>
      </c>
    </row>
    <row r="515" spans="1:8" x14ac:dyDescent="0.2">
      <c r="A515" s="7">
        <v>514</v>
      </c>
      <c r="B515" s="1" t="s">
        <v>2281</v>
      </c>
      <c r="C515" s="16">
        <f t="shared" ref="C515:C578" si="16">IF(B515=B514,C514+1,1)</f>
        <v>308</v>
      </c>
      <c r="D515" s="13">
        <v>0</v>
      </c>
      <c r="E515" s="13">
        <v>64</v>
      </c>
      <c r="F515" s="13">
        <v>88</v>
      </c>
      <c r="G515" s="1" t="s">
        <v>2523</v>
      </c>
      <c r="H515" s="16" t="str">
        <f t="shared" ref="H515:H578" si="17">IF(D515&lt;&gt;"-",DEC2HEX(D515,2)&amp;DEC2HEX(E515,2)&amp;DEC2HEX(F515-1,2),"-")</f>
        <v>004057</v>
      </c>
    </row>
    <row r="516" spans="1:8" x14ac:dyDescent="0.2">
      <c r="A516" s="7">
        <v>515</v>
      </c>
      <c r="B516" s="1" t="s">
        <v>2281</v>
      </c>
      <c r="C516" s="16">
        <f t="shared" si="16"/>
        <v>309</v>
      </c>
      <c r="D516" s="13">
        <v>0</v>
      </c>
      <c r="E516" s="13">
        <v>65</v>
      </c>
      <c r="F516" s="13">
        <v>88</v>
      </c>
      <c r="G516" s="1" t="s">
        <v>2524</v>
      </c>
      <c r="H516" s="16" t="str">
        <f t="shared" si="17"/>
        <v>004157</v>
      </c>
    </row>
    <row r="517" spans="1:8" x14ac:dyDescent="0.2">
      <c r="A517" s="7">
        <v>516</v>
      </c>
      <c r="B517" s="1" t="s">
        <v>2281</v>
      </c>
      <c r="C517" s="16">
        <f t="shared" si="16"/>
        <v>310</v>
      </c>
      <c r="D517" s="13">
        <v>0</v>
      </c>
      <c r="E517" s="13">
        <v>0</v>
      </c>
      <c r="F517" s="13">
        <v>89</v>
      </c>
      <c r="G517" s="1" t="s">
        <v>2525</v>
      </c>
      <c r="H517" s="16" t="str">
        <f t="shared" si="17"/>
        <v>000058</v>
      </c>
    </row>
    <row r="518" spans="1:8" x14ac:dyDescent="0.2">
      <c r="A518" s="7">
        <v>517</v>
      </c>
      <c r="B518" s="1" t="s">
        <v>2281</v>
      </c>
      <c r="C518" s="16">
        <f t="shared" si="16"/>
        <v>311</v>
      </c>
      <c r="D518" s="13">
        <v>0</v>
      </c>
      <c r="E518" s="13">
        <v>64</v>
      </c>
      <c r="F518" s="13">
        <v>89</v>
      </c>
      <c r="G518" s="1" t="s">
        <v>2526</v>
      </c>
      <c r="H518" s="16" t="str">
        <f t="shared" si="17"/>
        <v>004058</v>
      </c>
    </row>
    <row r="519" spans="1:8" x14ac:dyDescent="0.2">
      <c r="A519" s="7">
        <v>518</v>
      </c>
      <c r="B519" s="1" t="s">
        <v>2281</v>
      </c>
      <c r="C519" s="16">
        <f t="shared" si="16"/>
        <v>312</v>
      </c>
      <c r="D519" s="13">
        <v>0</v>
      </c>
      <c r="E519" s="13">
        <v>0</v>
      </c>
      <c r="F519" s="13">
        <v>90</v>
      </c>
      <c r="G519" s="1" t="s">
        <v>2527</v>
      </c>
      <c r="H519" s="16" t="str">
        <f t="shared" si="17"/>
        <v>000059</v>
      </c>
    </row>
    <row r="520" spans="1:8" x14ac:dyDescent="0.2">
      <c r="A520" s="7">
        <v>519</v>
      </c>
      <c r="B520" s="1" t="s">
        <v>2281</v>
      </c>
      <c r="C520" s="16">
        <f t="shared" si="16"/>
        <v>313</v>
      </c>
      <c r="D520" s="13">
        <v>0</v>
      </c>
      <c r="E520" s="13">
        <v>16</v>
      </c>
      <c r="F520" s="13">
        <v>90</v>
      </c>
      <c r="G520" s="1" t="s">
        <v>2528</v>
      </c>
      <c r="H520" s="16" t="str">
        <f t="shared" si="17"/>
        <v>001059</v>
      </c>
    </row>
    <row r="521" spans="1:8" x14ac:dyDescent="0.2">
      <c r="A521" s="7">
        <v>520</v>
      </c>
      <c r="B521" s="1" t="s">
        <v>2281</v>
      </c>
      <c r="C521" s="16">
        <f t="shared" si="16"/>
        <v>314</v>
      </c>
      <c r="D521" s="13">
        <v>0</v>
      </c>
      <c r="E521" s="13">
        <v>17</v>
      </c>
      <c r="F521" s="13">
        <v>90</v>
      </c>
      <c r="G521" s="1" t="s">
        <v>2529</v>
      </c>
      <c r="H521" s="16" t="str">
        <f t="shared" si="17"/>
        <v>001159</v>
      </c>
    </row>
    <row r="522" spans="1:8" x14ac:dyDescent="0.2">
      <c r="A522" s="7">
        <v>521</v>
      </c>
      <c r="B522" s="1" t="s">
        <v>2281</v>
      </c>
      <c r="C522" s="16">
        <f t="shared" si="16"/>
        <v>315</v>
      </c>
      <c r="D522" s="13">
        <v>0</v>
      </c>
      <c r="E522" s="13">
        <v>18</v>
      </c>
      <c r="F522" s="13">
        <v>90</v>
      </c>
      <c r="G522" s="1" t="s">
        <v>2530</v>
      </c>
      <c r="H522" s="16" t="str">
        <f t="shared" si="17"/>
        <v>001259</v>
      </c>
    </row>
    <row r="523" spans="1:8" x14ac:dyDescent="0.2">
      <c r="A523" s="7">
        <v>522</v>
      </c>
      <c r="B523" s="1" t="s">
        <v>2281</v>
      </c>
      <c r="C523" s="16">
        <f t="shared" si="16"/>
        <v>316</v>
      </c>
      <c r="D523" s="13">
        <v>0</v>
      </c>
      <c r="E523" s="13">
        <v>64</v>
      </c>
      <c r="F523" s="13">
        <v>90</v>
      </c>
      <c r="G523" s="1" t="s">
        <v>2531</v>
      </c>
      <c r="H523" s="16" t="str">
        <f t="shared" si="17"/>
        <v>004059</v>
      </c>
    </row>
    <row r="524" spans="1:8" x14ac:dyDescent="0.2">
      <c r="A524" s="7">
        <v>523</v>
      </c>
      <c r="B524" s="1" t="s">
        <v>2281</v>
      </c>
      <c r="C524" s="16">
        <f t="shared" si="16"/>
        <v>317</v>
      </c>
      <c r="D524" s="13">
        <v>0</v>
      </c>
      <c r="E524" s="13">
        <v>65</v>
      </c>
      <c r="F524" s="13">
        <v>90</v>
      </c>
      <c r="G524" s="1" t="s">
        <v>2532</v>
      </c>
      <c r="H524" s="16" t="str">
        <f t="shared" si="17"/>
        <v>004159</v>
      </c>
    </row>
    <row r="525" spans="1:8" x14ac:dyDescent="0.2">
      <c r="A525" s="7">
        <v>524</v>
      </c>
      <c r="B525" s="1" t="s">
        <v>2281</v>
      </c>
      <c r="C525" s="16">
        <f t="shared" si="16"/>
        <v>318</v>
      </c>
      <c r="D525" s="13">
        <v>0</v>
      </c>
      <c r="E525" s="13">
        <v>0</v>
      </c>
      <c r="F525" s="13">
        <v>91</v>
      </c>
      <c r="G525" s="1" t="s">
        <v>2533</v>
      </c>
      <c r="H525" s="16" t="str">
        <f t="shared" si="17"/>
        <v>00005A</v>
      </c>
    </row>
    <row r="526" spans="1:8" x14ac:dyDescent="0.2">
      <c r="A526" s="7">
        <v>525</v>
      </c>
      <c r="B526" s="1" t="s">
        <v>2281</v>
      </c>
      <c r="C526" s="16">
        <f t="shared" si="16"/>
        <v>319</v>
      </c>
      <c r="D526" s="13">
        <v>0</v>
      </c>
      <c r="E526" s="13">
        <v>64</v>
      </c>
      <c r="F526" s="13">
        <v>91</v>
      </c>
      <c r="G526" s="1" t="s">
        <v>2534</v>
      </c>
      <c r="H526" s="16" t="str">
        <f t="shared" si="17"/>
        <v>00405A</v>
      </c>
    </row>
    <row r="527" spans="1:8" x14ac:dyDescent="0.2">
      <c r="A527" s="7">
        <v>526</v>
      </c>
      <c r="B527" s="1" t="s">
        <v>2281</v>
      </c>
      <c r="C527" s="16">
        <f t="shared" si="16"/>
        <v>320</v>
      </c>
      <c r="D527" s="13">
        <v>0</v>
      </c>
      <c r="E527" s="13">
        <v>65</v>
      </c>
      <c r="F527" s="13">
        <v>91</v>
      </c>
      <c r="G527" s="1" t="s">
        <v>2535</v>
      </c>
      <c r="H527" s="16" t="str">
        <f t="shared" si="17"/>
        <v>00415A</v>
      </c>
    </row>
    <row r="528" spans="1:8" x14ac:dyDescent="0.2">
      <c r="A528" s="7">
        <v>527</v>
      </c>
      <c r="B528" s="1" t="s">
        <v>2281</v>
      </c>
      <c r="C528" s="16">
        <f t="shared" si="16"/>
        <v>321</v>
      </c>
      <c r="D528" s="13">
        <v>0</v>
      </c>
      <c r="E528" s="13">
        <v>66</v>
      </c>
      <c r="F528" s="13">
        <v>91</v>
      </c>
      <c r="G528" s="1" t="s">
        <v>2536</v>
      </c>
      <c r="H528" s="16" t="str">
        <f t="shared" si="17"/>
        <v>00425A</v>
      </c>
    </row>
    <row r="529" spans="1:8" x14ac:dyDescent="0.2">
      <c r="A529" s="7">
        <v>528</v>
      </c>
      <c r="B529" s="1" t="s">
        <v>2281</v>
      </c>
      <c r="C529" s="16">
        <f t="shared" si="16"/>
        <v>322</v>
      </c>
      <c r="D529" s="13">
        <v>0</v>
      </c>
      <c r="E529" s="13">
        <v>67</v>
      </c>
      <c r="F529" s="13">
        <v>91</v>
      </c>
      <c r="G529" s="1" t="s">
        <v>2537</v>
      </c>
      <c r="H529" s="16" t="str">
        <f t="shared" si="17"/>
        <v>00435A</v>
      </c>
    </row>
    <row r="530" spans="1:8" x14ac:dyDescent="0.2">
      <c r="A530" s="7">
        <v>529</v>
      </c>
      <c r="B530" s="1" t="s">
        <v>2281</v>
      </c>
      <c r="C530" s="16">
        <f t="shared" si="16"/>
        <v>323</v>
      </c>
      <c r="D530" s="13">
        <v>0</v>
      </c>
      <c r="E530" s="13">
        <v>0</v>
      </c>
      <c r="F530" s="13">
        <v>92</v>
      </c>
      <c r="G530" s="1" t="s">
        <v>2538</v>
      </c>
      <c r="H530" s="16" t="str">
        <f t="shared" si="17"/>
        <v>00005B</v>
      </c>
    </row>
    <row r="531" spans="1:8" x14ac:dyDescent="0.2">
      <c r="A531" s="7">
        <v>530</v>
      </c>
      <c r="B531" s="1" t="s">
        <v>2281</v>
      </c>
      <c r="C531" s="16">
        <f t="shared" si="16"/>
        <v>324</v>
      </c>
      <c r="D531" s="13">
        <v>0</v>
      </c>
      <c r="E531" s="13">
        <v>64</v>
      </c>
      <c r="F531" s="13">
        <v>92</v>
      </c>
      <c r="G531" s="1" t="s">
        <v>2539</v>
      </c>
      <c r="H531" s="16" t="str">
        <f t="shared" si="17"/>
        <v>00405B</v>
      </c>
    </row>
    <row r="532" spans="1:8" x14ac:dyDescent="0.2">
      <c r="A532" s="7">
        <v>531</v>
      </c>
      <c r="B532" s="1" t="s">
        <v>2281</v>
      </c>
      <c r="C532" s="16">
        <f t="shared" si="16"/>
        <v>325</v>
      </c>
      <c r="D532" s="13">
        <v>0</v>
      </c>
      <c r="E532" s="13">
        <v>66</v>
      </c>
      <c r="F532" s="13">
        <v>92</v>
      </c>
      <c r="G532" s="1" t="s">
        <v>2540</v>
      </c>
      <c r="H532" s="16" t="str">
        <f t="shared" si="17"/>
        <v>00425B</v>
      </c>
    </row>
    <row r="533" spans="1:8" x14ac:dyDescent="0.2">
      <c r="A533" s="7">
        <v>532</v>
      </c>
      <c r="B533" s="1" t="s">
        <v>2281</v>
      </c>
      <c r="C533" s="16">
        <f t="shared" si="16"/>
        <v>326</v>
      </c>
      <c r="D533" s="13">
        <v>0</v>
      </c>
      <c r="E533" s="13">
        <v>67</v>
      </c>
      <c r="F533" s="13">
        <v>92</v>
      </c>
      <c r="G533" s="1" t="s">
        <v>2541</v>
      </c>
      <c r="H533" s="16" t="str">
        <f t="shared" si="17"/>
        <v>00435B</v>
      </c>
    </row>
    <row r="534" spans="1:8" x14ac:dyDescent="0.2">
      <c r="A534" s="7">
        <v>533</v>
      </c>
      <c r="B534" s="1" t="s">
        <v>2281</v>
      </c>
      <c r="C534" s="16">
        <f t="shared" si="16"/>
        <v>327</v>
      </c>
      <c r="D534" s="13">
        <v>0</v>
      </c>
      <c r="E534" s="13">
        <v>0</v>
      </c>
      <c r="F534" s="13">
        <v>93</v>
      </c>
      <c r="G534" s="1" t="s">
        <v>2542</v>
      </c>
      <c r="H534" s="16" t="str">
        <f t="shared" si="17"/>
        <v>00005C</v>
      </c>
    </row>
    <row r="535" spans="1:8" x14ac:dyDescent="0.2">
      <c r="A535" s="7">
        <v>534</v>
      </c>
      <c r="B535" s="1" t="s">
        <v>2281</v>
      </c>
      <c r="C535" s="16">
        <f t="shared" si="16"/>
        <v>328</v>
      </c>
      <c r="D535" s="13">
        <v>0</v>
      </c>
      <c r="E535" s="13">
        <v>64</v>
      </c>
      <c r="F535" s="13">
        <v>93</v>
      </c>
      <c r="G535" s="1" t="s">
        <v>2543</v>
      </c>
      <c r="H535" s="16" t="str">
        <f t="shared" si="17"/>
        <v>00405C</v>
      </c>
    </row>
    <row r="536" spans="1:8" x14ac:dyDescent="0.2">
      <c r="A536" s="7">
        <v>535</v>
      </c>
      <c r="B536" s="1" t="s">
        <v>2281</v>
      </c>
      <c r="C536" s="16">
        <f t="shared" si="16"/>
        <v>329</v>
      </c>
      <c r="D536" s="13">
        <v>0</v>
      </c>
      <c r="E536" s="13">
        <v>65</v>
      </c>
      <c r="F536" s="13">
        <v>93</v>
      </c>
      <c r="G536" s="1" t="s">
        <v>2544</v>
      </c>
      <c r="H536" s="16" t="str">
        <f t="shared" si="17"/>
        <v>00415C</v>
      </c>
    </row>
    <row r="537" spans="1:8" x14ac:dyDescent="0.2">
      <c r="A537" s="7">
        <v>536</v>
      </c>
      <c r="B537" s="1" t="s">
        <v>2281</v>
      </c>
      <c r="C537" s="16">
        <f t="shared" si="16"/>
        <v>330</v>
      </c>
      <c r="D537" s="13">
        <v>0</v>
      </c>
      <c r="E537" s="13">
        <v>0</v>
      </c>
      <c r="F537" s="13">
        <v>94</v>
      </c>
      <c r="G537" s="1" t="s">
        <v>2545</v>
      </c>
      <c r="H537" s="16" t="str">
        <f t="shared" si="17"/>
        <v>00005D</v>
      </c>
    </row>
    <row r="538" spans="1:8" x14ac:dyDescent="0.2">
      <c r="A538" s="7">
        <v>537</v>
      </c>
      <c r="B538" s="1" t="s">
        <v>2281</v>
      </c>
      <c r="C538" s="16">
        <f t="shared" si="16"/>
        <v>331</v>
      </c>
      <c r="D538" s="13">
        <v>0</v>
      </c>
      <c r="E538" s="13">
        <v>64</v>
      </c>
      <c r="F538" s="13">
        <v>94</v>
      </c>
      <c r="G538" s="1" t="s">
        <v>2546</v>
      </c>
      <c r="H538" s="16" t="str">
        <f t="shared" si="17"/>
        <v>00405D</v>
      </c>
    </row>
    <row r="539" spans="1:8" x14ac:dyDescent="0.2">
      <c r="A539" s="7">
        <v>538</v>
      </c>
      <c r="B539" s="1" t="s">
        <v>2281</v>
      </c>
      <c r="C539" s="16">
        <f t="shared" si="16"/>
        <v>332</v>
      </c>
      <c r="D539" s="13">
        <v>0</v>
      </c>
      <c r="E539" s="13">
        <v>65</v>
      </c>
      <c r="F539" s="13">
        <v>94</v>
      </c>
      <c r="G539" s="1" t="s">
        <v>2547</v>
      </c>
      <c r="H539" s="16" t="str">
        <f t="shared" si="17"/>
        <v>00415D</v>
      </c>
    </row>
    <row r="540" spans="1:8" x14ac:dyDescent="0.2">
      <c r="A540" s="7">
        <v>539</v>
      </c>
      <c r="B540" s="1" t="s">
        <v>2281</v>
      </c>
      <c r="C540" s="16">
        <f t="shared" si="16"/>
        <v>333</v>
      </c>
      <c r="D540" s="13">
        <v>0</v>
      </c>
      <c r="E540" s="13">
        <v>0</v>
      </c>
      <c r="F540" s="13">
        <v>95</v>
      </c>
      <c r="G540" s="1" t="s">
        <v>2548</v>
      </c>
      <c r="H540" s="16" t="str">
        <f t="shared" si="17"/>
        <v>00005E</v>
      </c>
    </row>
    <row r="541" spans="1:8" x14ac:dyDescent="0.2">
      <c r="A541" s="7">
        <v>540</v>
      </c>
      <c r="B541" s="1" t="s">
        <v>2281</v>
      </c>
      <c r="C541" s="16">
        <f t="shared" si="16"/>
        <v>334</v>
      </c>
      <c r="D541" s="13">
        <v>0</v>
      </c>
      <c r="E541" s="13">
        <v>0</v>
      </c>
      <c r="F541" s="13">
        <v>96</v>
      </c>
      <c r="G541" s="1" t="s">
        <v>2549</v>
      </c>
      <c r="H541" s="16" t="str">
        <f t="shared" si="17"/>
        <v>00005F</v>
      </c>
    </row>
    <row r="542" spans="1:8" x14ac:dyDescent="0.2">
      <c r="A542" s="7">
        <v>541</v>
      </c>
      <c r="B542" s="1" t="s">
        <v>2281</v>
      </c>
      <c r="C542" s="16">
        <f t="shared" si="16"/>
        <v>335</v>
      </c>
      <c r="D542" s="13">
        <v>0</v>
      </c>
      <c r="E542" s="13">
        <v>20</v>
      </c>
      <c r="F542" s="13">
        <v>96</v>
      </c>
      <c r="G542" s="1" t="s">
        <v>2550</v>
      </c>
      <c r="H542" s="16" t="str">
        <f t="shared" si="17"/>
        <v>00145F</v>
      </c>
    </row>
    <row r="543" spans="1:8" x14ac:dyDescent="0.2">
      <c r="A543" s="7">
        <v>542</v>
      </c>
      <c r="B543" s="1" t="s">
        <v>2281</v>
      </c>
      <c r="C543" s="16">
        <f t="shared" si="16"/>
        <v>336</v>
      </c>
      <c r="D543" s="13">
        <v>0</v>
      </c>
      <c r="E543" s="13">
        <v>27</v>
      </c>
      <c r="F543" s="13">
        <v>96</v>
      </c>
      <c r="G543" s="1" t="s">
        <v>2551</v>
      </c>
      <c r="H543" s="16" t="str">
        <f t="shared" si="17"/>
        <v>001B5F</v>
      </c>
    </row>
    <row r="544" spans="1:8" x14ac:dyDescent="0.2">
      <c r="A544" s="7">
        <v>543</v>
      </c>
      <c r="B544" s="1" t="s">
        <v>2281</v>
      </c>
      <c r="C544" s="16">
        <f t="shared" si="16"/>
        <v>337</v>
      </c>
      <c r="D544" s="13">
        <v>0</v>
      </c>
      <c r="E544" s="13">
        <v>64</v>
      </c>
      <c r="F544" s="13">
        <v>96</v>
      </c>
      <c r="G544" s="1" t="s">
        <v>2552</v>
      </c>
      <c r="H544" s="16" t="str">
        <f t="shared" si="17"/>
        <v>00405F</v>
      </c>
    </row>
    <row r="545" spans="1:8" x14ac:dyDescent="0.2">
      <c r="A545" s="7">
        <v>544</v>
      </c>
      <c r="B545" s="1" t="s">
        <v>2281</v>
      </c>
      <c r="C545" s="16">
        <f t="shared" si="16"/>
        <v>338</v>
      </c>
      <c r="D545" s="13">
        <v>0</v>
      </c>
      <c r="E545" s="13">
        <v>66</v>
      </c>
      <c r="F545" s="13">
        <v>96</v>
      </c>
      <c r="G545" s="1" t="s">
        <v>2553</v>
      </c>
      <c r="H545" s="16" t="str">
        <f t="shared" si="17"/>
        <v>00425F</v>
      </c>
    </row>
    <row r="546" spans="1:8" x14ac:dyDescent="0.2">
      <c r="A546" s="7">
        <v>545</v>
      </c>
      <c r="B546" s="1" t="s">
        <v>2281</v>
      </c>
      <c r="C546" s="16">
        <f t="shared" si="16"/>
        <v>339</v>
      </c>
      <c r="D546" s="13">
        <v>0</v>
      </c>
      <c r="E546" s="13">
        <v>0</v>
      </c>
      <c r="F546" s="13">
        <v>97</v>
      </c>
      <c r="G546" s="1" t="s">
        <v>2554</v>
      </c>
      <c r="H546" s="16" t="str">
        <f t="shared" si="17"/>
        <v>000060</v>
      </c>
    </row>
    <row r="547" spans="1:8" x14ac:dyDescent="0.2">
      <c r="A547" s="7">
        <v>546</v>
      </c>
      <c r="B547" s="1" t="s">
        <v>2281</v>
      </c>
      <c r="C547" s="16">
        <f t="shared" si="16"/>
        <v>340</v>
      </c>
      <c r="D547" s="13">
        <v>0</v>
      </c>
      <c r="E547" s="13">
        <v>45</v>
      </c>
      <c r="F547" s="13">
        <v>97</v>
      </c>
      <c r="G547" s="1" t="s">
        <v>2555</v>
      </c>
      <c r="H547" s="16" t="str">
        <f t="shared" si="17"/>
        <v>002D60</v>
      </c>
    </row>
    <row r="548" spans="1:8" x14ac:dyDescent="0.2">
      <c r="A548" s="7">
        <v>547</v>
      </c>
      <c r="B548" s="1" t="s">
        <v>2281</v>
      </c>
      <c r="C548" s="16">
        <f t="shared" si="16"/>
        <v>341</v>
      </c>
      <c r="D548" s="13">
        <v>0</v>
      </c>
      <c r="E548" s="13">
        <v>64</v>
      </c>
      <c r="F548" s="13">
        <v>97</v>
      </c>
      <c r="G548" s="1" t="s">
        <v>2556</v>
      </c>
      <c r="H548" s="16" t="str">
        <f t="shared" si="17"/>
        <v>004060</v>
      </c>
    </row>
    <row r="549" spans="1:8" x14ac:dyDescent="0.2">
      <c r="A549" s="7">
        <v>548</v>
      </c>
      <c r="B549" s="1" t="s">
        <v>2281</v>
      </c>
      <c r="C549" s="16">
        <f t="shared" si="16"/>
        <v>342</v>
      </c>
      <c r="D549" s="13">
        <v>0</v>
      </c>
      <c r="E549" s="13">
        <v>65</v>
      </c>
      <c r="F549" s="13">
        <v>97</v>
      </c>
      <c r="G549" s="1" t="s">
        <v>2557</v>
      </c>
      <c r="H549" s="16" t="str">
        <f t="shared" si="17"/>
        <v>004160</v>
      </c>
    </row>
    <row r="550" spans="1:8" x14ac:dyDescent="0.2">
      <c r="A550" s="7">
        <v>549</v>
      </c>
      <c r="B550" s="1" t="s">
        <v>2281</v>
      </c>
      <c r="C550" s="16">
        <f t="shared" si="16"/>
        <v>343</v>
      </c>
      <c r="D550" s="13">
        <v>0</v>
      </c>
      <c r="E550" s="13">
        <v>66</v>
      </c>
      <c r="F550" s="13">
        <v>97</v>
      </c>
      <c r="G550" s="1" t="s">
        <v>2558</v>
      </c>
      <c r="H550" s="16" t="str">
        <f t="shared" si="17"/>
        <v>004260</v>
      </c>
    </row>
    <row r="551" spans="1:8" x14ac:dyDescent="0.2">
      <c r="A551" s="7">
        <v>550</v>
      </c>
      <c r="B551" s="1" t="s">
        <v>2281</v>
      </c>
      <c r="C551" s="16">
        <f t="shared" si="16"/>
        <v>344</v>
      </c>
      <c r="D551" s="13">
        <v>0</v>
      </c>
      <c r="E551" s="13">
        <v>0</v>
      </c>
      <c r="F551" s="13">
        <v>98</v>
      </c>
      <c r="G551" s="1" t="s">
        <v>2559</v>
      </c>
      <c r="H551" s="16" t="str">
        <f t="shared" si="17"/>
        <v>000061</v>
      </c>
    </row>
    <row r="552" spans="1:8" x14ac:dyDescent="0.2">
      <c r="A552" s="7">
        <v>551</v>
      </c>
      <c r="B552" s="1" t="s">
        <v>2281</v>
      </c>
      <c r="C552" s="16">
        <f t="shared" si="16"/>
        <v>345</v>
      </c>
      <c r="D552" s="13">
        <v>0</v>
      </c>
      <c r="E552" s="13">
        <v>27</v>
      </c>
      <c r="F552" s="13">
        <v>98</v>
      </c>
      <c r="G552" s="1" t="s">
        <v>2560</v>
      </c>
      <c r="H552" s="16" t="str">
        <f t="shared" si="17"/>
        <v>001B61</v>
      </c>
    </row>
    <row r="553" spans="1:8" x14ac:dyDescent="0.2">
      <c r="A553" s="7">
        <v>552</v>
      </c>
      <c r="B553" s="1" t="s">
        <v>2281</v>
      </c>
      <c r="C553" s="16">
        <f t="shared" si="16"/>
        <v>346</v>
      </c>
      <c r="D553" s="13">
        <v>0</v>
      </c>
      <c r="E553" s="13">
        <v>64</v>
      </c>
      <c r="F553" s="13">
        <v>98</v>
      </c>
      <c r="G553" s="1" t="s">
        <v>2561</v>
      </c>
      <c r="H553" s="16" t="str">
        <f t="shared" si="17"/>
        <v>004061</v>
      </c>
    </row>
    <row r="554" spans="1:8" x14ac:dyDescent="0.2">
      <c r="A554" s="7">
        <v>553</v>
      </c>
      <c r="B554" s="1" t="s">
        <v>2281</v>
      </c>
      <c r="C554" s="16">
        <f t="shared" si="16"/>
        <v>347</v>
      </c>
      <c r="D554" s="13">
        <v>0</v>
      </c>
      <c r="E554" s="13">
        <v>0</v>
      </c>
      <c r="F554" s="13">
        <v>99</v>
      </c>
      <c r="G554" s="1" t="s">
        <v>2562</v>
      </c>
      <c r="H554" s="16" t="str">
        <f t="shared" si="17"/>
        <v>000062</v>
      </c>
    </row>
    <row r="555" spans="1:8" x14ac:dyDescent="0.2">
      <c r="A555" s="7">
        <v>554</v>
      </c>
      <c r="B555" s="1" t="s">
        <v>2281</v>
      </c>
      <c r="C555" s="16">
        <f t="shared" si="16"/>
        <v>348</v>
      </c>
      <c r="D555" s="13">
        <v>0</v>
      </c>
      <c r="E555" s="13">
        <v>12</v>
      </c>
      <c r="F555" s="13">
        <v>99</v>
      </c>
      <c r="G555" s="1" t="s">
        <v>2563</v>
      </c>
      <c r="H555" s="16" t="str">
        <f t="shared" si="17"/>
        <v>000C62</v>
      </c>
    </row>
    <row r="556" spans="1:8" x14ac:dyDescent="0.2">
      <c r="A556" s="7">
        <v>555</v>
      </c>
      <c r="B556" s="1" t="s">
        <v>2281</v>
      </c>
      <c r="C556" s="16">
        <f t="shared" si="16"/>
        <v>349</v>
      </c>
      <c r="D556" s="13">
        <v>0</v>
      </c>
      <c r="E556" s="13">
        <v>14</v>
      </c>
      <c r="F556" s="13">
        <v>99</v>
      </c>
      <c r="G556" s="1" t="s">
        <v>2564</v>
      </c>
      <c r="H556" s="16" t="str">
        <f t="shared" si="17"/>
        <v>000E62</v>
      </c>
    </row>
    <row r="557" spans="1:8" x14ac:dyDescent="0.2">
      <c r="A557" s="7">
        <v>556</v>
      </c>
      <c r="B557" s="1" t="s">
        <v>2281</v>
      </c>
      <c r="C557" s="16">
        <f t="shared" si="16"/>
        <v>350</v>
      </c>
      <c r="D557" s="13">
        <v>0</v>
      </c>
      <c r="E557" s="13">
        <v>18</v>
      </c>
      <c r="F557" s="13">
        <v>99</v>
      </c>
      <c r="G557" s="1" t="s">
        <v>2565</v>
      </c>
      <c r="H557" s="16" t="str">
        <f t="shared" si="17"/>
        <v>001262</v>
      </c>
    </row>
    <row r="558" spans="1:8" x14ac:dyDescent="0.2">
      <c r="A558" s="7">
        <v>557</v>
      </c>
      <c r="B558" s="1" t="s">
        <v>2281</v>
      </c>
      <c r="C558" s="16">
        <f t="shared" si="16"/>
        <v>351</v>
      </c>
      <c r="D558" s="13">
        <v>0</v>
      </c>
      <c r="E558" s="13">
        <v>35</v>
      </c>
      <c r="F558" s="13">
        <v>99</v>
      </c>
      <c r="G558" s="1" t="s">
        <v>2566</v>
      </c>
      <c r="H558" s="16" t="str">
        <f t="shared" si="17"/>
        <v>002362</v>
      </c>
    </row>
    <row r="559" spans="1:8" x14ac:dyDescent="0.2">
      <c r="A559" s="7">
        <v>558</v>
      </c>
      <c r="B559" s="1" t="s">
        <v>2281</v>
      </c>
      <c r="C559" s="16">
        <f t="shared" si="16"/>
        <v>352</v>
      </c>
      <c r="D559" s="13">
        <v>0</v>
      </c>
      <c r="E559" s="13">
        <v>40</v>
      </c>
      <c r="F559" s="13">
        <v>99</v>
      </c>
      <c r="G559" s="1" t="s">
        <v>2567</v>
      </c>
      <c r="H559" s="16" t="str">
        <f t="shared" si="17"/>
        <v>002862</v>
      </c>
    </row>
    <row r="560" spans="1:8" x14ac:dyDescent="0.2">
      <c r="A560" s="7">
        <v>559</v>
      </c>
      <c r="B560" s="1" t="s">
        <v>2281</v>
      </c>
      <c r="C560" s="16">
        <f t="shared" si="16"/>
        <v>353</v>
      </c>
      <c r="D560" s="13">
        <v>0</v>
      </c>
      <c r="E560" s="13">
        <v>41</v>
      </c>
      <c r="F560" s="13">
        <v>99</v>
      </c>
      <c r="G560" s="1" t="s">
        <v>2568</v>
      </c>
      <c r="H560" s="16" t="str">
        <f t="shared" si="17"/>
        <v>002962</v>
      </c>
    </row>
    <row r="561" spans="1:8" x14ac:dyDescent="0.2">
      <c r="A561" s="7">
        <v>560</v>
      </c>
      <c r="B561" s="1" t="s">
        <v>2281</v>
      </c>
      <c r="C561" s="16">
        <f t="shared" si="16"/>
        <v>354</v>
      </c>
      <c r="D561" s="13">
        <v>0</v>
      </c>
      <c r="E561" s="13">
        <v>42</v>
      </c>
      <c r="F561" s="13">
        <v>99</v>
      </c>
      <c r="G561" s="1" t="s">
        <v>2569</v>
      </c>
      <c r="H561" s="16" t="str">
        <f t="shared" si="17"/>
        <v>002A62</v>
      </c>
    </row>
    <row r="562" spans="1:8" x14ac:dyDescent="0.2">
      <c r="A562" s="7">
        <v>561</v>
      </c>
      <c r="B562" s="1" t="s">
        <v>2281</v>
      </c>
      <c r="C562" s="16">
        <f t="shared" si="16"/>
        <v>355</v>
      </c>
      <c r="D562" s="13">
        <v>0</v>
      </c>
      <c r="E562" s="13">
        <v>64</v>
      </c>
      <c r="F562" s="13">
        <v>99</v>
      </c>
      <c r="G562" s="1" t="s">
        <v>2570</v>
      </c>
      <c r="H562" s="16" t="str">
        <f t="shared" si="17"/>
        <v>004062</v>
      </c>
    </row>
    <row r="563" spans="1:8" x14ac:dyDescent="0.2">
      <c r="A563" s="7">
        <v>562</v>
      </c>
      <c r="B563" s="1" t="s">
        <v>2281</v>
      </c>
      <c r="C563" s="16">
        <f t="shared" si="16"/>
        <v>356</v>
      </c>
      <c r="D563" s="13">
        <v>0</v>
      </c>
      <c r="E563" s="13">
        <v>65</v>
      </c>
      <c r="F563" s="13">
        <v>99</v>
      </c>
      <c r="G563" s="1" t="s">
        <v>2571</v>
      </c>
      <c r="H563" s="16" t="str">
        <f t="shared" si="17"/>
        <v>004162</v>
      </c>
    </row>
    <row r="564" spans="1:8" x14ac:dyDescent="0.2">
      <c r="A564" s="7">
        <v>563</v>
      </c>
      <c r="B564" s="1" t="s">
        <v>2281</v>
      </c>
      <c r="C564" s="16">
        <f t="shared" si="16"/>
        <v>357</v>
      </c>
      <c r="D564" s="13">
        <v>0</v>
      </c>
      <c r="E564" s="13">
        <v>66</v>
      </c>
      <c r="F564" s="13">
        <v>99</v>
      </c>
      <c r="G564" s="1" t="s">
        <v>2572</v>
      </c>
      <c r="H564" s="16" t="str">
        <f t="shared" si="17"/>
        <v>004262</v>
      </c>
    </row>
    <row r="565" spans="1:8" x14ac:dyDescent="0.2">
      <c r="A565" s="7">
        <v>564</v>
      </c>
      <c r="B565" s="1" t="s">
        <v>2281</v>
      </c>
      <c r="C565" s="16">
        <f t="shared" si="16"/>
        <v>358</v>
      </c>
      <c r="D565" s="13">
        <v>0</v>
      </c>
      <c r="E565" s="13">
        <v>67</v>
      </c>
      <c r="F565" s="13">
        <v>99</v>
      </c>
      <c r="G565" s="1" t="s">
        <v>2573</v>
      </c>
      <c r="H565" s="16" t="str">
        <f t="shared" si="17"/>
        <v>004362</v>
      </c>
    </row>
    <row r="566" spans="1:8" x14ac:dyDescent="0.2">
      <c r="A566" s="7">
        <v>565</v>
      </c>
      <c r="B566" s="1" t="s">
        <v>2281</v>
      </c>
      <c r="C566" s="16">
        <f t="shared" si="16"/>
        <v>359</v>
      </c>
      <c r="D566" s="13">
        <v>0</v>
      </c>
      <c r="E566" s="13">
        <v>68</v>
      </c>
      <c r="F566" s="13">
        <v>99</v>
      </c>
      <c r="G566" s="1" t="s">
        <v>2574</v>
      </c>
      <c r="H566" s="16" t="str">
        <f t="shared" si="17"/>
        <v>004462</v>
      </c>
    </row>
    <row r="567" spans="1:8" x14ac:dyDescent="0.2">
      <c r="A567" s="7">
        <v>566</v>
      </c>
      <c r="B567" s="1" t="s">
        <v>2281</v>
      </c>
      <c r="C567" s="16">
        <f t="shared" si="16"/>
        <v>360</v>
      </c>
      <c r="D567" s="13">
        <v>0</v>
      </c>
      <c r="E567" s="13">
        <v>69</v>
      </c>
      <c r="F567" s="13">
        <v>99</v>
      </c>
      <c r="G567" s="1" t="s">
        <v>2575</v>
      </c>
      <c r="H567" s="16" t="str">
        <f t="shared" si="17"/>
        <v>004562</v>
      </c>
    </row>
    <row r="568" spans="1:8" x14ac:dyDescent="0.2">
      <c r="A568" s="7">
        <v>567</v>
      </c>
      <c r="B568" s="1" t="s">
        <v>2281</v>
      </c>
      <c r="C568" s="16">
        <f t="shared" si="16"/>
        <v>361</v>
      </c>
      <c r="D568" s="13">
        <v>0</v>
      </c>
      <c r="E568" s="13">
        <v>70</v>
      </c>
      <c r="F568" s="13">
        <v>99</v>
      </c>
      <c r="G568" s="1" t="s">
        <v>2576</v>
      </c>
      <c r="H568" s="16" t="str">
        <f t="shared" si="17"/>
        <v>004662</v>
      </c>
    </row>
    <row r="569" spans="1:8" x14ac:dyDescent="0.2">
      <c r="A569" s="7">
        <v>568</v>
      </c>
      <c r="B569" s="1" t="s">
        <v>2281</v>
      </c>
      <c r="C569" s="16">
        <f t="shared" si="16"/>
        <v>362</v>
      </c>
      <c r="D569" s="13">
        <v>0</v>
      </c>
      <c r="E569" s="13">
        <v>71</v>
      </c>
      <c r="F569" s="13">
        <v>99</v>
      </c>
      <c r="G569" s="1" t="s">
        <v>2577</v>
      </c>
      <c r="H569" s="16" t="str">
        <f t="shared" si="17"/>
        <v>004762</v>
      </c>
    </row>
    <row r="570" spans="1:8" x14ac:dyDescent="0.2">
      <c r="A570" s="7">
        <v>569</v>
      </c>
      <c r="B570" s="1" t="s">
        <v>2281</v>
      </c>
      <c r="C570" s="16">
        <f t="shared" si="16"/>
        <v>363</v>
      </c>
      <c r="D570" s="13">
        <v>0</v>
      </c>
      <c r="E570" s="13">
        <v>72</v>
      </c>
      <c r="F570" s="13">
        <v>99</v>
      </c>
      <c r="G570" s="1" t="s">
        <v>2578</v>
      </c>
      <c r="H570" s="16" t="str">
        <f t="shared" si="17"/>
        <v>004862</v>
      </c>
    </row>
    <row r="571" spans="1:8" x14ac:dyDescent="0.2">
      <c r="A571" s="7">
        <v>570</v>
      </c>
      <c r="B571" s="1" t="s">
        <v>2281</v>
      </c>
      <c r="C571" s="16">
        <f t="shared" si="16"/>
        <v>364</v>
      </c>
      <c r="D571" s="13">
        <v>0</v>
      </c>
      <c r="E571" s="13">
        <v>0</v>
      </c>
      <c r="F571" s="13">
        <v>100</v>
      </c>
      <c r="G571" s="1" t="s">
        <v>2579</v>
      </c>
      <c r="H571" s="16" t="str">
        <f t="shared" si="17"/>
        <v>000063</v>
      </c>
    </row>
    <row r="572" spans="1:8" x14ac:dyDescent="0.2">
      <c r="A572" s="7">
        <v>571</v>
      </c>
      <c r="B572" s="1" t="s">
        <v>2281</v>
      </c>
      <c r="C572" s="16">
        <f t="shared" si="16"/>
        <v>365</v>
      </c>
      <c r="D572" s="13">
        <v>0</v>
      </c>
      <c r="E572" s="13">
        <v>18</v>
      </c>
      <c r="F572" s="13">
        <v>100</v>
      </c>
      <c r="G572" s="1" t="s">
        <v>2580</v>
      </c>
      <c r="H572" s="16" t="str">
        <f t="shared" si="17"/>
        <v>001263</v>
      </c>
    </row>
    <row r="573" spans="1:8" x14ac:dyDescent="0.2">
      <c r="A573" s="7">
        <v>572</v>
      </c>
      <c r="B573" s="1" t="s">
        <v>2281</v>
      </c>
      <c r="C573" s="16">
        <f t="shared" si="16"/>
        <v>366</v>
      </c>
      <c r="D573" s="13">
        <v>0</v>
      </c>
      <c r="E573" s="13">
        <v>19</v>
      </c>
      <c r="F573" s="13">
        <v>100</v>
      </c>
      <c r="G573" s="1" t="s">
        <v>2581</v>
      </c>
      <c r="H573" s="16" t="str">
        <f t="shared" si="17"/>
        <v>001363</v>
      </c>
    </row>
    <row r="574" spans="1:8" x14ac:dyDescent="0.2">
      <c r="A574" s="7">
        <v>573</v>
      </c>
      <c r="B574" s="1" t="s">
        <v>2281</v>
      </c>
      <c r="C574" s="16">
        <f t="shared" si="16"/>
        <v>367</v>
      </c>
      <c r="D574" s="13">
        <v>0</v>
      </c>
      <c r="E574" s="13">
        <v>40</v>
      </c>
      <c r="F574" s="13">
        <v>100</v>
      </c>
      <c r="G574" s="1" t="s">
        <v>2582</v>
      </c>
      <c r="H574" s="16" t="str">
        <f t="shared" si="17"/>
        <v>002863</v>
      </c>
    </row>
    <row r="575" spans="1:8" x14ac:dyDescent="0.2">
      <c r="A575" s="7">
        <v>574</v>
      </c>
      <c r="B575" s="1" t="s">
        <v>2281</v>
      </c>
      <c r="C575" s="16">
        <f t="shared" si="16"/>
        <v>368</v>
      </c>
      <c r="D575" s="13">
        <v>0</v>
      </c>
      <c r="E575" s="13">
        <v>64</v>
      </c>
      <c r="F575" s="13">
        <v>100</v>
      </c>
      <c r="G575" s="1" t="s">
        <v>2583</v>
      </c>
      <c r="H575" s="16" t="str">
        <f t="shared" si="17"/>
        <v>004063</v>
      </c>
    </row>
    <row r="576" spans="1:8" x14ac:dyDescent="0.2">
      <c r="A576" s="7">
        <v>575</v>
      </c>
      <c r="B576" s="1" t="s">
        <v>2281</v>
      </c>
      <c r="C576" s="16">
        <f t="shared" si="16"/>
        <v>369</v>
      </c>
      <c r="D576" s="13">
        <v>0</v>
      </c>
      <c r="E576" s="13">
        <v>65</v>
      </c>
      <c r="F576" s="13">
        <v>100</v>
      </c>
      <c r="G576" s="1" t="s">
        <v>2584</v>
      </c>
      <c r="H576" s="16" t="str">
        <f t="shared" si="17"/>
        <v>004163</v>
      </c>
    </row>
    <row r="577" spans="1:8" x14ac:dyDescent="0.2">
      <c r="A577" s="7">
        <v>576</v>
      </c>
      <c r="B577" s="1" t="s">
        <v>2281</v>
      </c>
      <c r="C577" s="16">
        <f t="shared" si="16"/>
        <v>370</v>
      </c>
      <c r="D577" s="13">
        <v>0</v>
      </c>
      <c r="E577" s="13">
        <v>66</v>
      </c>
      <c r="F577" s="13">
        <v>100</v>
      </c>
      <c r="G577" s="1" t="s">
        <v>2585</v>
      </c>
      <c r="H577" s="16" t="str">
        <f t="shared" si="17"/>
        <v>004263</v>
      </c>
    </row>
    <row r="578" spans="1:8" x14ac:dyDescent="0.2">
      <c r="A578" s="7">
        <v>577</v>
      </c>
      <c r="B578" s="1" t="s">
        <v>2281</v>
      </c>
      <c r="C578" s="16">
        <f t="shared" si="16"/>
        <v>371</v>
      </c>
      <c r="D578" s="13">
        <v>0</v>
      </c>
      <c r="E578" s="13">
        <v>67</v>
      </c>
      <c r="F578" s="13">
        <v>100</v>
      </c>
      <c r="G578" s="1" t="s">
        <v>2586</v>
      </c>
      <c r="H578" s="16" t="str">
        <f t="shared" si="17"/>
        <v>004363</v>
      </c>
    </row>
    <row r="579" spans="1:8" x14ac:dyDescent="0.2">
      <c r="A579" s="7">
        <v>578</v>
      </c>
      <c r="B579" s="1" t="s">
        <v>2281</v>
      </c>
      <c r="C579" s="16">
        <f t="shared" ref="C579:C642" si="18">IF(B579=B578,C578+1,1)</f>
        <v>372</v>
      </c>
      <c r="D579" s="13">
        <v>0</v>
      </c>
      <c r="E579" s="13">
        <v>0</v>
      </c>
      <c r="F579" s="13">
        <v>101</v>
      </c>
      <c r="G579" s="1" t="s">
        <v>2587</v>
      </c>
      <c r="H579" s="16" t="str">
        <f t="shared" ref="H579:H642" si="19">IF(D579&lt;&gt;"-",DEC2HEX(D579,2)&amp;DEC2HEX(E579,2)&amp;DEC2HEX(F579-1,2),"-")</f>
        <v>000064</v>
      </c>
    </row>
    <row r="580" spans="1:8" x14ac:dyDescent="0.2">
      <c r="A580" s="7">
        <v>579</v>
      </c>
      <c r="B580" s="1" t="s">
        <v>2281</v>
      </c>
      <c r="C580" s="16">
        <f t="shared" si="18"/>
        <v>373</v>
      </c>
      <c r="D580" s="13">
        <v>0</v>
      </c>
      <c r="E580" s="13">
        <v>64</v>
      </c>
      <c r="F580" s="13">
        <v>101</v>
      </c>
      <c r="G580" s="1" t="s">
        <v>2588</v>
      </c>
      <c r="H580" s="16" t="str">
        <f t="shared" si="19"/>
        <v>004064</v>
      </c>
    </row>
    <row r="581" spans="1:8" x14ac:dyDescent="0.2">
      <c r="A581" s="7">
        <v>580</v>
      </c>
      <c r="B581" s="1" t="s">
        <v>2281</v>
      </c>
      <c r="C581" s="16">
        <f t="shared" si="18"/>
        <v>374</v>
      </c>
      <c r="D581" s="13">
        <v>0</v>
      </c>
      <c r="E581" s="13">
        <v>96</v>
      </c>
      <c r="F581" s="13">
        <v>101</v>
      </c>
      <c r="G581" s="1" t="s">
        <v>2589</v>
      </c>
      <c r="H581" s="16" t="str">
        <f t="shared" si="19"/>
        <v>006064</v>
      </c>
    </row>
    <row r="582" spans="1:8" x14ac:dyDescent="0.2">
      <c r="A582" s="7">
        <v>581</v>
      </c>
      <c r="B582" s="1" t="s">
        <v>2281</v>
      </c>
      <c r="C582" s="16">
        <f t="shared" si="18"/>
        <v>375</v>
      </c>
      <c r="D582" s="13">
        <v>0</v>
      </c>
      <c r="E582" s="13">
        <v>0</v>
      </c>
      <c r="F582" s="13">
        <v>102</v>
      </c>
      <c r="G582" s="1" t="s">
        <v>2590</v>
      </c>
      <c r="H582" s="16" t="str">
        <f t="shared" si="19"/>
        <v>000065</v>
      </c>
    </row>
    <row r="583" spans="1:8" x14ac:dyDescent="0.2">
      <c r="A583" s="7">
        <v>582</v>
      </c>
      <c r="B583" s="1" t="s">
        <v>2281</v>
      </c>
      <c r="C583" s="16">
        <f t="shared" si="18"/>
        <v>376</v>
      </c>
      <c r="D583" s="13">
        <v>0</v>
      </c>
      <c r="E583" s="13">
        <v>64</v>
      </c>
      <c r="F583" s="13">
        <v>102</v>
      </c>
      <c r="G583" s="1" t="s">
        <v>2591</v>
      </c>
      <c r="H583" s="16" t="str">
        <f t="shared" si="19"/>
        <v>004065</v>
      </c>
    </row>
    <row r="584" spans="1:8" x14ac:dyDescent="0.2">
      <c r="A584" s="7">
        <v>583</v>
      </c>
      <c r="B584" s="1" t="s">
        <v>2281</v>
      </c>
      <c r="C584" s="16">
        <f t="shared" si="18"/>
        <v>377</v>
      </c>
      <c r="D584" s="13">
        <v>0</v>
      </c>
      <c r="E584" s="13">
        <v>65</v>
      </c>
      <c r="F584" s="13">
        <v>102</v>
      </c>
      <c r="G584" s="1" t="s">
        <v>2592</v>
      </c>
      <c r="H584" s="16" t="str">
        <f t="shared" si="19"/>
        <v>004165</v>
      </c>
    </row>
    <row r="585" spans="1:8" x14ac:dyDescent="0.2">
      <c r="A585" s="7">
        <v>584</v>
      </c>
      <c r="B585" s="1" t="s">
        <v>2281</v>
      </c>
      <c r="C585" s="16">
        <f t="shared" si="18"/>
        <v>378</v>
      </c>
      <c r="D585" s="13">
        <v>0</v>
      </c>
      <c r="E585" s="13">
        <v>66</v>
      </c>
      <c r="F585" s="13">
        <v>102</v>
      </c>
      <c r="G585" s="1" t="s">
        <v>2593</v>
      </c>
      <c r="H585" s="16" t="str">
        <f t="shared" si="19"/>
        <v>004265</v>
      </c>
    </row>
    <row r="586" spans="1:8" x14ac:dyDescent="0.2">
      <c r="A586" s="7">
        <v>585</v>
      </c>
      <c r="B586" s="1" t="s">
        <v>2281</v>
      </c>
      <c r="C586" s="16">
        <f t="shared" si="18"/>
        <v>379</v>
      </c>
      <c r="D586" s="13">
        <v>0</v>
      </c>
      <c r="E586" s="13">
        <v>67</v>
      </c>
      <c r="F586" s="13">
        <v>102</v>
      </c>
      <c r="G586" s="1" t="s">
        <v>2594</v>
      </c>
      <c r="H586" s="16" t="str">
        <f t="shared" si="19"/>
        <v>004365</v>
      </c>
    </row>
    <row r="587" spans="1:8" x14ac:dyDescent="0.2">
      <c r="A587" s="7">
        <v>586</v>
      </c>
      <c r="B587" s="1" t="s">
        <v>2281</v>
      </c>
      <c r="C587" s="16">
        <f t="shared" si="18"/>
        <v>380</v>
      </c>
      <c r="D587" s="13">
        <v>0</v>
      </c>
      <c r="E587" s="13">
        <v>68</v>
      </c>
      <c r="F587" s="13">
        <v>102</v>
      </c>
      <c r="G587" s="1" t="s">
        <v>2595</v>
      </c>
      <c r="H587" s="16" t="str">
        <f t="shared" si="19"/>
        <v>004465</v>
      </c>
    </row>
    <row r="588" spans="1:8" x14ac:dyDescent="0.2">
      <c r="A588" s="7">
        <v>587</v>
      </c>
      <c r="B588" s="1" t="s">
        <v>2281</v>
      </c>
      <c r="C588" s="16">
        <f t="shared" si="18"/>
        <v>381</v>
      </c>
      <c r="D588" s="13">
        <v>0</v>
      </c>
      <c r="E588" s="13">
        <v>70</v>
      </c>
      <c r="F588" s="13">
        <v>102</v>
      </c>
      <c r="G588" s="1" t="s">
        <v>2596</v>
      </c>
      <c r="H588" s="16" t="str">
        <f t="shared" si="19"/>
        <v>004665</v>
      </c>
    </row>
    <row r="589" spans="1:8" x14ac:dyDescent="0.2">
      <c r="A589" s="7">
        <v>588</v>
      </c>
      <c r="B589" s="1" t="s">
        <v>2281</v>
      </c>
      <c r="C589" s="16">
        <f t="shared" si="18"/>
        <v>382</v>
      </c>
      <c r="D589" s="13">
        <v>0</v>
      </c>
      <c r="E589" s="13">
        <v>71</v>
      </c>
      <c r="F589" s="13">
        <v>102</v>
      </c>
      <c r="G589" s="1" t="s">
        <v>2597</v>
      </c>
      <c r="H589" s="16" t="str">
        <f t="shared" si="19"/>
        <v>004765</v>
      </c>
    </row>
    <row r="590" spans="1:8" x14ac:dyDescent="0.2">
      <c r="A590" s="7">
        <v>589</v>
      </c>
      <c r="B590" s="1" t="s">
        <v>2281</v>
      </c>
      <c r="C590" s="16">
        <f t="shared" si="18"/>
        <v>383</v>
      </c>
      <c r="D590" s="13">
        <v>0</v>
      </c>
      <c r="E590" s="13">
        <v>96</v>
      </c>
      <c r="F590" s="13">
        <v>102</v>
      </c>
      <c r="G590" s="1" t="s">
        <v>2598</v>
      </c>
      <c r="H590" s="16" t="str">
        <f t="shared" si="19"/>
        <v>006065</v>
      </c>
    </row>
    <row r="591" spans="1:8" x14ac:dyDescent="0.2">
      <c r="A591" s="7">
        <v>590</v>
      </c>
      <c r="B591" s="1" t="s">
        <v>2281</v>
      </c>
      <c r="C591" s="16">
        <f t="shared" si="18"/>
        <v>384</v>
      </c>
      <c r="D591" s="13">
        <v>0</v>
      </c>
      <c r="E591" s="13">
        <v>0</v>
      </c>
      <c r="F591" s="13">
        <v>103</v>
      </c>
      <c r="G591" s="1" t="s">
        <v>2599</v>
      </c>
      <c r="H591" s="16" t="str">
        <f t="shared" si="19"/>
        <v>000066</v>
      </c>
    </row>
    <row r="592" spans="1:8" x14ac:dyDescent="0.2">
      <c r="A592" s="7">
        <v>591</v>
      </c>
      <c r="B592" s="1" t="s">
        <v>2281</v>
      </c>
      <c r="C592" s="16">
        <f t="shared" si="18"/>
        <v>385</v>
      </c>
      <c r="D592" s="13">
        <v>0</v>
      </c>
      <c r="E592" s="13">
        <v>8</v>
      </c>
      <c r="F592" s="13">
        <v>103</v>
      </c>
      <c r="G592" s="1" t="s">
        <v>2600</v>
      </c>
      <c r="H592" s="16" t="str">
        <f t="shared" si="19"/>
        <v>000866</v>
      </c>
    </row>
    <row r="593" spans="1:8" x14ac:dyDescent="0.2">
      <c r="A593" s="7">
        <v>592</v>
      </c>
      <c r="B593" s="1" t="s">
        <v>2281</v>
      </c>
      <c r="C593" s="16">
        <f t="shared" si="18"/>
        <v>386</v>
      </c>
      <c r="D593" s="13">
        <v>0</v>
      </c>
      <c r="E593" s="13">
        <v>14</v>
      </c>
      <c r="F593" s="13">
        <v>103</v>
      </c>
      <c r="G593" s="1" t="s">
        <v>2601</v>
      </c>
      <c r="H593" s="16" t="str">
        <f t="shared" si="19"/>
        <v>000E66</v>
      </c>
    </row>
    <row r="594" spans="1:8" x14ac:dyDescent="0.2">
      <c r="A594" s="7">
        <v>593</v>
      </c>
      <c r="B594" s="1" t="s">
        <v>2281</v>
      </c>
      <c r="C594" s="16">
        <f t="shared" si="18"/>
        <v>387</v>
      </c>
      <c r="D594" s="13">
        <v>0</v>
      </c>
      <c r="E594" s="13">
        <v>64</v>
      </c>
      <c r="F594" s="13">
        <v>103</v>
      </c>
      <c r="G594" s="1" t="s">
        <v>2602</v>
      </c>
      <c r="H594" s="16" t="str">
        <f t="shared" si="19"/>
        <v>004066</v>
      </c>
    </row>
    <row r="595" spans="1:8" x14ac:dyDescent="0.2">
      <c r="A595" s="7">
        <v>594</v>
      </c>
      <c r="B595" s="1" t="s">
        <v>2281</v>
      </c>
      <c r="C595" s="16">
        <f t="shared" si="18"/>
        <v>388</v>
      </c>
      <c r="D595" s="13">
        <v>0</v>
      </c>
      <c r="E595" s="13">
        <v>65</v>
      </c>
      <c r="F595" s="13">
        <v>103</v>
      </c>
      <c r="G595" s="1" t="s">
        <v>2603</v>
      </c>
      <c r="H595" s="16" t="str">
        <f t="shared" si="19"/>
        <v>004166</v>
      </c>
    </row>
    <row r="596" spans="1:8" x14ac:dyDescent="0.2">
      <c r="A596" s="7">
        <v>595</v>
      </c>
      <c r="B596" s="1" t="s">
        <v>2281</v>
      </c>
      <c r="C596" s="16">
        <f t="shared" si="18"/>
        <v>389</v>
      </c>
      <c r="D596" s="13">
        <v>0</v>
      </c>
      <c r="E596" s="13">
        <v>66</v>
      </c>
      <c r="F596" s="13">
        <v>103</v>
      </c>
      <c r="G596" s="1" t="s">
        <v>2604</v>
      </c>
      <c r="H596" s="16" t="str">
        <f t="shared" si="19"/>
        <v>004266</v>
      </c>
    </row>
    <row r="597" spans="1:8" x14ac:dyDescent="0.2">
      <c r="A597" s="7">
        <v>596</v>
      </c>
      <c r="B597" s="1" t="s">
        <v>2281</v>
      </c>
      <c r="C597" s="16">
        <f t="shared" si="18"/>
        <v>390</v>
      </c>
      <c r="D597" s="13">
        <v>0</v>
      </c>
      <c r="E597" s="13">
        <v>67</v>
      </c>
      <c r="F597" s="13">
        <v>103</v>
      </c>
      <c r="G597" s="1" t="s">
        <v>2605</v>
      </c>
      <c r="H597" s="16" t="str">
        <f t="shared" si="19"/>
        <v>004366</v>
      </c>
    </row>
    <row r="598" spans="1:8" x14ac:dyDescent="0.2">
      <c r="A598" s="7">
        <v>597</v>
      </c>
      <c r="B598" s="1" t="s">
        <v>2281</v>
      </c>
      <c r="C598" s="16">
        <f t="shared" si="18"/>
        <v>391</v>
      </c>
      <c r="D598" s="13">
        <v>0</v>
      </c>
      <c r="E598" s="13">
        <v>68</v>
      </c>
      <c r="F598" s="13">
        <v>103</v>
      </c>
      <c r="G598" s="1" t="s">
        <v>2606</v>
      </c>
      <c r="H598" s="16" t="str">
        <f t="shared" si="19"/>
        <v>004466</v>
      </c>
    </row>
    <row r="599" spans="1:8" x14ac:dyDescent="0.2">
      <c r="A599" s="7">
        <v>598</v>
      </c>
      <c r="B599" s="1" t="s">
        <v>2281</v>
      </c>
      <c r="C599" s="16">
        <f t="shared" si="18"/>
        <v>392</v>
      </c>
      <c r="D599" s="13">
        <v>0</v>
      </c>
      <c r="E599" s="13">
        <v>69</v>
      </c>
      <c r="F599" s="13">
        <v>103</v>
      </c>
      <c r="G599" s="1" t="s">
        <v>2607</v>
      </c>
      <c r="H599" s="16" t="str">
        <f t="shared" si="19"/>
        <v>004566</v>
      </c>
    </row>
    <row r="600" spans="1:8" x14ac:dyDescent="0.2">
      <c r="A600" s="7">
        <v>599</v>
      </c>
      <c r="B600" s="1" t="s">
        <v>2281</v>
      </c>
      <c r="C600" s="16">
        <f t="shared" si="18"/>
        <v>393</v>
      </c>
      <c r="D600" s="13">
        <v>0</v>
      </c>
      <c r="E600" s="13">
        <v>0</v>
      </c>
      <c r="F600" s="13">
        <v>104</v>
      </c>
      <c r="G600" s="1" t="s">
        <v>2608</v>
      </c>
      <c r="H600" s="16" t="str">
        <f t="shared" si="19"/>
        <v>000067</v>
      </c>
    </row>
    <row r="601" spans="1:8" x14ac:dyDescent="0.2">
      <c r="A601" s="7">
        <v>600</v>
      </c>
      <c r="B601" s="1" t="s">
        <v>2281</v>
      </c>
      <c r="C601" s="16">
        <f t="shared" si="18"/>
        <v>394</v>
      </c>
      <c r="D601" s="13">
        <v>0</v>
      </c>
      <c r="E601" s="13">
        <v>64</v>
      </c>
      <c r="F601" s="13">
        <v>104</v>
      </c>
      <c r="G601" s="1" t="s">
        <v>2609</v>
      </c>
      <c r="H601" s="16" t="str">
        <f t="shared" si="19"/>
        <v>004067</v>
      </c>
    </row>
    <row r="602" spans="1:8" x14ac:dyDescent="0.2">
      <c r="A602" s="7">
        <v>601</v>
      </c>
      <c r="B602" s="1" t="s">
        <v>2281</v>
      </c>
      <c r="C602" s="16">
        <f t="shared" si="18"/>
        <v>395</v>
      </c>
      <c r="D602" s="13">
        <v>0</v>
      </c>
      <c r="E602" s="13">
        <v>0</v>
      </c>
      <c r="F602" s="13">
        <v>106</v>
      </c>
      <c r="G602" s="1" t="s">
        <v>2280</v>
      </c>
      <c r="H602" s="16" t="str">
        <f t="shared" si="19"/>
        <v>000069</v>
      </c>
    </row>
    <row r="603" spans="1:8" x14ac:dyDescent="0.2">
      <c r="A603" s="7">
        <v>602</v>
      </c>
      <c r="B603" s="1" t="s">
        <v>2281</v>
      </c>
      <c r="C603" s="16">
        <f t="shared" si="18"/>
        <v>396</v>
      </c>
      <c r="D603" s="13">
        <v>0</v>
      </c>
      <c r="E603" s="13">
        <v>35</v>
      </c>
      <c r="F603" s="13">
        <v>105</v>
      </c>
      <c r="G603" s="1" t="s">
        <v>2610</v>
      </c>
      <c r="H603" s="16" t="str">
        <f t="shared" si="19"/>
        <v>002368</v>
      </c>
    </row>
    <row r="604" spans="1:8" x14ac:dyDescent="0.2">
      <c r="A604" s="7">
        <v>603</v>
      </c>
      <c r="B604" s="1" t="s">
        <v>2281</v>
      </c>
      <c r="C604" s="16">
        <f t="shared" si="18"/>
        <v>397</v>
      </c>
      <c r="D604" s="13">
        <v>0</v>
      </c>
      <c r="E604" s="13">
        <v>32</v>
      </c>
      <c r="F604" s="13">
        <v>105</v>
      </c>
      <c r="G604" s="1" t="s">
        <v>2611</v>
      </c>
      <c r="H604" s="16" t="str">
        <f t="shared" si="19"/>
        <v>002068</v>
      </c>
    </row>
    <row r="605" spans="1:8" x14ac:dyDescent="0.2">
      <c r="A605" s="7">
        <v>604</v>
      </c>
      <c r="B605" s="1" t="s">
        <v>2281</v>
      </c>
      <c r="C605" s="16">
        <f t="shared" si="18"/>
        <v>398</v>
      </c>
      <c r="D605" s="13">
        <v>0</v>
      </c>
      <c r="E605" s="13">
        <v>0</v>
      </c>
      <c r="F605" s="13">
        <v>109</v>
      </c>
      <c r="G605" s="1" t="s">
        <v>2612</v>
      </c>
      <c r="H605" s="16" t="str">
        <f t="shared" si="19"/>
        <v>00006C</v>
      </c>
    </row>
    <row r="606" spans="1:8" x14ac:dyDescent="0.2">
      <c r="A606" s="7">
        <v>605</v>
      </c>
      <c r="B606" s="1" t="s">
        <v>2281</v>
      </c>
      <c r="C606" s="16">
        <f t="shared" si="18"/>
        <v>399</v>
      </c>
      <c r="D606" s="13">
        <v>0</v>
      </c>
      <c r="E606" s="13">
        <v>0</v>
      </c>
      <c r="F606" s="13">
        <v>110</v>
      </c>
      <c r="G606" s="1" t="s">
        <v>2613</v>
      </c>
      <c r="H606" s="16" t="str">
        <f t="shared" si="19"/>
        <v>00006D</v>
      </c>
    </row>
    <row r="607" spans="1:8" x14ac:dyDescent="0.2">
      <c r="A607" s="7">
        <v>606</v>
      </c>
      <c r="B607" s="1" t="s">
        <v>2281</v>
      </c>
      <c r="C607" s="16">
        <f t="shared" si="18"/>
        <v>400</v>
      </c>
      <c r="D607" s="13">
        <v>0</v>
      </c>
      <c r="E607" s="13">
        <v>0</v>
      </c>
      <c r="F607" s="13">
        <v>111</v>
      </c>
      <c r="G607" s="1" t="s">
        <v>2614</v>
      </c>
      <c r="H607" s="16" t="str">
        <f t="shared" si="19"/>
        <v>00006E</v>
      </c>
    </row>
    <row r="608" spans="1:8" x14ac:dyDescent="0.2">
      <c r="A608" s="7">
        <v>607</v>
      </c>
      <c r="B608" s="1" t="s">
        <v>2281</v>
      </c>
      <c r="C608" s="16">
        <f t="shared" si="18"/>
        <v>401</v>
      </c>
      <c r="D608" s="13">
        <v>0</v>
      </c>
      <c r="E608" s="13">
        <v>64</v>
      </c>
      <c r="F608" s="13">
        <v>112</v>
      </c>
      <c r="G608" s="1" t="s">
        <v>2615</v>
      </c>
      <c r="H608" s="16" t="str">
        <f t="shared" si="19"/>
        <v>00406F</v>
      </c>
    </row>
    <row r="609" spans="1:8" x14ac:dyDescent="0.2">
      <c r="A609" s="7">
        <v>608</v>
      </c>
      <c r="B609" s="1" t="s">
        <v>2281</v>
      </c>
      <c r="C609" s="16">
        <f t="shared" si="18"/>
        <v>402</v>
      </c>
      <c r="D609" s="13">
        <v>0</v>
      </c>
      <c r="E609" s="13">
        <v>0</v>
      </c>
      <c r="F609" s="13">
        <v>113</v>
      </c>
      <c r="G609" s="1" t="s">
        <v>2616</v>
      </c>
      <c r="H609" s="16" t="str">
        <f t="shared" si="19"/>
        <v>000070</v>
      </c>
    </row>
    <row r="610" spans="1:8" x14ac:dyDescent="0.2">
      <c r="A610" s="7">
        <v>609</v>
      </c>
      <c r="B610" s="1" t="s">
        <v>2281</v>
      </c>
      <c r="C610" s="16">
        <f t="shared" si="18"/>
        <v>403</v>
      </c>
      <c r="D610" s="13">
        <v>0</v>
      </c>
      <c r="E610" s="13">
        <v>28</v>
      </c>
      <c r="F610" s="13">
        <v>106</v>
      </c>
      <c r="G610" s="1" t="s">
        <v>2617</v>
      </c>
      <c r="H610" s="16" t="str">
        <f t="shared" si="19"/>
        <v>001C69</v>
      </c>
    </row>
    <row r="611" spans="1:8" x14ac:dyDescent="0.2">
      <c r="A611" s="7">
        <v>610</v>
      </c>
      <c r="B611" s="1" t="s">
        <v>2281</v>
      </c>
      <c r="C611" s="16">
        <f t="shared" si="18"/>
        <v>404</v>
      </c>
      <c r="D611" s="13">
        <v>0</v>
      </c>
      <c r="E611" s="13">
        <v>96</v>
      </c>
      <c r="F611" s="13">
        <v>113</v>
      </c>
      <c r="G611" s="1" t="s">
        <v>2618</v>
      </c>
      <c r="H611" s="16" t="str">
        <f t="shared" si="19"/>
        <v>006070</v>
      </c>
    </row>
    <row r="612" spans="1:8" x14ac:dyDescent="0.2">
      <c r="A612" s="7">
        <v>611</v>
      </c>
      <c r="B612" s="1" t="s">
        <v>2281</v>
      </c>
      <c r="C612" s="16">
        <f t="shared" si="18"/>
        <v>405</v>
      </c>
      <c r="D612" s="13">
        <v>0</v>
      </c>
      <c r="E612" s="13">
        <v>97</v>
      </c>
      <c r="F612" s="13">
        <v>113</v>
      </c>
      <c r="G612" s="1" t="s">
        <v>2619</v>
      </c>
      <c r="H612" s="16" t="str">
        <f t="shared" si="19"/>
        <v>006170</v>
      </c>
    </row>
    <row r="613" spans="1:8" x14ac:dyDescent="0.2">
      <c r="A613" s="7">
        <v>612</v>
      </c>
      <c r="B613" s="1" t="s">
        <v>2281</v>
      </c>
      <c r="C613" s="16">
        <f t="shared" si="18"/>
        <v>406</v>
      </c>
      <c r="D613" s="13">
        <v>0</v>
      </c>
      <c r="E613" s="13">
        <v>98</v>
      </c>
      <c r="F613" s="13">
        <v>113</v>
      </c>
      <c r="G613" s="1" t="s">
        <v>2620</v>
      </c>
      <c r="H613" s="16" t="str">
        <f t="shared" si="19"/>
        <v>006270</v>
      </c>
    </row>
    <row r="614" spans="1:8" x14ac:dyDescent="0.2">
      <c r="A614" s="7">
        <v>613</v>
      </c>
      <c r="B614" s="1" t="s">
        <v>2281</v>
      </c>
      <c r="C614" s="16">
        <f t="shared" si="18"/>
        <v>407</v>
      </c>
      <c r="D614" s="13">
        <v>0</v>
      </c>
      <c r="E614" s="13">
        <v>99</v>
      </c>
      <c r="F614" s="13">
        <v>113</v>
      </c>
      <c r="G614" s="1" t="s">
        <v>2621</v>
      </c>
      <c r="H614" s="16" t="str">
        <f t="shared" si="19"/>
        <v>006370</v>
      </c>
    </row>
    <row r="615" spans="1:8" x14ac:dyDescent="0.2">
      <c r="A615" s="7">
        <v>614</v>
      </c>
      <c r="B615" s="1" t="s">
        <v>2281</v>
      </c>
      <c r="C615" s="16">
        <f t="shared" si="18"/>
        <v>408</v>
      </c>
      <c r="D615" s="13">
        <v>0</v>
      </c>
      <c r="E615" s="13">
        <v>100</v>
      </c>
      <c r="F615" s="13">
        <v>113</v>
      </c>
      <c r="G615" s="1" t="s">
        <v>2622</v>
      </c>
      <c r="H615" s="16" t="str">
        <f t="shared" si="19"/>
        <v>006470</v>
      </c>
    </row>
    <row r="616" spans="1:8" x14ac:dyDescent="0.2">
      <c r="A616" s="7">
        <v>615</v>
      </c>
      <c r="B616" s="1" t="s">
        <v>2281</v>
      </c>
      <c r="C616" s="16">
        <f t="shared" si="18"/>
        <v>409</v>
      </c>
      <c r="D616" s="13">
        <v>0</v>
      </c>
      <c r="E616" s="13">
        <v>101</v>
      </c>
      <c r="F616" s="13">
        <v>113</v>
      </c>
      <c r="G616" s="1" t="s">
        <v>2623</v>
      </c>
      <c r="H616" s="16" t="str">
        <f t="shared" si="19"/>
        <v>006570</v>
      </c>
    </row>
    <row r="617" spans="1:8" x14ac:dyDescent="0.2">
      <c r="A617" s="7">
        <v>616</v>
      </c>
      <c r="B617" s="1" t="s">
        <v>2281</v>
      </c>
      <c r="C617" s="16">
        <f t="shared" si="18"/>
        <v>410</v>
      </c>
      <c r="D617" s="13">
        <v>0</v>
      </c>
      <c r="E617" s="13">
        <v>0</v>
      </c>
      <c r="F617" s="13">
        <v>114</v>
      </c>
      <c r="G617" s="1" t="s">
        <v>2624</v>
      </c>
      <c r="H617" s="16" t="str">
        <f t="shared" si="19"/>
        <v>000071</v>
      </c>
    </row>
    <row r="618" spans="1:8" x14ac:dyDescent="0.2">
      <c r="A618" s="7">
        <v>617</v>
      </c>
      <c r="B618" s="1" t="s">
        <v>2281</v>
      </c>
      <c r="C618" s="16">
        <f t="shared" si="18"/>
        <v>411</v>
      </c>
      <c r="D618" s="13">
        <v>0</v>
      </c>
      <c r="E618" s="13">
        <v>0</v>
      </c>
      <c r="F618" s="13">
        <v>115</v>
      </c>
      <c r="G618" s="1" t="s">
        <v>2279</v>
      </c>
      <c r="H618" s="16" t="str">
        <f t="shared" si="19"/>
        <v>000072</v>
      </c>
    </row>
    <row r="619" spans="1:8" x14ac:dyDescent="0.2">
      <c r="A619" s="7">
        <v>618</v>
      </c>
      <c r="B619" s="1" t="s">
        <v>2281</v>
      </c>
      <c r="C619" s="16">
        <f t="shared" si="18"/>
        <v>412</v>
      </c>
      <c r="D619" s="13">
        <v>0</v>
      </c>
      <c r="E619" s="13">
        <v>97</v>
      </c>
      <c r="F619" s="13">
        <v>115</v>
      </c>
      <c r="G619" s="1" t="s">
        <v>2625</v>
      </c>
      <c r="H619" s="16" t="str">
        <f t="shared" si="19"/>
        <v>006172</v>
      </c>
    </row>
    <row r="620" spans="1:8" x14ac:dyDescent="0.2">
      <c r="A620" s="7">
        <v>619</v>
      </c>
      <c r="B620" s="1" t="s">
        <v>2281</v>
      </c>
      <c r="C620" s="16">
        <f t="shared" si="18"/>
        <v>413</v>
      </c>
      <c r="D620" s="13">
        <v>0</v>
      </c>
      <c r="E620" s="13">
        <v>98</v>
      </c>
      <c r="F620" s="13">
        <v>115</v>
      </c>
      <c r="G620" s="1" t="s">
        <v>2626</v>
      </c>
      <c r="H620" s="16" t="str">
        <f t="shared" si="19"/>
        <v>006272</v>
      </c>
    </row>
    <row r="621" spans="1:8" x14ac:dyDescent="0.2">
      <c r="A621" s="7">
        <v>620</v>
      </c>
      <c r="B621" s="1" t="s">
        <v>2281</v>
      </c>
      <c r="C621" s="16">
        <f t="shared" si="18"/>
        <v>414</v>
      </c>
      <c r="D621" s="13">
        <v>0</v>
      </c>
      <c r="E621" s="13">
        <v>0</v>
      </c>
      <c r="F621" s="13">
        <v>116</v>
      </c>
      <c r="G621" s="1" t="s">
        <v>2627</v>
      </c>
      <c r="H621" s="16" t="str">
        <f t="shared" si="19"/>
        <v>000073</v>
      </c>
    </row>
    <row r="622" spans="1:8" x14ac:dyDescent="0.2">
      <c r="A622" s="7">
        <v>621</v>
      </c>
      <c r="B622" s="1" t="s">
        <v>2281</v>
      </c>
      <c r="C622" s="16">
        <f t="shared" si="18"/>
        <v>415</v>
      </c>
      <c r="D622" s="13">
        <v>0</v>
      </c>
      <c r="E622" s="13">
        <v>96</v>
      </c>
      <c r="F622" s="13">
        <v>116</v>
      </c>
      <c r="G622" s="1" t="s">
        <v>2628</v>
      </c>
      <c r="H622" s="16" t="str">
        <f t="shared" si="19"/>
        <v>006073</v>
      </c>
    </row>
    <row r="623" spans="1:8" x14ac:dyDescent="0.2">
      <c r="A623" s="7">
        <v>622</v>
      </c>
      <c r="B623" s="1" t="s">
        <v>2281</v>
      </c>
      <c r="C623" s="16">
        <f t="shared" si="18"/>
        <v>416</v>
      </c>
      <c r="D623" s="13">
        <v>0</v>
      </c>
      <c r="E623" s="13">
        <v>0</v>
      </c>
      <c r="F623" s="13">
        <v>117</v>
      </c>
      <c r="G623" s="1" t="s">
        <v>2629</v>
      </c>
      <c r="H623" s="16" t="str">
        <f t="shared" si="19"/>
        <v>000074</v>
      </c>
    </row>
    <row r="624" spans="1:8" x14ac:dyDescent="0.2">
      <c r="A624" s="7">
        <v>623</v>
      </c>
      <c r="B624" s="1" t="s">
        <v>2281</v>
      </c>
      <c r="C624" s="16">
        <f t="shared" si="18"/>
        <v>417</v>
      </c>
      <c r="D624" s="13">
        <v>0</v>
      </c>
      <c r="E624" s="13">
        <v>96</v>
      </c>
      <c r="F624" s="13">
        <v>117</v>
      </c>
      <c r="G624" s="1" t="s">
        <v>2630</v>
      </c>
      <c r="H624" s="16" t="str">
        <f t="shared" si="19"/>
        <v>006074</v>
      </c>
    </row>
    <row r="625" spans="1:8" x14ac:dyDescent="0.2">
      <c r="A625" s="7">
        <v>624</v>
      </c>
      <c r="B625" s="1" t="s">
        <v>2281</v>
      </c>
      <c r="C625" s="16">
        <f t="shared" si="18"/>
        <v>418</v>
      </c>
      <c r="D625" s="13">
        <v>0</v>
      </c>
      <c r="E625" s="13">
        <v>0</v>
      </c>
      <c r="F625" s="13">
        <v>118</v>
      </c>
      <c r="G625" s="1" t="s">
        <v>2631</v>
      </c>
      <c r="H625" s="16" t="str">
        <f t="shared" si="19"/>
        <v>000075</v>
      </c>
    </row>
    <row r="626" spans="1:8" x14ac:dyDescent="0.2">
      <c r="A626" s="7">
        <v>625</v>
      </c>
      <c r="B626" s="1" t="s">
        <v>2281</v>
      </c>
      <c r="C626" s="16">
        <f t="shared" si="18"/>
        <v>419</v>
      </c>
      <c r="D626" s="13">
        <v>0</v>
      </c>
      <c r="E626" s="13">
        <v>64</v>
      </c>
      <c r="F626" s="13">
        <v>118</v>
      </c>
      <c r="G626" s="1" t="s">
        <v>2632</v>
      </c>
      <c r="H626" s="16" t="str">
        <f t="shared" si="19"/>
        <v>004075</v>
      </c>
    </row>
    <row r="627" spans="1:8" x14ac:dyDescent="0.2">
      <c r="A627" s="7">
        <v>626</v>
      </c>
      <c r="B627" s="1" t="s">
        <v>2281</v>
      </c>
      <c r="C627" s="16">
        <f t="shared" si="18"/>
        <v>420</v>
      </c>
      <c r="D627" s="13">
        <v>0</v>
      </c>
      <c r="E627" s="13">
        <v>65</v>
      </c>
      <c r="F627" s="13">
        <v>118</v>
      </c>
      <c r="G627" s="1" t="s">
        <v>2633</v>
      </c>
      <c r="H627" s="16" t="str">
        <f t="shared" si="19"/>
        <v>004175</v>
      </c>
    </row>
    <row r="628" spans="1:8" x14ac:dyDescent="0.2">
      <c r="A628" s="7">
        <v>627</v>
      </c>
      <c r="B628" s="1" t="s">
        <v>2281</v>
      </c>
      <c r="C628" s="16">
        <f t="shared" si="18"/>
        <v>421</v>
      </c>
      <c r="D628" s="13">
        <v>0</v>
      </c>
      <c r="E628" s="13">
        <v>66</v>
      </c>
      <c r="F628" s="13">
        <v>118</v>
      </c>
      <c r="G628" s="1" t="s">
        <v>2634</v>
      </c>
      <c r="H628" s="16" t="str">
        <f t="shared" si="19"/>
        <v>004275</v>
      </c>
    </row>
    <row r="629" spans="1:8" x14ac:dyDescent="0.2">
      <c r="A629" s="7">
        <v>628</v>
      </c>
      <c r="B629" s="1" t="s">
        <v>2281</v>
      </c>
      <c r="C629" s="16">
        <f t="shared" si="18"/>
        <v>422</v>
      </c>
      <c r="D629" s="13">
        <v>0</v>
      </c>
      <c r="E629" s="13">
        <v>0</v>
      </c>
      <c r="F629" s="13">
        <v>119</v>
      </c>
      <c r="G629" s="1" t="s">
        <v>2635</v>
      </c>
      <c r="H629" s="16" t="str">
        <f t="shared" si="19"/>
        <v>000076</v>
      </c>
    </row>
    <row r="630" spans="1:8" x14ac:dyDescent="0.2">
      <c r="A630" s="7">
        <v>629</v>
      </c>
      <c r="B630" s="1" t="s">
        <v>2281</v>
      </c>
      <c r="C630" s="16">
        <f t="shared" si="18"/>
        <v>423</v>
      </c>
      <c r="D630" s="13">
        <v>0</v>
      </c>
      <c r="E630" s="13">
        <v>64</v>
      </c>
      <c r="F630" s="13">
        <v>119</v>
      </c>
      <c r="G630" s="1" t="s">
        <v>2636</v>
      </c>
      <c r="H630" s="16" t="str">
        <f t="shared" si="19"/>
        <v>004076</v>
      </c>
    </row>
    <row r="631" spans="1:8" x14ac:dyDescent="0.2">
      <c r="A631" s="7">
        <v>630</v>
      </c>
      <c r="B631" s="1" t="s">
        <v>2281</v>
      </c>
      <c r="C631" s="16">
        <f t="shared" si="18"/>
        <v>424</v>
      </c>
      <c r="D631" s="13">
        <v>0</v>
      </c>
      <c r="E631" s="13">
        <v>65</v>
      </c>
      <c r="F631" s="13">
        <v>119</v>
      </c>
      <c r="G631" s="1" t="s">
        <v>2637</v>
      </c>
      <c r="H631" s="16" t="str">
        <f t="shared" si="19"/>
        <v>004176</v>
      </c>
    </row>
    <row r="632" spans="1:8" x14ac:dyDescent="0.2">
      <c r="A632" s="7">
        <v>631</v>
      </c>
      <c r="B632" s="1" t="s">
        <v>2281</v>
      </c>
      <c r="C632" s="16">
        <f t="shared" si="18"/>
        <v>425</v>
      </c>
      <c r="D632" s="13">
        <v>0</v>
      </c>
      <c r="E632" s="13">
        <v>0</v>
      </c>
      <c r="F632" s="13">
        <v>120</v>
      </c>
      <c r="G632" s="1" t="s">
        <v>2638</v>
      </c>
      <c r="H632" s="16" t="str">
        <f t="shared" si="19"/>
        <v>000077</v>
      </c>
    </row>
    <row r="633" spans="1:8" x14ac:dyDescent="0.2">
      <c r="A633" s="7">
        <v>632</v>
      </c>
      <c r="B633" s="1" t="s">
        <v>2281</v>
      </c>
      <c r="C633" s="16">
        <f t="shared" si="18"/>
        <v>426</v>
      </c>
      <c r="D633" s="13">
        <v>0</v>
      </c>
      <c r="E633" s="13">
        <v>0</v>
      </c>
      <c r="F633" s="13">
        <v>121</v>
      </c>
      <c r="G633" s="1" t="s">
        <v>2639</v>
      </c>
      <c r="H633" s="16" t="str">
        <f t="shared" si="19"/>
        <v>000078</v>
      </c>
    </row>
    <row r="634" spans="1:8" x14ac:dyDescent="0.2">
      <c r="A634" s="7">
        <v>633</v>
      </c>
      <c r="B634" s="1" t="s">
        <v>2281</v>
      </c>
      <c r="C634" s="16">
        <f t="shared" si="18"/>
        <v>427</v>
      </c>
      <c r="D634" s="13">
        <v>0</v>
      </c>
      <c r="E634" s="13">
        <v>0</v>
      </c>
      <c r="F634" s="13">
        <v>122</v>
      </c>
      <c r="G634" s="1" t="s">
        <v>2640</v>
      </c>
      <c r="H634" s="16" t="str">
        <f t="shared" si="19"/>
        <v>000079</v>
      </c>
    </row>
    <row r="635" spans="1:8" x14ac:dyDescent="0.2">
      <c r="A635" s="7">
        <v>634</v>
      </c>
      <c r="B635" s="1" t="s">
        <v>2281</v>
      </c>
      <c r="C635" s="16">
        <f t="shared" si="18"/>
        <v>428</v>
      </c>
      <c r="D635" s="13">
        <v>0</v>
      </c>
      <c r="E635" s="13">
        <v>0</v>
      </c>
      <c r="F635" s="13">
        <v>123</v>
      </c>
      <c r="G635" s="1" t="s">
        <v>2641</v>
      </c>
      <c r="H635" s="16" t="str">
        <f t="shared" si="19"/>
        <v>00007A</v>
      </c>
    </row>
    <row r="636" spans="1:8" x14ac:dyDescent="0.2">
      <c r="A636" s="7">
        <v>635</v>
      </c>
      <c r="B636" s="1" t="s">
        <v>2281</v>
      </c>
      <c r="C636" s="16">
        <f t="shared" si="18"/>
        <v>429</v>
      </c>
      <c r="D636" s="13">
        <v>0</v>
      </c>
      <c r="E636" s="13">
        <v>0</v>
      </c>
      <c r="F636" s="13">
        <v>124</v>
      </c>
      <c r="G636" s="1" t="s">
        <v>2642</v>
      </c>
      <c r="H636" s="16" t="str">
        <f t="shared" si="19"/>
        <v>00007B</v>
      </c>
    </row>
    <row r="637" spans="1:8" x14ac:dyDescent="0.2">
      <c r="A637" s="7">
        <v>636</v>
      </c>
      <c r="B637" s="1" t="s">
        <v>2281</v>
      </c>
      <c r="C637" s="16">
        <f t="shared" si="18"/>
        <v>430</v>
      </c>
      <c r="D637" s="13">
        <v>0</v>
      </c>
      <c r="E637" s="13">
        <v>0</v>
      </c>
      <c r="F637" s="13">
        <v>125</v>
      </c>
      <c r="G637" s="1" t="s">
        <v>2643</v>
      </c>
      <c r="H637" s="16" t="str">
        <f t="shared" si="19"/>
        <v>00007C</v>
      </c>
    </row>
    <row r="638" spans="1:8" x14ac:dyDescent="0.2">
      <c r="A638" s="7">
        <v>637</v>
      </c>
      <c r="B638" s="1" t="s">
        <v>2281</v>
      </c>
      <c r="C638" s="16">
        <f t="shared" si="18"/>
        <v>431</v>
      </c>
      <c r="D638" s="13">
        <v>0</v>
      </c>
      <c r="E638" s="13">
        <v>0</v>
      </c>
      <c r="F638" s="13">
        <v>126</v>
      </c>
      <c r="G638" s="1" t="s">
        <v>2644</v>
      </c>
      <c r="H638" s="16" t="str">
        <f t="shared" si="19"/>
        <v>00007D</v>
      </c>
    </row>
    <row r="639" spans="1:8" x14ac:dyDescent="0.2">
      <c r="A639" s="7">
        <v>638</v>
      </c>
      <c r="B639" s="1" t="s">
        <v>2281</v>
      </c>
      <c r="C639" s="16">
        <f t="shared" si="18"/>
        <v>432</v>
      </c>
      <c r="D639" s="13">
        <v>0</v>
      </c>
      <c r="E639" s="13">
        <v>0</v>
      </c>
      <c r="F639" s="13">
        <v>127</v>
      </c>
      <c r="G639" s="1" t="s">
        <v>2645</v>
      </c>
      <c r="H639" s="16" t="str">
        <f t="shared" si="19"/>
        <v>00007E</v>
      </c>
    </row>
    <row r="640" spans="1:8" x14ac:dyDescent="0.2">
      <c r="A640" s="7">
        <v>639</v>
      </c>
      <c r="B640" s="1" t="s">
        <v>2281</v>
      </c>
      <c r="C640" s="16">
        <f t="shared" si="18"/>
        <v>433</v>
      </c>
      <c r="D640" s="13">
        <v>0</v>
      </c>
      <c r="E640" s="13">
        <v>0</v>
      </c>
      <c r="F640" s="13">
        <v>128</v>
      </c>
      <c r="G640" s="1" t="s">
        <v>2646</v>
      </c>
      <c r="H640" s="16" t="str">
        <f t="shared" si="19"/>
        <v>00007F</v>
      </c>
    </row>
    <row r="641" spans="1:8" x14ac:dyDescent="0.2">
      <c r="A641" s="7">
        <v>640</v>
      </c>
      <c r="B641" s="1" t="s">
        <v>2281</v>
      </c>
      <c r="C641" s="16">
        <f t="shared" si="18"/>
        <v>434</v>
      </c>
      <c r="D641" s="13">
        <v>64</v>
      </c>
      <c r="E641" s="13">
        <v>0</v>
      </c>
      <c r="F641" s="13">
        <v>1</v>
      </c>
      <c r="G641" s="1" t="s">
        <v>2647</v>
      </c>
      <c r="H641" s="16" t="str">
        <f t="shared" si="19"/>
        <v>400000</v>
      </c>
    </row>
    <row r="642" spans="1:8" x14ac:dyDescent="0.2">
      <c r="A642" s="7">
        <v>641</v>
      </c>
      <c r="B642" s="1" t="s">
        <v>2281</v>
      </c>
      <c r="C642" s="16">
        <f t="shared" si="18"/>
        <v>435</v>
      </c>
      <c r="D642" s="13">
        <v>64</v>
      </c>
      <c r="E642" s="13">
        <v>0</v>
      </c>
      <c r="F642" s="13">
        <v>2</v>
      </c>
      <c r="G642" s="1" t="s">
        <v>2648</v>
      </c>
      <c r="H642" s="16" t="str">
        <f t="shared" si="19"/>
        <v>400001</v>
      </c>
    </row>
    <row r="643" spans="1:8" x14ac:dyDescent="0.2">
      <c r="A643" s="7">
        <v>642</v>
      </c>
      <c r="B643" s="1" t="s">
        <v>2281</v>
      </c>
      <c r="C643" s="16">
        <f t="shared" ref="C643:C698" si="20">IF(B643=B642,C642+1,1)</f>
        <v>436</v>
      </c>
      <c r="D643" s="13">
        <v>64</v>
      </c>
      <c r="E643" s="13">
        <v>0</v>
      </c>
      <c r="F643" s="13">
        <v>4</v>
      </c>
      <c r="G643" s="1" t="s">
        <v>2649</v>
      </c>
      <c r="H643" s="16" t="str">
        <f t="shared" ref="H643:H698" si="21">IF(D643&lt;&gt;"-",DEC2HEX(D643,2)&amp;DEC2HEX(E643,2)&amp;DEC2HEX(F643-1,2),"-")</f>
        <v>400003</v>
      </c>
    </row>
    <row r="644" spans="1:8" x14ac:dyDescent="0.2">
      <c r="A644" s="7">
        <v>643</v>
      </c>
      <c r="B644" s="1" t="s">
        <v>2281</v>
      </c>
      <c r="C644" s="16">
        <f t="shared" si="20"/>
        <v>437</v>
      </c>
      <c r="D644" s="13">
        <v>64</v>
      </c>
      <c r="E644" s="13">
        <v>0</v>
      </c>
      <c r="F644" s="13">
        <v>17</v>
      </c>
      <c r="G644" s="1" t="s">
        <v>2650</v>
      </c>
      <c r="H644" s="16" t="str">
        <f t="shared" si="21"/>
        <v>400010</v>
      </c>
    </row>
    <row r="645" spans="1:8" x14ac:dyDescent="0.2">
      <c r="A645" s="7">
        <v>644</v>
      </c>
      <c r="B645" s="1" t="s">
        <v>2281</v>
      </c>
      <c r="C645" s="16">
        <f t="shared" si="20"/>
        <v>438</v>
      </c>
      <c r="D645" s="13">
        <v>64</v>
      </c>
      <c r="E645" s="13">
        <v>0</v>
      </c>
      <c r="F645" s="13">
        <v>33</v>
      </c>
      <c r="G645" s="1" t="s">
        <v>2651</v>
      </c>
      <c r="H645" s="16" t="str">
        <f t="shared" si="21"/>
        <v>400020</v>
      </c>
    </row>
    <row r="646" spans="1:8" x14ac:dyDescent="0.2">
      <c r="A646" s="7">
        <v>645</v>
      </c>
      <c r="B646" s="1" t="s">
        <v>2281</v>
      </c>
      <c r="C646" s="16">
        <f t="shared" si="20"/>
        <v>439</v>
      </c>
      <c r="D646" s="13">
        <v>64</v>
      </c>
      <c r="E646" s="13">
        <v>0</v>
      </c>
      <c r="F646" s="13">
        <v>34</v>
      </c>
      <c r="G646" s="1" t="s">
        <v>2652</v>
      </c>
      <c r="H646" s="16" t="str">
        <f t="shared" si="21"/>
        <v>400021</v>
      </c>
    </row>
    <row r="647" spans="1:8" x14ac:dyDescent="0.2">
      <c r="A647" s="7">
        <v>646</v>
      </c>
      <c r="B647" s="1" t="s">
        <v>2281</v>
      </c>
      <c r="C647" s="16">
        <f t="shared" si="20"/>
        <v>440</v>
      </c>
      <c r="D647" s="13">
        <v>64</v>
      </c>
      <c r="E647" s="13">
        <v>0</v>
      </c>
      <c r="F647" s="13">
        <v>35</v>
      </c>
      <c r="G647" s="1" t="s">
        <v>2653</v>
      </c>
      <c r="H647" s="16" t="str">
        <f t="shared" si="21"/>
        <v>400022</v>
      </c>
    </row>
    <row r="648" spans="1:8" x14ac:dyDescent="0.2">
      <c r="A648" s="7">
        <v>647</v>
      </c>
      <c r="B648" s="1" t="s">
        <v>2281</v>
      </c>
      <c r="C648" s="16">
        <f t="shared" si="20"/>
        <v>441</v>
      </c>
      <c r="D648" s="13">
        <v>64</v>
      </c>
      <c r="E648" s="13">
        <v>0</v>
      </c>
      <c r="F648" s="13">
        <v>36</v>
      </c>
      <c r="G648" s="1" t="s">
        <v>2654</v>
      </c>
      <c r="H648" s="16" t="str">
        <f t="shared" si="21"/>
        <v>400023</v>
      </c>
    </row>
    <row r="649" spans="1:8" x14ac:dyDescent="0.2">
      <c r="A649" s="7">
        <v>648</v>
      </c>
      <c r="B649" s="1" t="s">
        <v>2281</v>
      </c>
      <c r="C649" s="16">
        <f t="shared" si="20"/>
        <v>442</v>
      </c>
      <c r="D649" s="13">
        <v>64</v>
      </c>
      <c r="E649" s="13">
        <v>0</v>
      </c>
      <c r="F649" s="13">
        <v>37</v>
      </c>
      <c r="G649" s="1" t="s">
        <v>2655</v>
      </c>
      <c r="H649" s="16" t="str">
        <f t="shared" si="21"/>
        <v>400024</v>
      </c>
    </row>
    <row r="650" spans="1:8" x14ac:dyDescent="0.2">
      <c r="A650" s="7">
        <v>649</v>
      </c>
      <c r="B650" s="1" t="s">
        <v>2281</v>
      </c>
      <c r="C650" s="16">
        <f t="shared" si="20"/>
        <v>443</v>
      </c>
      <c r="D650" s="13">
        <v>64</v>
      </c>
      <c r="E650" s="13">
        <v>0</v>
      </c>
      <c r="F650" s="13">
        <v>38</v>
      </c>
      <c r="G650" s="1" t="s">
        <v>2656</v>
      </c>
      <c r="H650" s="16" t="str">
        <f t="shared" si="21"/>
        <v>400025</v>
      </c>
    </row>
    <row r="651" spans="1:8" x14ac:dyDescent="0.2">
      <c r="A651" s="7">
        <v>650</v>
      </c>
      <c r="B651" s="1" t="s">
        <v>2281</v>
      </c>
      <c r="C651" s="16">
        <f t="shared" si="20"/>
        <v>444</v>
      </c>
      <c r="D651" s="13">
        <v>64</v>
      </c>
      <c r="E651" s="13">
        <v>0</v>
      </c>
      <c r="F651" s="13">
        <v>49</v>
      </c>
      <c r="G651" s="1" t="s">
        <v>2657</v>
      </c>
      <c r="H651" s="16" t="str">
        <f t="shared" si="21"/>
        <v>400030</v>
      </c>
    </row>
    <row r="652" spans="1:8" x14ac:dyDescent="0.2">
      <c r="A652" s="7">
        <v>651</v>
      </c>
      <c r="B652" s="1" t="s">
        <v>2281</v>
      </c>
      <c r="C652" s="16">
        <f t="shared" si="20"/>
        <v>445</v>
      </c>
      <c r="D652" s="13">
        <v>64</v>
      </c>
      <c r="E652" s="13">
        <v>0</v>
      </c>
      <c r="F652" s="13">
        <v>50</v>
      </c>
      <c r="G652" s="1" t="s">
        <v>2658</v>
      </c>
      <c r="H652" s="16" t="str">
        <f t="shared" si="21"/>
        <v>400031</v>
      </c>
    </row>
    <row r="653" spans="1:8" x14ac:dyDescent="0.2">
      <c r="A653" s="7">
        <v>652</v>
      </c>
      <c r="B653" s="1" t="s">
        <v>2281</v>
      </c>
      <c r="C653" s="16">
        <f t="shared" si="20"/>
        <v>446</v>
      </c>
      <c r="D653" s="13">
        <v>64</v>
      </c>
      <c r="E653" s="13">
        <v>0</v>
      </c>
      <c r="F653" s="13">
        <v>51</v>
      </c>
      <c r="G653" s="1" t="s">
        <v>2659</v>
      </c>
      <c r="H653" s="16" t="str">
        <f t="shared" si="21"/>
        <v>400032</v>
      </c>
    </row>
    <row r="654" spans="1:8" x14ac:dyDescent="0.2">
      <c r="A654" s="7">
        <v>653</v>
      </c>
      <c r="B654" s="1" t="s">
        <v>2281</v>
      </c>
      <c r="C654" s="16">
        <f t="shared" si="20"/>
        <v>447</v>
      </c>
      <c r="D654" s="13">
        <v>64</v>
      </c>
      <c r="E654" s="13">
        <v>0</v>
      </c>
      <c r="F654" s="13">
        <v>56</v>
      </c>
      <c r="G654" s="1" t="s">
        <v>2660</v>
      </c>
      <c r="H654" s="16" t="str">
        <f t="shared" si="21"/>
        <v>400037</v>
      </c>
    </row>
    <row r="655" spans="1:8" x14ac:dyDescent="0.2">
      <c r="A655" s="7">
        <v>654</v>
      </c>
      <c r="B655" s="1" t="s">
        <v>2281</v>
      </c>
      <c r="C655" s="16">
        <f t="shared" si="20"/>
        <v>448</v>
      </c>
      <c r="D655" s="13">
        <v>64</v>
      </c>
      <c r="E655" s="13">
        <v>0</v>
      </c>
      <c r="F655" s="13">
        <v>65</v>
      </c>
      <c r="G655" s="1" t="s">
        <v>2661</v>
      </c>
      <c r="H655" s="16" t="str">
        <f t="shared" si="21"/>
        <v>400040</v>
      </c>
    </row>
    <row r="656" spans="1:8" x14ac:dyDescent="0.2">
      <c r="A656" s="7">
        <v>655</v>
      </c>
      <c r="B656" s="1" t="s">
        <v>2281</v>
      </c>
      <c r="C656" s="16">
        <f t="shared" si="20"/>
        <v>449</v>
      </c>
      <c r="D656" s="13">
        <v>64</v>
      </c>
      <c r="E656" s="13">
        <v>0</v>
      </c>
      <c r="F656" s="13">
        <v>66</v>
      </c>
      <c r="G656" s="1" t="s">
        <v>2662</v>
      </c>
      <c r="H656" s="16" t="str">
        <f t="shared" si="21"/>
        <v>400041</v>
      </c>
    </row>
    <row r="657" spans="1:8" x14ac:dyDescent="0.2">
      <c r="A657" s="7">
        <v>656</v>
      </c>
      <c r="B657" s="1" t="s">
        <v>2281</v>
      </c>
      <c r="C657" s="16">
        <f t="shared" si="20"/>
        <v>450</v>
      </c>
      <c r="D657" s="13">
        <v>64</v>
      </c>
      <c r="E657" s="13">
        <v>0</v>
      </c>
      <c r="F657" s="13">
        <v>67</v>
      </c>
      <c r="G657" s="1" t="s">
        <v>2663</v>
      </c>
      <c r="H657" s="16" t="str">
        <f t="shared" si="21"/>
        <v>400042</v>
      </c>
    </row>
    <row r="658" spans="1:8" x14ac:dyDescent="0.2">
      <c r="A658" s="7">
        <v>657</v>
      </c>
      <c r="B658" s="1" t="s">
        <v>2281</v>
      </c>
      <c r="C658" s="16">
        <f t="shared" si="20"/>
        <v>451</v>
      </c>
      <c r="D658" s="13">
        <v>64</v>
      </c>
      <c r="E658" s="13">
        <v>0</v>
      </c>
      <c r="F658" s="13">
        <v>68</v>
      </c>
      <c r="G658" s="1" t="s">
        <v>2664</v>
      </c>
      <c r="H658" s="16" t="str">
        <f t="shared" si="21"/>
        <v>400043</v>
      </c>
    </row>
    <row r="659" spans="1:8" x14ac:dyDescent="0.2">
      <c r="A659" s="7">
        <v>658</v>
      </c>
      <c r="B659" s="1" t="s">
        <v>2281</v>
      </c>
      <c r="C659" s="16">
        <f t="shared" si="20"/>
        <v>452</v>
      </c>
      <c r="D659" s="13">
        <v>64</v>
      </c>
      <c r="E659" s="13">
        <v>0</v>
      </c>
      <c r="F659" s="13">
        <v>69</v>
      </c>
      <c r="G659" s="1" t="s">
        <v>2665</v>
      </c>
      <c r="H659" s="16" t="str">
        <f t="shared" si="21"/>
        <v>400044</v>
      </c>
    </row>
    <row r="660" spans="1:8" x14ac:dyDescent="0.2">
      <c r="A660" s="7">
        <v>659</v>
      </c>
      <c r="B660" s="1" t="s">
        <v>2281</v>
      </c>
      <c r="C660" s="16">
        <f t="shared" si="20"/>
        <v>453</v>
      </c>
      <c r="D660" s="13">
        <v>64</v>
      </c>
      <c r="E660" s="13">
        <v>0</v>
      </c>
      <c r="F660" s="13">
        <v>70</v>
      </c>
      <c r="G660" s="1" t="s">
        <v>2666</v>
      </c>
      <c r="H660" s="16" t="str">
        <f t="shared" si="21"/>
        <v>400045</v>
      </c>
    </row>
    <row r="661" spans="1:8" x14ac:dyDescent="0.2">
      <c r="A661" s="7">
        <v>660</v>
      </c>
      <c r="B661" s="1" t="s">
        <v>2281</v>
      </c>
      <c r="C661" s="16">
        <f t="shared" si="20"/>
        <v>454</v>
      </c>
      <c r="D661" s="13">
        <v>64</v>
      </c>
      <c r="E661" s="13">
        <v>0</v>
      </c>
      <c r="F661" s="13">
        <v>71</v>
      </c>
      <c r="G661" s="1" t="s">
        <v>2667</v>
      </c>
      <c r="H661" s="16" t="str">
        <f t="shared" si="21"/>
        <v>400046</v>
      </c>
    </row>
    <row r="662" spans="1:8" x14ac:dyDescent="0.2">
      <c r="A662" s="7">
        <v>661</v>
      </c>
      <c r="B662" s="1" t="s">
        <v>2281</v>
      </c>
      <c r="C662" s="16">
        <f t="shared" si="20"/>
        <v>455</v>
      </c>
      <c r="D662" s="13">
        <v>64</v>
      </c>
      <c r="E662" s="13">
        <v>0</v>
      </c>
      <c r="F662" s="13">
        <v>81</v>
      </c>
      <c r="G662" s="1" t="s">
        <v>2668</v>
      </c>
      <c r="H662" s="16" t="str">
        <f t="shared" si="21"/>
        <v>400050</v>
      </c>
    </row>
    <row r="663" spans="1:8" x14ac:dyDescent="0.2">
      <c r="A663" s="7">
        <v>662</v>
      </c>
      <c r="B663" s="1" t="s">
        <v>2281</v>
      </c>
      <c r="C663" s="16">
        <f t="shared" si="20"/>
        <v>456</v>
      </c>
      <c r="D663" s="13">
        <v>64</v>
      </c>
      <c r="E663" s="13">
        <v>0</v>
      </c>
      <c r="F663" s="13">
        <v>82</v>
      </c>
      <c r="G663" s="1" t="s">
        <v>2669</v>
      </c>
      <c r="H663" s="16" t="str">
        <f t="shared" si="21"/>
        <v>400051</v>
      </c>
    </row>
    <row r="664" spans="1:8" x14ac:dyDescent="0.2">
      <c r="A664" s="7">
        <v>663</v>
      </c>
      <c r="B664" s="1" t="s">
        <v>2281</v>
      </c>
      <c r="C664" s="16">
        <f t="shared" si="20"/>
        <v>457</v>
      </c>
      <c r="D664" s="13">
        <v>64</v>
      </c>
      <c r="E664" s="13">
        <v>0</v>
      </c>
      <c r="F664" s="13">
        <v>83</v>
      </c>
      <c r="G664" s="1" t="s">
        <v>2670</v>
      </c>
      <c r="H664" s="16" t="str">
        <f t="shared" si="21"/>
        <v>400052</v>
      </c>
    </row>
    <row r="665" spans="1:8" x14ac:dyDescent="0.2">
      <c r="A665" s="7">
        <v>664</v>
      </c>
      <c r="B665" s="1" t="s">
        <v>2281</v>
      </c>
      <c r="C665" s="16">
        <f t="shared" si="20"/>
        <v>458</v>
      </c>
      <c r="D665" s="13">
        <v>64</v>
      </c>
      <c r="E665" s="13">
        <v>0</v>
      </c>
      <c r="F665" s="13">
        <v>84</v>
      </c>
      <c r="G665" s="1" t="s">
        <v>2671</v>
      </c>
      <c r="H665" s="16" t="str">
        <f t="shared" si="21"/>
        <v>400053</v>
      </c>
    </row>
    <row r="666" spans="1:8" x14ac:dyDescent="0.2">
      <c r="A666" s="7">
        <v>665</v>
      </c>
      <c r="B666" s="1" t="s">
        <v>2281</v>
      </c>
      <c r="C666" s="16">
        <f t="shared" si="20"/>
        <v>459</v>
      </c>
      <c r="D666" s="13">
        <v>64</v>
      </c>
      <c r="E666" s="13">
        <v>0</v>
      </c>
      <c r="F666" s="13">
        <v>85</v>
      </c>
      <c r="G666" s="1" t="s">
        <v>2672</v>
      </c>
      <c r="H666" s="16" t="str">
        <f t="shared" si="21"/>
        <v>400054</v>
      </c>
    </row>
    <row r="667" spans="1:8" x14ac:dyDescent="0.2">
      <c r="A667" s="7">
        <v>666</v>
      </c>
      <c r="B667" s="1" t="s">
        <v>2281</v>
      </c>
      <c r="C667" s="16">
        <f t="shared" si="20"/>
        <v>460</v>
      </c>
      <c r="D667" s="13">
        <v>64</v>
      </c>
      <c r="E667" s="13">
        <v>0</v>
      </c>
      <c r="F667" s="13">
        <v>86</v>
      </c>
      <c r="G667" s="1" t="s">
        <v>2673</v>
      </c>
      <c r="H667" s="16" t="str">
        <f t="shared" si="21"/>
        <v>400055</v>
      </c>
    </row>
    <row r="668" spans="1:8" x14ac:dyDescent="0.2">
      <c r="A668" s="7">
        <v>667</v>
      </c>
      <c r="B668" s="1" t="s">
        <v>2281</v>
      </c>
      <c r="C668" s="16">
        <f t="shared" si="20"/>
        <v>461</v>
      </c>
      <c r="D668" s="13">
        <v>64</v>
      </c>
      <c r="E668" s="13">
        <v>0</v>
      </c>
      <c r="F668" s="13">
        <v>87</v>
      </c>
      <c r="G668" s="1" t="s">
        <v>2674</v>
      </c>
      <c r="H668" s="16" t="str">
        <f t="shared" si="21"/>
        <v>400056</v>
      </c>
    </row>
    <row r="669" spans="1:8" x14ac:dyDescent="0.2">
      <c r="A669" s="7">
        <v>668</v>
      </c>
      <c r="B669" s="1" t="s">
        <v>2281</v>
      </c>
      <c r="C669" s="16">
        <f t="shared" si="20"/>
        <v>462</v>
      </c>
      <c r="D669" s="13">
        <v>64</v>
      </c>
      <c r="E669" s="13">
        <v>0</v>
      </c>
      <c r="F669" s="13">
        <v>88</v>
      </c>
      <c r="G669" s="1" t="s">
        <v>2675</v>
      </c>
      <c r="H669" s="16" t="str">
        <f t="shared" si="21"/>
        <v>400057</v>
      </c>
    </row>
    <row r="670" spans="1:8" x14ac:dyDescent="0.2">
      <c r="A670" s="7">
        <v>669</v>
      </c>
      <c r="B670" s="1" t="s">
        <v>2281</v>
      </c>
      <c r="C670" s="16">
        <f t="shared" si="20"/>
        <v>463</v>
      </c>
      <c r="D670" s="13">
        <v>64</v>
      </c>
      <c r="E670" s="13">
        <v>0</v>
      </c>
      <c r="F670" s="13">
        <v>89</v>
      </c>
      <c r="G670" s="1" t="s">
        <v>2676</v>
      </c>
      <c r="H670" s="16" t="str">
        <f t="shared" si="21"/>
        <v>400058</v>
      </c>
    </row>
    <row r="671" spans="1:8" x14ac:dyDescent="0.2">
      <c r="A671" s="7">
        <v>670</v>
      </c>
      <c r="B671" s="1" t="s">
        <v>2281</v>
      </c>
      <c r="C671" s="16">
        <f t="shared" si="20"/>
        <v>464</v>
      </c>
      <c r="D671" s="13">
        <v>64</v>
      </c>
      <c r="E671" s="13">
        <v>0</v>
      </c>
      <c r="F671" s="13">
        <v>90</v>
      </c>
      <c r="G671" s="1" t="s">
        <v>2677</v>
      </c>
      <c r="H671" s="16" t="str">
        <f t="shared" si="21"/>
        <v>400059</v>
      </c>
    </row>
    <row r="672" spans="1:8" x14ac:dyDescent="0.2">
      <c r="A672" s="7">
        <v>671</v>
      </c>
      <c r="B672" s="1" t="s">
        <v>2281</v>
      </c>
      <c r="C672" s="16">
        <f t="shared" si="20"/>
        <v>465</v>
      </c>
      <c r="D672" s="13">
        <v>64</v>
      </c>
      <c r="E672" s="13">
        <v>0</v>
      </c>
      <c r="F672" s="13">
        <v>91</v>
      </c>
      <c r="G672" s="1" t="s">
        <v>2678</v>
      </c>
      <c r="H672" s="16" t="str">
        <f t="shared" si="21"/>
        <v>40005A</v>
      </c>
    </row>
    <row r="673" spans="1:8" x14ac:dyDescent="0.2">
      <c r="A673" s="7">
        <v>672</v>
      </c>
      <c r="B673" s="1" t="s">
        <v>2281</v>
      </c>
      <c r="C673" s="16">
        <f t="shared" si="20"/>
        <v>466</v>
      </c>
      <c r="D673" s="13">
        <v>64</v>
      </c>
      <c r="E673" s="13">
        <v>0</v>
      </c>
      <c r="F673" s="13">
        <v>97</v>
      </c>
      <c r="G673" s="1" t="s">
        <v>2679</v>
      </c>
      <c r="H673" s="16" t="str">
        <f t="shared" si="21"/>
        <v>400060</v>
      </c>
    </row>
    <row r="674" spans="1:8" x14ac:dyDescent="0.2">
      <c r="A674" s="7">
        <v>673</v>
      </c>
      <c r="B674" s="1" t="s">
        <v>2281</v>
      </c>
      <c r="C674" s="16">
        <f t="shared" si="20"/>
        <v>467</v>
      </c>
      <c r="D674" s="13">
        <v>64</v>
      </c>
      <c r="E674" s="13">
        <v>0</v>
      </c>
      <c r="F674" s="13">
        <v>98</v>
      </c>
      <c r="G674" s="1" t="s">
        <v>2680</v>
      </c>
      <c r="H674" s="16" t="str">
        <f t="shared" si="21"/>
        <v>400061</v>
      </c>
    </row>
    <row r="675" spans="1:8" x14ac:dyDescent="0.2">
      <c r="A675" s="7">
        <v>674</v>
      </c>
      <c r="B675" s="1" t="s">
        <v>2281</v>
      </c>
      <c r="C675" s="16">
        <f t="shared" si="20"/>
        <v>468</v>
      </c>
      <c r="D675" s="13">
        <v>64</v>
      </c>
      <c r="E675" s="13">
        <v>0</v>
      </c>
      <c r="F675" s="13">
        <v>99</v>
      </c>
      <c r="G675" s="1" t="s">
        <v>2681</v>
      </c>
      <c r="H675" s="16" t="str">
        <f t="shared" si="21"/>
        <v>400062</v>
      </c>
    </row>
    <row r="676" spans="1:8" x14ac:dyDescent="0.2">
      <c r="A676" s="7">
        <v>675</v>
      </c>
      <c r="B676" s="1" t="s">
        <v>2281</v>
      </c>
      <c r="C676" s="16">
        <f t="shared" si="20"/>
        <v>469</v>
      </c>
      <c r="D676" s="13">
        <v>64</v>
      </c>
      <c r="E676" s="13">
        <v>0</v>
      </c>
      <c r="F676" s="13">
        <v>100</v>
      </c>
      <c r="G676" s="1" t="s">
        <v>2682</v>
      </c>
      <c r="H676" s="16" t="str">
        <f t="shared" si="21"/>
        <v>400063</v>
      </c>
    </row>
    <row r="677" spans="1:8" x14ac:dyDescent="0.2">
      <c r="A677" s="7">
        <v>676</v>
      </c>
      <c r="B677" s="1" t="s">
        <v>2281</v>
      </c>
      <c r="C677" s="16">
        <f t="shared" si="20"/>
        <v>470</v>
      </c>
      <c r="D677" s="13">
        <v>64</v>
      </c>
      <c r="E677" s="13">
        <v>0</v>
      </c>
      <c r="F677" s="13">
        <v>101</v>
      </c>
      <c r="G677" s="1" t="s">
        <v>2683</v>
      </c>
      <c r="H677" s="16" t="str">
        <f t="shared" si="21"/>
        <v>400064</v>
      </c>
    </row>
    <row r="678" spans="1:8" x14ac:dyDescent="0.2">
      <c r="A678" s="7">
        <v>677</v>
      </c>
      <c r="B678" s="1" t="s">
        <v>2281</v>
      </c>
      <c r="C678" s="16">
        <f t="shared" si="20"/>
        <v>471</v>
      </c>
      <c r="D678" s="13">
        <v>64</v>
      </c>
      <c r="E678" s="13">
        <v>0</v>
      </c>
      <c r="F678" s="13">
        <v>113</v>
      </c>
      <c r="G678" s="1" t="s">
        <v>2684</v>
      </c>
      <c r="H678" s="16" t="str">
        <f t="shared" si="21"/>
        <v>400070</v>
      </c>
    </row>
    <row r="679" spans="1:8" x14ac:dyDescent="0.2">
      <c r="A679" s="7">
        <v>678</v>
      </c>
      <c r="B679" s="1" t="s">
        <v>2281</v>
      </c>
      <c r="C679" s="16">
        <f t="shared" si="20"/>
        <v>472</v>
      </c>
      <c r="D679" s="13">
        <v>64</v>
      </c>
      <c r="E679" s="13">
        <v>0</v>
      </c>
      <c r="F679" s="13">
        <v>114</v>
      </c>
      <c r="G679" s="1" t="s">
        <v>2685</v>
      </c>
      <c r="H679" s="16" t="str">
        <f t="shared" si="21"/>
        <v>400071</v>
      </c>
    </row>
    <row r="680" spans="1:8" x14ac:dyDescent="0.2">
      <c r="A680" s="7">
        <v>679</v>
      </c>
      <c r="B680" s="1" t="s">
        <v>2281</v>
      </c>
      <c r="C680" s="16">
        <f t="shared" si="20"/>
        <v>473</v>
      </c>
      <c r="D680" s="13">
        <v>64</v>
      </c>
      <c r="E680" s="13">
        <v>0</v>
      </c>
      <c r="F680" s="13">
        <v>115</v>
      </c>
      <c r="G680" s="1" t="s">
        <v>2686</v>
      </c>
      <c r="H680" s="16" t="str">
        <f t="shared" si="21"/>
        <v>400072</v>
      </c>
    </row>
    <row r="681" spans="1:8" x14ac:dyDescent="0.2">
      <c r="A681" s="7">
        <v>680</v>
      </c>
      <c r="B681" s="1" t="s">
        <v>2281</v>
      </c>
      <c r="C681" s="16">
        <f t="shared" si="20"/>
        <v>474</v>
      </c>
      <c r="D681" s="13">
        <v>64</v>
      </c>
      <c r="E681" s="13">
        <v>0</v>
      </c>
      <c r="F681" s="13">
        <v>116</v>
      </c>
      <c r="G681" s="1" t="s">
        <v>2687</v>
      </c>
      <c r="H681" s="16" t="str">
        <f t="shared" si="21"/>
        <v>400073</v>
      </c>
    </row>
    <row r="682" spans="1:8" x14ac:dyDescent="0.2">
      <c r="A682" s="7">
        <v>681</v>
      </c>
      <c r="B682" s="1" t="s">
        <v>2688</v>
      </c>
      <c r="C682" s="16">
        <f t="shared" si="20"/>
        <v>1</v>
      </c>
      <c r="D682" s="13">
        <v>127</v>
      </c>
      <c r="E682" s="13">
        <v>0</v>
      </c>
      <c r="F682" s="13">
        <v>88</v>
      </c>
      <c r="G682" s="19" t="s">
        <v>2689</v>
      </c>
      <c r="H682" s="16" t="str">
        <f t="shared" si="21"/>
        <v>7F0057</v>
      </c>
    </row>
    <row r="683" spans="1:8" x14ac:dyDescent="0.2">
      <c r="A683" s="7">
        <v>682</v>
      </c>
      <c r="B683" s="1" t="s">
        <v>2688</v>
      </c>
      <c r="C683" s="16">
        <f t="shared" si="20"/>
        <v>2</v>
      </c>
      <c r="D683" s="13">
        <v>127</v>
      </c>
      <c r="E683" s="13">
        <v>0</v>
      </c>
      <c r="F683" s="13">
        <v>1</v>
      </c>
      <c r="G683" s="1" t="s">
        <v>2690</v>
      </c>
      <c r="H683" s="16" t="str">
        <f t="shared" si="21"/>
        <v>7F0000</v>
      </c>
    </row>
    <row r="684" spans="1:8" x14ac:dyDescent="0.2">
      <c r="A684" s="7">
        <v>683</v>
      </c>
      <c r="B684" s="1" t="s">
        <v>2688</v>
      </c>
      <c r="C684" s="16">
        <f t="shared" si="20"/>
        <v>3</v>
      </c>
      <c r="D684" s="13">
        <v>127</v>
      </c>
      <c r="E684" s="13">
        <v>0</v>
      </c>
      <c r="F684" s="13">
        <v>2</v>
      </c>
      <c r="G684" s="1" t="s">
        <v>2691</v>
      </c>
      <c r="H684" s="16" t="str">
        <f t="shared" si="21"/>
        <v>7F0001</v>
      </c>
    </row>
    <row r="685" spans="1:8" x14ac:dyDescent="0.2">
      <c r="A685" s="7">
        <v>684</v>
      </c>
      <c r="B685" s="1" t="s">
        <v>2688</v>
      </c>
      <c r="C685" s="16">
        <f t="shared" si="20"/>
        <v>4</v>
      </c>
      <c r="D685" s="13">
        <v>127</v>
      </c>
      <c r="E685" s="13">
        <v>0</v>
      </c>
      <c r="F685" s="13">
        <v>9</v>
      </c>
      <c r="G685" s="1" t="s">
        <v>2692</v>
      </c>
      <c r="H685" s="16" t="str">
        <f t="shared" si="21"/>
        <v>7F0008</v>
      </c>
    </row>
    <row r="686" spans="1:8" x14ac:dyDescent="0.2">
      <c r="A686" s="7">
        <v>685</v>
      </c>
      <c r="B686" s="1" t="s">
        <v>2688</v>
      </c>
      <c r="C686" s="16">
        <f t="shared" si="20"/>
        <v>5</v>
      </c>
      <c r="D686" s="13">
        <v>127</v>
      </c>
      <c r="E686" s="13">
        <v>0</v>
      </c>
      <c r="F686" s="13">
        <v>17</v>
      </c>
      <c r="G686" s="1" t="s">
        <v>2693</v>
      </c>
      <c r="H686" s="16" t="str">
        <f t="shared" si="21"/>
        <v>7F0010</v>
      </c>
    </row>
    <row r="687" spans="1:8" x14ac:dyDescent="0.2">
      <c r="A687" s="7">
        <v>686</v>
      </c>
      <c r="B687" s="1" t="s">
        <v>2688</v>
      </c>
      <c r="C687" s="16">
        <f t="shared" si="20"/>
        <v>6</v>
      </c>
      <c r="D687" s="13">
        <v>127</v>
      </c>
      <c r="E687" s="13">
        <v>0</v>
      </c>
      <c r="F687" s="13">
        <v>25</v>
      </c>
      <c r="G687" s="1" t="s">
        <v>2694</v>
      </c>
      <c r="H687" s="16" t="str">
        <f t="shared" si="21"/>
        <v>7F0018</v>
      </c>
    </row>
    <row r="688" spans="1:8" x14ac:dyDescent="0.2">
      <c r="A688" s="7">
        <v>687</v>
      </c>
      <c r="B688" s="1" t="s">
        <v>2688</v>
      </c>
      <c r="C688" s="16">
        <f t="shared" si="20"/>
        <v>7</v>
      </c>
      <c r="D688" s="13">
        <v>127</v>
      </c>
      <c r="E688" s="13">
        <v>0</v>
      </c>
      <c r="F688" s="13">
        <v>59</v>
      </c>
      <c r="G688" s="1" t="s">
        <v>2695</v>
      </c>
      <c r="H688" s="16" t="str">
        <f t="shared" si="21"/>
        <v>7F003A</v>
      </c>
    </row>
    <row r="689" spans="1:8" x14ac:dyDescent="0.2">
      <c r="A689" s="7">
        <v>688</v>
      </c>
      <c r="B689" s="1" t="s">
        <v>2688</v>
      </c>
      <c r="C689" s="16">
        <f t="shared" si="20"/>
        <v>8</v>
      </c>
      <c r="D689" s="13">
        <v>127</v>
      </c>
      <c r="E689" s="13">
        <v>0</v>
      </c>
      <c r="F689" s="13">
        <v>60</v>
      </c>
      <c r="G689" s="1" t="s">
        <v>2696</v>
      </c>
      <c r="H689" s="16" t="str">
        <f t="shared" si="21"/>
        <v>7F003B</v>
      </c>
    </row>
    <row r="690" spans="1:8" x14ac:dyDescent="0.2">
      <c r="A690" s="7">
        <v>689</v>
      </c>
      <c r="B690" s="1" t="s">
        <v>2688</v>
      </c>
      <c r="C690" s="16">
        <f t="shared" si="20"/>
        <v>9</v>
      </c>
      <c r="D690" s="13">
        <v>127</v>
      </c>
      <c r="E690" s="13">
        <v>0</v>
      </c>
      <c r="F690" s="13">
        <v>26</v>
      </c>
      <c r="G690" s="1" t="s">
        <v>2697</v>
      </c>
      <c r="H690" s="16" t="str">
        <f t="shared" si="21"/>
        <v>7F0019</v>
      </c>
    </row>
    <row r="691" spans="1:8" x14ac:dyDescent="0.2">
      <c r="A691" s="7">
        <v>690</v>
      </c>
      <c r="B691" s="1" t="s">
        <v>2688</v>
      </c>
      <c r="C691" s="16">
        <f t="shared" si="20"/>
        <v>10</v>
      </c>
      <c r="D691" s="13">
        <v>127</v>
      </c>
      <c r="E691" s="13">
        <v>0</v>
      </c>
      <c r="F691" s="13">
        <v>113</v>
      </c>
      <c r="G691" s="1" t="s">
        <v>2698</v>
      </c>
      <c r="H691" s="16" t="str">
        <f t="shared" si="21"/>
        <v>7F0070</v>
      </c>
    </row>
    <row r="692" spans="1:8" x14ac:dyDescent="0.2">
      <c r="A692" s="7">
        <v>691</v>
      </c>
      <c r="B692" s="1" t="s">
        <v>2688</v>
      </c>
      <c r="C692" s="16">
        <f t="shared" si="20"/>
        <v>11</v>
      </c>
      <c r="D692" s="13">
        <v>127</v>
      </c>
      <c r="E692" s="13">
        <v>0</v>
      </c>
      <c r="F692" s="13">
        <v>33</v>
      </c>
      <c r="G692" s="1" t="s">
        <v>2699</v>
      </c>
      <c r="H692" s="16" t="str">
        <f t="shared" si="21"/>
        <v>7F0020</v>
      </c>
    </row>
    <row r="693" spans="1:8" x14ac:dyDescent="0.2">
      <c r="A693" s="7">
        <v>692</v>
      </c>
      <c r="B693" s="1" t="s">
        <v>2688</v>
      </c>
      <c r="C693" s="16">
        <f t="shared" si="20"/>
        <v>12</v>
      </c>
      <c r="D693" s="13">
        <v>127</v>
      </c>
      <c r="E693" s="13">
        <v>0</v>
      </c>
      <c r="F693" s="13">
        <v>41</v>
      </c>
      <c r="G693" s="1" t="s">
        <v>2700</v>
      </c>
      <c r="H693" s="16" t="str">
        <f t="shared" si="21"/>
        <v>7F0028</v>
      </c>
    </row>
    <row r="694" spans="1:8" x14ac:dyDescent="0.2">
      <c r="A694" s="7">
        <v>693</v>
      </c>
      <c r="B694" s="1" t="s">
        <v>2688</v>
      </c>
      <c r="C694" s="16">
        <f t="shared" si="20"/>
        <v>13</v>
      </c>
      <c r="D694" s="13">
        <v>127</v>
      </c>
      <c r="E694" s="13">
        <v>0</v>
      </c>
      <c r="F694" s="13">
        <v>49</v>
      </c>
      <c r="G694" s="1" t="s">
        <v>2701</v>
      </c>
      <c r="H694" s="16" t="str">
        <f t="shared" si="21"/>
        <v>7F0030</v>
      </c>
    </row>
    <row r="695" spans="1:8" x14ac:dyDescent="0.2">
      <c r="A695" s="7">
        <v>694</v>
      </c>
      <c r="B695" s="1" t="s">
        <v>2688</v>
      </c>
      <c r="C695" s="16">
        <f t="shared" si="20"/>
        <v>14</v>
      </c>
      <c r="D695" s="13">
        <v>126</v>
      </c>
      <c r="E695" s="13">
        <v>0</v>
      </c>
      <c r="F695" s="13">
        <v>37</v>
      </c>
      <c r="G695" s="1" t="s">
        <v>2702</v>
      </c>
      <c r="H695" s="16" t="str">
        <f t="shared" si="21"/>
        <v>7E0024</v>
      </c>
    </row>
    <row r="696" spans="1:8" x14ac:dyDescent="0.2">
      <c r="A696" s="7">
        <v>695</v>
      </c>
      <c r="B696" s="1" t="s">
        <v>2688</v>
      </c>
      <c r="C696" s="16">
        <f t="shared" si="20"/>
        <v>15</v>
      </c>
      <c r="D696" s="13">
        <v>126</v>
      </c>
      <c r="E696" s="13">
        <v>0</v>
      </c>
      <c r="F696" s="13">
        <v>40</v>
      </c>
      <c r="G696" s="1" t="s">
        <v>2703</v>
      </c>
      <c r="H696" s="16" t="str">
        <f t="shared" si="21"/>
        <v>7E0027</v>
      </c>
    </row>
    <row r="697" spans="1:8" x14ac:dyDescent="0.2">
      <c r="A697" s="7">
        <v>696</v>
      </c>
      <c r="B697" s="1" t="s">
        <v>2688</v>
      </c>
      <c r="C697" s="16">
        <f t="shared" si="20"/>
        <v>16</v>
      </c>
      <c r="D697" s="13">
        <v>126</v>
      </c>
      <c r="E697" s="13">
        <v>0</v>
      </c>
      <c r="F697" s="13">
        <v>115</v>
      </c>
      <c r="G697" s="1" t="s">
        <v>2704</v>
      </c>
      <c r="H697" s="16" t="str">
        <f t="shared" si="21"/>
        <v>7E0072</v>
      </c>
    </row>
    <row r="698" spans="1:8" x14ac:dyDescent="0.2">
      <c r="A698" s="7">
        <v>697</v>
      </c>
      <c r="B698" s="1" t="s">
        <v>2688</v>
      </c>
      <c r="C698" s="16">
        <f t="shared" si="20"/>
        <v>17</v>
      </c>
      <c r="D698" s="13">
        <v>126</v>
      </c>
      <c r="E698" s="13">
        <v>0</v>
      </c>
      <c r="F698" s="13">
        <v>41</v>
      </c>
      <c r="G698" s="1" t="s">
        <v>2705</v>
      </c>
      <c r="H698" s="16" t="str">
        <f t="shared" si="21"/>
        <v>7E0028</v>
      </c>
    </row>
  </sheetData>
  <autoFilter ref="A1:H698" xr:uid="{00000000-0009-0000-0000-000006000000}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BF5B-1FA8-46EF-ADD3-EE142473C53E}">
  <dimension ref="A1:E20"/>
  <sheetViews>
    <sheetView tabSelected="1" workbookViewId="0">
      <selection activeCell="C10" sqref="C10"/>
    </sheetView>
  </sheetViews>
  <sheetFormatPr defaultRowHeight="14.25" x14ac:dyDescent="0.2"/>
  <cols>
    <col min="1" max="1" width="9.125" bestFit="1" customWidth="1"/>
    <col min="2" max="2" width="8.375" bestFit="1" customWidth="1"/>
    <col min="3" max="3" width="9.25" bestFit="1" customWidth="1"/>
    <col min="4" max="4" width="18" bestFit="1" customWidth="1"/>
    <col min="5" max="5" width="19.25" bestFit="1" customWidth="1"/>
  </cols>
  <sheetData>
    <row r="1" spans="1:5" x14ac:dyDescent="0.2">
      <c r="A1" s="37" t="s">
        <v>3081</v>
      </c>
      <c r="B1" s="15" t="s">
        <v>3082</v>
      </c>
      <c r="C1" s="15" t="s">
        <v>2065</v>
      </c>
      <c r="D1" s="38" t="s">
        <v>3576</v>
      </c>
      <c r="E1" s="38" t="s">
        <v>3579</v>
      </c>
    </row>
    <row r="2" spans="1:5" x14ac:dyDescent="0.2">
      <c r="A2" s="16">
        <v>1</v>
      </c>
      <c r="B2" s="16">
        <v>0</v>
      </c>
      <c r="C2" s="16" t="s">
        <v>3577</v>
      </c>
      <c r="D2" s="16" t="s">
        <v>3557</v>
      </c>
      <c r="E2" s="16" t="s">
        <v>3580</v>
      </c>
    </row>
    <row r="3" spans="1:5" x14ac:dyDescent="0.2">
      <c r="A3" s="16">
        <v>1</v>
      </c>
      <c r="B3" s="16">
        <v>16</v>
      </c>
      <c r="C3" s="16" t="s">
        <v>3577</v>
      </c>
      <c r="D3" s="16" t="s">
        <v>3558</v>
      </c>
      <c r="E3" s="16" t="s">
        <v>3581</v>
      </c>
    </row>
    <row r="4" spans="1:5" x14ac:dyDescent="0.2">
      <c r="A4" s="16">
        <v>1</v>
      </c>
      <c r="B4" s="16">
        <v>17</v>
      </c>
      <c r="C4" s="16" t="s">
        <v>3577</v>
      </c>
      <c r="D4" s="16" t="s">
        <v>3559</v>
      </c>
      <c r="E4" s="16" t="s">
        <v>3582</v>
      </c>
    </row>
    <row r="5" spans="1:5" x14ac:dyDescent="0.2">
      <c r="A5" s="16">
        <v>2</v>
      </c>
      <c r="B5" s="16">
        <v>0</v>
      </c>
      <c r="C5" s="16" t="s">
        <v>3577</v>
      </c>
      <c r="D5" s="16" t="s">
        <v>3562</v>
      </c>
      <c r="E5" s="16" t="s">
        <v>3583</v>
      </c>
    </row>
    <row r="6" spans="1:5" x14ac:dyDescent="0.2">
      <c r="A6" s="16">
        <v>2</v>
      </c>
      <c r="B6" s="16">
        <v>17</v>
      </c>
      <c r="C6" s="16" t="s">
        <v>3577</v>
      </c>
      <c r="D6" s="16" t="s">
        <v>3560</v>
      </c>
      <c r="E6" s="16" t="s">
        <v>3584</v>
      </c>
    </row>
    <row r="7" spans="1:5" x14ac:dyDescent="0.2">
      <c r="A7" s="16">
        <v>2</v>
      </c>
      <c r="B7" s="16">
        <v>19</v>
      </c>
      <c r="C7" s="16" t="s">
        <v>3577</v>
      </c>
      <c r="D7" s="16" t="s">
        <v>3561</v>
      </c>
      <c r="E7" s="16" t="s">
        <v>3585</v>
      </c>
    </row>
    <row r="8" spans="1:5" x14ac:dyDescent="0.2">
      <c r="A8" s="16">
        <v>3</v>
      </c>
      <c r="B8" s="16">
        <v>0</v>
      </c>
      <c r="C8" s="16" t="s">
        <v>3577</v>
      </c>
      <c r="D8" s="16" t="s">
        <v>3563</v>
      </c>
      <c r="E8" s="16" t="s">
        <v>3586</v>
      </c>
    </row>
    <row r="9" spans="1:5" x14ac:dyDescent="0.2">
      <c r="A9" s="16">
        <v>3</v>
      </c>
      <c r="B9" s="16">
        <v>16</v>
      </c>
      <c r="C9" s="16" t="s">
        <v>3577</v>
      </c>
      <c r="D9" s="16" t="s">
        <v>3565</v>
      </c>
      <c r="E9" s="16" t="s">
        <v>3587</v>
      </c>
    </row>
    <row r="10" spans="1:5" x14ac:dyDescent="0.2">
      <c r="A10" s="16">
        <v>3</v>
      </c>
      <c r="B10" s="16">
        <v>17</v>
      </c>
      <c r="C10" s="16" t="s">
        <v>3577</v>
      </c>
      <c r="D10" s="16" t="s">
        <v>3566</v>
      </c>
      <c r="E10" s="16" t="s">
        <v>3588</v>
      </c>
    </row>
    <row r="11" spans="1:5" x14ac:dyDescent="0.2">
      <c r="A11" s="16">
        <v>4</v>
      </c>
      <c r="B11" s="16">
        <v>0</v>
      </c>
      <c r="C11" s="16" t="s">
        <v>3577</v>
      </c>
      <c r="D11" s="16" t="s">
        <v>3564</v>
      </c>
      <c r="E11" s="16" t="s">
        <v>3589</v>
      </c>
    </row>
    <row r="12" spans="1:5" x14ac:dyDescent="0.2">
      <c r="A12" s="16">
        <v>4</v>
      </c>
      <c r="B12" s="16">
        <v>16</v>
      </c>
      <c r="C12" s="16" t="s">
        <v>3577</v>
      </c>
      <c r="D12" s="16" t="s">
        <v>3567</v>
      </c>
      <c r="E12" s="16" t="s">
        <v>3590</v>
      </c>
    </row>
    <row r="13" spans="1:5" x14ac:dyDescent="0.2">
      <c r="A13" s="16">
        <v>4</v>
      </c>
      <c r="B13" s="16">
        <v>17</v>
      </c>
      <c r="C13" s="16" t="s">
        <v>3577</v>
      </c>
      <c r="D13" s="36" t="s">
        <v>3575</v>
      </c>
      <c r="E13" s="36" t="s">
        <v>3591</v>
      </c>
    </row>
    <row r="14" spans="1:5" x14ac:dyDescent="0.2">
      <c r="A14" s="16">
        <v>65</v>
      </c>
      <c r="B14" s="16">
        <v>0</v>
      </c>
      <c r="C14" s="16" t="s">
        <v>3578</v>
      </c>
      <c r="D14" s="16" t="s">
        <v>3568</v>
      </c>
      <c r="E14" s="16" t="s">
        <v>2200</v>
      </c>
    </row>
    <row r="15" spans="1:5" x14ac:dyDescent="0.2">
      <c r="A15" s="16">
        <v>65</v>
      </c>
      <c r="B15" s="16">
        <v>2</v>
      </c>
      <c r="C15" s="16" t="s">
        <v>3578</v>
      </c>
      <c r="D15" s="16" t="s">
        <v>3571</v>
      </c>
      <c r="E15" s="16" t="s">
        <v>3592</v>
      </c>
    </row>
    <row r="16" spans="1:5" x14ac:dyDescent="0.2">
      <c r="A16" s="16">
        <v>66</v>
      </c>
      <c r="B16" s="16">
        <v>0</v>
      </c>
      <c r="C16" s="16" t="s">
        <v>3578</v>
      </c>
      <c r="D16" s="16" t="s">
        <v>3569</v>
      </c>
      <c r="E16" s="16" t="s">
        <v>3597</v>
      </c>
    </row>
    <row r="17" spans="1:5" x14ac:dyDescent="0.2">
      <c r="A17" s="16">
        <v>66</v>
      </c>
      <c r="B17" s="16">
        <v>17</v>
      </c>
      <c r="C17" s="16" t="s">
        <v>3578</v>
      </c>
      <c r="D17" s="16" t="s">
        <v>3573</v>
      </c>
      <c r="E17" s="16" t="s">
        <v>3593</v>
      </c>
    </row>
    <row r="18" spans="1:5" x14ac:dyDescent="0.2">
      <c r="A18" s="16">
        <v>67</v>
      </c>
      <c r="B18" s="16">
        <v>0</v>
      </c>
      <c r="C18" s="16" t="s">
        <v>3578</v>
      </c>
      <c r="D18" s="16" t="s">
        <v>3570</v>
      </c>
      <c r="E18" s="16" t="s">
        <v>3594</v>
      </c>
    </row>
    <row r="19" spans="1:5" x14ac:dyDescent="0.2">
      <c r="A19" s="16">
        <v>67</v>
      </c>
      <c r="B19" s="16">
        <v>8</v>
      </c>
      <c r="C19" s="16" t="s">
        <v>3578</v>
      </c>
      <c r="D19" s="16" t="s">
        <v>3572</v>
      </c>
      <c r="E19" s="16" t="s">
        <v>3595</v>
      </c>
    </row>
    <row r="20" spans="1:5" x14ac:dyDescent="0.2">
      <c r="A20" s="16">
        <v>67</v>
      </c>
      <c r="B20" s="16">
        <v>17</v>
      </c>
      <c r="C20" s="16" t="s">
        <v>3578</v>
      </c>
      <c r="D20" s="16" t="s">
        <v>3574</v>
      </c>
      <c r="E20" s="16" t="s">
        <v>3596</v>
      </c>
    </row>
  </sheetData>
  <autoFilter ref="A1:D20" xr:uid="{939979D6-807A-4B5F-8148-255E8901208A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91"/>
  <sheetViews>
    <sheetView workbookViewId="0">
      <selection activeCell="E36" sqref="E36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12" t="s">
        <v>2064</v>
      </c>
      <c r="B1" s="12" t="s">
        <v>2065</v>
      </c>
      <c r="C1" s="15" t="s">
        <v>2707</v>
      </c>
      <c r="D1" s="15" t="s">
        <v>2708</v>
      </c>
    </row>
    <row r="2" spans="1:4" ht="17.25" customHeight="1" x14ac:dyDescent="0.2">
      <c r="A2" s="1">
        <v>1</v>
      </c>
      <c r="B2" s="1" t="s">
        <v>2709</v>
      </c>
      <c r="C2" s="1" t="s">
        <v>2710</v>
      </c>
      <c r="D2" s="1" t="s">
        <v>2709</v>
      </c>
    </row>
    <row r="3" spans="1:4" ht="17.25" customHeight="1" x14ac:dyDescent="0.2">
      <c r="A3" s="1">
        <v>2</v>
      </c>
      <c r="B3" s="1" t="s">
        <v>2709</v>
      </c>
      <c r="C3" s="1" t="s">
        <v>2711</v>
      </c>
      <c r="D3" s="1" t="s">
        <v>2712</v>
      </c>
    </row>
    <row r="4" spans="1:4" ht="17.25" customHeight="1" x14ac:dyDescent="0.2">
      <c r="A4" s="1">
        <v>3</v>
      </c>
      <c r="B4" s="1" t="s">
        <v>2709</v>
      </c>
      <c r="C4" s="1" t="s">
        <v>2713</v>
      </c>
      <c r="D4" s="1" t="s">
        <v>2714</v>
      </c>
    </row>
    <row r="5" spans="1:4" ht="17.25" customHeight="1" x14ac:dyDescent="0.2">
      <c r="A5" s="1">
        <v>4</v>
      </c>
      <c r="B5" s="1" t="s">
        <v>2709</v>
      </c>
      <c r="C5" s="1" t="s">
        <v>2715</v>
      </c>
      <c r="D5" s="1" t="s">
        <v>2716</v>
      </c>
    </row>
    <row r="6" spans="1:4" ht="17.25" customHeight="1" x14ac:dyDescent="0.2">
      <c r="A6" s="1">
        <v>5</v>
      </c>
      <c r="B6" s="1" t="s">
        <v>2709</v>
      </c>
      <c r="C6" s="1" t="s">
        <v>2717</v>
      </c>
      <c r="D6" s="1" t="s">
        <v>2718</v>
      </c>
    </row>
    <row r="7" spans="1:4" ht="17.25" customHeight="1" x14ac:dyDescent="0.2">
      <c r="A7" s="1">
        <v>6</v>
      </c>
      <c r="B7" s="1" t="s">
        <v>2709</v>
      </c>
      <c r="C7" s="1" t="s">
        <v>2719</v>
      </c>
      <c r="D7" s="1" t="s">
        <v>2720</v>
      </c>
    </row>
    <row r="8" spans="1:4" ht="17.25" customHeight="1" x14ac:dyDescent="0.2">
      <c r="A8" s="1">
        <v>7</v>
      </c>
      <c r="B8" s="1" t="s">
        <v>2709</v>
      </c>
      <c r="C8" s="1" t="s">
        <v>2721</v>
      </c>
      <c r="D8" s="1" t="s">
        <v>2722</v>
      </c>
    </row>
    <row r="9" spans="1:4" ht="17.25" customHeight="1" x14ac:dyDescent="0.2">
      <c r="A9" s="1">
        <v>8</v>
      </c>
      <c r="B9" s="1" t="s">
        <v>2709</v>
      </c>
      <c r="C9" s="1" t="s">
        <v>2723</v>
      </c>
      <c r="D9" s="1" t="s">
        <v>2724</v>
      </c>
    </row>
    <row r="10" spans="1:4" ht="17.25" customHeight="1" x14ac:dyDescent="0.2">
      <c r="A10" s="1">
        <v>9</v>
      </c>
      <c r="B10" s="1" t="s">
        <v>2709</v>
      </c>
      <c r="C10" s="1" t="s">
        <v>2725</v>
      </c>
      <c r="D10" s="1" t="s">
        <v>2726</v>
      </c>
    </row>
    <row r="11" spans="1:4" ht="17.25" customHeight="1" x14ac:dyDescent="0.2">
      <c r="A11" s="1">
        <v>10</v>
      </c>
      <c r="B11" s="1" t="s">
        <v>2709</v>
      </c>
      <c r="C11" s="1" t="s">
        <v>2727</v>
      </c>
      <c r="D11" s="1" t="s">
        <v>2728</v>
      </c>
    </row>
    <row r="12" spans="1:4" ht="17.25" customHeight="1" x14ac:dyDescent="0.2">
      <c r="A12" s="1">
        <v>11</v>
      </c>
      <c r="B12" s="1" t="s">
        <v>2729</v>
      </c>
      <c r="C12" s="1" t="s">
        <v>2730</v>
      </c>
      <c r="D12" s="1" t="s">
        <v>2729</v>
      </c>
    </row>
    <row r="13" spans="1:4" ht="17.25" customHeight="1" x14ac:dyDescent="0.2">
      <c r="A13" s="1">
        <v>12</v>
      </c>
      <c r="B13" s="1" t="s">
        <v>2729</v>
      </c>
      <c r="C13" s="1" t="s">
        <v>2731</v>
      </c>
      <c r="D13" s="1" t="s">
        <v>2732</v>
      </c>
    </row>
    <row r="14" spans="1:4" ht="17.25" customHeight="1" x14ac:dyDescent="0.2">
      <c r="A14" s="1">
        <v>13</v>
      </c>
      <c r="B14" s="1" t="s">
        <v>2729</v>
      </c>
      <c r="C14" s="1" t="s">
        <v>2733</v>
      </c>
      <c r="D14" s="1" t="s">
        <v>2734</v>
      </c>
    </row>
    <row r="15" spans="1:4" ht="17.25" customHeight="1" x14ac:dyDescent="0.2">
      <c r="A15" s="1">
        <v>14</v>
      </c>
      <c r="B15" s="1" t="s">
        <v>2729</v>
      </c>
      <c r="C15" s="1" t="s">
        <v>2735</v>
      </c>
      <c r="D15" s="1" t="s">
        <v>2736</v>
      </c>
    </row>
    <row r="16" spans="1:4" ht="17.25" customHeight="1" x14ac:dyDescent="0.2">
      <c r="A16" s="1">
        <v>15</v>
      </c>
      <c r="B16" s="1" t="s">
        <v>2729</v>
      </c>
      <c r="C16" s="1" t="s">
        <v>2737</v>
      </c>
      <c r="D16" s="1" t="s">
        <v>2738</v>
      </c>
    </row>
    <row r="17" spans="1:4" ht="17.25" customHeight="1" x14ac:dyDescent="0.2">
      <c r="A17" s="1">
        <v>16</v>
      </c>
      <c r="B17" s="1" t="s">
        <v>2739</v>
      </c>
      <c r="C17" s="1" t="s">
        <v>2740</v>
      </c>
      <c r="D17" s="1" t="s">
        <v>2739</v>
      </c>
    </row>
    <row r="18" spans="1:4" ht="17.25" customHeight="1" x14ac:dyDescent="0.2">
      <c r="A18" s="1">
        <v>17</v>
      </c>
      <c r="B18" s="1" t="s">
        <v>2739</v>
      </c>
      <c r="C18" s="1" t="s">
        <v>2741</v>
      </c>
      <c r="D18" s="1" t="s">
        <v>2742</v>
      </c>
    </row>
    <row r="19" spans="1:4" ht="17.25" customHeight="1" x14ac:dyDescent="0.2">
      <c r="A19" s="1">
        <v>18</v>
      </c>
      <c r="B19" s="1" t="s">
        <v>2739</v>
      </c>
      <c r="C19" s="1" t="s">
        <v>2743</v>
      </c>
      <c r="D19" s="1" t="s">
        <v>2744</v>
      </c>
    </row>
    <row r="20" spans="1:4" ht="17.25" customHeight="1" x14ac:dyDescent="0.2">
      <c r="A20" s="1">
        <v>19</v>
      </c>
      <c r="B20" s="1" t="s">
        <v>2739</v>
      </c>
      <c r="C20" s="1" t="s">
        <v>2745</v>
      </c>
      <c r="D20" s="1" t="s">
        <v>2746</v>
      </c>
    </row>
    <row r="21" spans="1:4" ht="17.25" customHeight="1" x14ac:dyDescent="0.2">
      <c r="A21" s="1">
        <v>20</v>
      </c>
      <c r="B21" s="1" t="s">
        <v>2739</v>
      </c>
      <c r="C21" s="1" t="s">
        <v>2747</v>
      </c>
      <c r="D21" s="1" t="s">
        <v>2748</v>
      </c>
    </row>
    <row r="22" spans="1:4" ht="17.25" customHeight="1" x14ac:dyDescent="0.2">
      <c r="A22" s="1">
        <v>21</v>
      </c>
      <c r="B22" s="1" t="s">
        <v>2739</v>
      </c>
      <c r="C22" s="1" t="s">
        <v>2749</v>
      </c>
      <c r="D22" s="1" t="s">
        <v>2750</v>
      </c>
    </row>
    <row r="23" spans="1:4" ht="17.25" customHeight="1" x14ac:dyDescent="0.2">
      <c r="A23" s="1">
        <v>22</v>
      </c>
      <c r="B23" s="1" t="s">
        <v>2739</v>
      </c>
      <c r="C23" s="1" t="s">
        <v>2751</v>
      </c>
      <c r="D23" s="1" t="s">
        <v>2752</v>
      </c>
    </row>
    <row r="24" spans="1:4" ht="17.25" customHeight="1" x14ac:dyDescent="0.2">
      <c r="A24" s="1">
        <v>23</v>
      </c>
      <c r="B24" s="1" t="s">
        <v>2739</v>
      </c>
      <c r="C24" s="1" t="s">
        <v>2753</v>
      </c>
      <c r="D24" s="1" t="s">
        <v>2754</v>
      </c>
    </row>
    <row r="25" spans="1:4" ht="17.25" customHeight="1" x14ac:dyDescent="0.2">
      <c r="A25" s="1">
        <v>24</v>
      </c>
      <c r="B25" s="1" t="s">
        <v>2739</v>
      </c>
      <c r="C25" s="1" t="s">
        <v>2755</v>
      </c>
      <c r="D25" s="1" t="s">
        <v>2756</v>
      </c>
    </row>
    <row r="26" spans="1:4" ht="17.25" customHeight="1" x14ac:dyDescent="0.2">
      <c r="A26" s="1">
        <v>25</v>
      </c>
      <c r="B26" s="1" t="s">
        <v>2757</v>
      </c>
      <c r="C26" s="1" t="s">
        <v>2758</v>
      </c>
      <c r="D26" s="1" t="s">
        <v>2759</v>
      </c>
    </row>
    <row r="27" spans="1:4" ht="17.25" customHeight="1" x14ac:dyDescent="0.2">
      <c r="A27" s="1">
        <v>26</v>
      </c>
      <c r="B27" s="1" t="s">
        <v>2757</v>
      </c>
      <c r="C27" s="1" t="s">
        <v>2760</v>
      </c>
      <c r="D27" s="1" t="s">
        <v>2761</v>
      </c>
    </row>
    <row r="28" spans="1:4" ht="17.25" customHeight="1" x14ac:dyDescent="0.2">
      <c r="A28" s="1">
        <v>27</v>
      </c>
      <c r="B28" s="1" t="s">
        <v>2757</v>
      </c>
      <c r="C28" s="1" t="s">
        <v>2762</v>
      </c>
      <c r="D28" s="1" t="s">
        <v>2763</v>
      </c>
    </row>
    <row r="29" spans="1:4" ht="17.25" customHeight="1" x14ac:dyDescent="0.2">
      <c r="A29" s="1">
        <v>28</v>
      </c>
      <c r="B29" s="1" t="s">
        <v>2757</v>
      </c>
      <c r="C29" s="1" t="s">
        <v>2764</v>
      </c>
      <c r="D29" s="1" t="s">
        <v>2765</v>
      </c>
    </row>
    <row r="30" spans="1:4" ht="17.25" customHeight="1" x14ac:dyDescent="0.2">
      <c r="A30" s="1">
        <v>29</v>
      </c>
      <c r="B30" s="1" t="s">
        <v>2766</v>
      </c>
      <c r="C30" s="1" t="s">
        <v>2767</v>
      </c>
      <c r="D30" s="1" t="s">
        <v>2768</v>
      </c>
    </row>
    <row r="31" spans="1:4" ht="17.25" customHeight="1" x14ac:dyDescent="0.2">
      <c r="A31" s="1">
        <v>30</v>
      </c>
      <c r="B31" s="1" t="s">
        <v>2766</v>
      </c>
      <c r="C31" s="1" t="s">
        <v>2769</v>
      </c>
      <c r="D31" s="1" t="s">
        <v>2770</v>
      </c>
    </row>
    <row r="32" spans="1:4" ht="17.25" customHeight="1" x14ac:dyDescent="0.2">
      <c r="A32" s="1">
        <v>31</v>
      </c>
      <c r="B32" s="1" t="s">
        <v>2766</v>
      </c>
      <c r="C32" s="1" t="s">
        <v>2771</v>
      </c>
      <c r="D32" s="1" t="s">
        <v>2772</v>
      </c>
    </row>
    <row r="33" spans="1:4" ht="17.25" customHeight="1" x14ac:dyDescent="0.2">
      <c r="A33" s="1">
        <v>32</v>
      </c>
      <c r="B33" s="1" t="s">
        <v>2766</v>
      </c>
      <c r="C33" s="1" t="s">
        <v>2773</v>
      </c>
      <c r="D33" s="1" t="s">
        <v>2774</v>
      </c>
    </row>
    <row r="34" spans="1:4" ht="17.25" customHeight="1" x14ac:dyDescent="0.2">
      <c r="A34" s="1">
        <v>33</v>
      </c>
      <c r="B34" s="1" t="s">
        <v>2766</v>
      </c>
      <c r="C34" s="1" t="s">
        <v>2775</v>
      </c>
      <c r="D34" s="1" t="s">
        <v>2776</v>
      </c>
    </row>
    <row r="35" spans="1:4" ht="17.25" customHeight="1" x14ac:dyDescent="0.2">
      <c r="A35" s="1">
        <v>34</v>
      </c>
      <c r="B35" s="1" t="s">
        <v>2766</v>
      </c>
      <c r="C35" s="1" t="s">
        <v>2777</v>
      </c>
      <c r="D35" s="1" t="s">
        <v>2778</v>
      </c>
    </row>
    <row r="36" spans="1:4" ht="17.25" customHeight="1" x14ac:dyDescent="0.2">
      <c r="A36" s="1">
        <v>35</v>
      </c>
      <c r="B36" s="1" t="s">
        <v>2766</v>
      </c>
      <c r="C36" s="1" t="s">
        <v>2779</v>
      </c>
      <c r="D36" s="1" t="s">
        <v>2780</v>
      </c>
    </row>
    <row r="37" spans="1:4" ht="17.25" customHeight="1" x14ac:dyDescent="0.2">
      <c r="A37" s="1">
        <v>36</v>
      </c>
      <c r="B37" s="1" t="s">
        <v>2766</v>
      </c>
      <c r="C37" s="1" t="s">
        <v>2781</v>
      </c>
      <c r="D37" s="1" t="s">
        <v>2782</v>
      </c>
    </row>
    <row r="38" spans="1:4" ht="17.25" customHeight="1" x14ac:dyDescent="0.2">
      <c r="A38" s="1">
        <v>37</v>
      </c>
      <c r="B38" s="1" t="s">
        <v>2766</v>
      </c>
      <c r="C38" s="1" t="s">
        <v>2783</v>
      </c>
      <c r="D38" s="1" t="s">
        <v>2784</v>
      </c>
    </row>
    <row r="39" spans="1:4" ht="17.25" customHeight="1" x14ac:dyDescent="0.2">
      <c r="A39" s="1">
        <v>38</v>
      </c>
      <c r="B39" s="1" t="s">
        <v>2766</v>
      </c>
      <c r="C39" s="1" t="s">
        <v>2785</v>
      </c>
      <c r="D39" s="1" t="s">
        <v>2786</v>
      </c>
    </row>
    <row r="40" spans="1:4" ht="17.25" customHeight="1" x14ac:dyDescent="0.2">
      <c r="A40" s="1">
        <v>39</v>
      </c>
      <c r="B40" s="1" t="s">
        <v>2766</v>
      </c>
      <c r="C40" s="1" t="s">
        <v>2787</v>
      </c>
      <c r="D40" s="1" t="s">
        <v>2788</v>
      </c>
    </row>
    <row r="41" spans="1:4" ht="17.25" customHeight="1" x14ac:dyDescent="0.2">
      <c r="A41" s="1">
        <v>40</v>
      </c>
      <c r="B41" s="1" t="s">
        <v>2766</v>
      </c>
      <c r="C41" s="1" t="s">
        <v>2789</v>
      </c>
      <c r="D41" s="1" t="s">
        <v>2790</v>
      </c>
    </row>
    <row r="42" spans="1:4" ht="17.25" customHeight="1" x14ac:dyDescent="0.2">
      <c r="A42" s="1">
        <v>41</v>
      </c>
      <c r="B42" s="1" t="s">
        <v>2766</v>
      </c>
      <c r="C42" s="1" t="s">
        <v>2791</v>
      </c>
      <c r="D42" s="1" t="s">
        <v>2792</v>
      </c>
    </row>
    <row r="43" spans="1:4" ht="17.25" customHeight="1" x14ac:dyDescent="0.2">
      <c r="A43" s="1">
        <v>42</v>
      </c>
      <c r="B43" s="1" t="s">
        <v>2766</v>
      </c>
      <c r="C43" s="1" t="s">
        <v>2793</v>
      </c>
      <c r="D43" s="1" t="s">
        <v>2794</v>
      </c>
    </row>
    <row r="44" spans="1:4" ht="17.25" customHeight="1" x14ac:dyDescent="0.2">
      <c r="A44" s="1">
        <v>43</v>
      </c>
      <c r="B44" s="1" t="s">
        <v>2795</v>
      </c>
      <c r="C44" s="1" t="s">
        <v>2796</v>
      </c>
      <c r="D44" s="1" t="s">
        <v>2797</v>
      </c>
    </row>
    <row r="45" spans="1:4" ht="17.25" customHeight="1" x14ac:dyDescent="0.2">
      <c r="A45" s="1">
        <v>44</v>
      </c>
      <c r="B45" s="1" t="s">
        <v>2795</v>
      </c>
      <c r="C45" s="1" t="s">
        <v>2798</v>
      </c>
      <c r="D45" s="1" t="s">
        <v>2799</v>
      </c>
    </row>
    <row r="46" spans="1:4" ht="17.25" customHeight="1" x14ac:dyDescent="0.2">
      <c r="A46" s="1">
        <v>45</v>
      </c>
      <c r="B46" s="1" t="s">
        <v>2795</v>
      </c>
      <c r="C46" s="1" t="s">
        <v>2800</v>
      </c>
      <c r="D46" s="1" t="s">
        <v>2801</v>
      </c>
    </row>
    <row r="47" spans="1:4" ht="17.25" customHeight="1" x14ac:dyDescent="0.2">
      <c r="A47" s="1">
        <v>46</v>
      </c>
      <c r="B47" s="1" t="s">
        <v>2795</v>
      </c>
      <c r="C47" s="1" t="s">
        <v>2802</v>
      </c>
      <c r="D47" s="1" t="s">
        <v>2803</v>
      </c>
    </row>
    <row r="48" spans="1:4" ht="17.25" customHeight="1" x14ac:dyDescent="0.2">
      <c r="A48" s="1">
        <v>47</v>
      </c>
      <c r="B48" s="1" t="s">
        <v>2795</v>
      </c>
      <c r="C48" s="1" t="s">
        <v>2804</v>
      </c>
      <c r="D48" s="1" t="s">
        <v>2805</v>
      </c>
    </row>
    <row r="49" spans="1:4" ht="17.25" customHeight="1" x14ac:dyDescent="0.2">
      <c r="A49" s="1">
        <v>48</v>
      </c>
      <c r="B49" s="1" t="s">
        <v>2795</v>
      </c>
      <c r="C49" s="1" t="s">
        <v>2806</v>
      </c>
      <c r="D49" s="1" t="s">
        <v>2807</v>
      </c>
    </row>
    <row r="50" spans="1:4" ht="17.25" customHeight="1" x14ac:dyDescent="0.2">
      <c r="A50" s="1">
        <v>49</v>
      </c>
      <c r="B50" s="1" t="s">
        <v>2795</v>
      </c>
      <c r="C50" s="1" t="s">
        <v>2808</v>
      </c>
      <c r="D50" s="1" t="s">
        <v>2809</v>
      </c>
    </row>
    <row r="51" spans="1:4" ht="17.25" customHeight="1" x14ac:dyDescent="0.2">
      <c r="A51" s="1">
        <v>50</v>
      </c>
      <c r="B51" s="1" t="s">
        <v>2795</v>
      </c>
      <c r="C51" s="1" t="s">
        <v>2810</v>
      </c>
      <c r="D51" s="1" t="s">
        <v>2811</v>
      </c>
    </row>
    <row r="52" spans="1:4" ht="17.25" customHeight="1" x14ac:dyDescent="0.2">
      <c r="A52" s="1">
        <v>51</v>
      </c>
      <c r="B52" s="1" t="s">
        <v>2795</v>
      </c>
      <c r="C52" s="1" t="s">
        <v>2812</v>
      </c>
      <c r="D52" s="1" t="s">
        <v>2813</v>
      </c>
    </row>
    <row r="53" spans="1:4" ht="17.25" customHeight="1" x14ac:dyDescent="0.2">
      <c r="A53" s="1">
        <v>52</v>
      </c>
      <c r="B53" s="1" t="s">
        <v>2795</v>
      </c>
      <c r="C53" s="1" t="s">
        <v>2814</v>
      </c>
      <c r="D53" s="1" t="s">
        <v>2815</v>
      </c>
    </row>
    <row r="54" spans="1:4" ht="17.25" customHeight="1" x14ac:dyDescent="0.2">
      <c r="A54" s="1">
        <v>53</v>
      </c>
      <c r="B54" s="1" t="s">
        <v>2795</v>
      </c>
      <c r="C54" s="1" t="s">
        <v>2816</v>
      </c>
      <c r="D54" s="1" t="s">
        <v>2817</v>
      </c>
    </row>
    <row r="55" spans="1:4" ht="17.25" customHeight="1" x14ac:dyDescent="0.2">
      <c r="A55" s="1">
        <v>54</v>
      </c>
      <c r="B55" s="1" t="s">
        <v>2795</v>
      </c>
      <c r="C55" s="1" t="s">
        <v>2818</v>
      </c>
      <c r="D55" s="1" t="s">
        <v>2819</v>
      </c>
    </row>
    <row r="56" spans="1:4" ht="17.25" customHeight="1" x14ac:dyDescent="0.2">
      <c r="A56" s="1">
        <v>55</v>
      </c>
      <c r="B56" s="1" t="s">
        <v>2795</v>
      </c>
      <c r="C56" s="1" t="s">
        <v>2820</v>
      </c>
      <c r="D56" s="1" t="s">
        <v>2821</v>
      </c>
    </row>
    <row r="57" spans="1:4" ht="17.25" customHeight="1" x14ac:dyDescent="0.2">
      <c r="A57" s="1">
        <v>56</v>
      </c>
      <c r="B57" s="1" t="s">
        <v>2795</v>
      </c>
      <c r="C57" s="1" t="s">
        <v>2822</v>
      </c>
      <c r="D57" s="1" t="s">
        <v>2823</v>
      </c>
    </row>
    <row r="58" spans="1:4" ht="17.25" customHeight="1" x14ac:dyDescent="0.2">
      <c r="A58" s="1">
        <v>57</v>
      </c>
      <c r="B58" s="1" t="s">
        <v>2795</v>
      </c>
      <c r="C58" s="1" t="s">
        <v>2824</v>
      </c>
      <c r="D58" s="1" t="s">
        <v>2825</v>
      </c>
    </row>
    <row r="59" spans="1:4" ht="17.25" customHeight="1" x14ac:dyDescent="0.2">
      <c r="A59" s="1">
        <v>58</v>
      </c>
      <c r="B59" s="1" t="s">
        <v>2795</v>
      </c>
      <c r="C59" s="1" t="s">
        <v>2826</v>
      </c>
      <c r="D59" s="1" t="s">
        <v>2827</v>
      </c>
    </row>
    <row r="60" spans="1:4" ht="17.25" customHeight="1" x14ac:dyDescent="0.2">
      <c r="A60" s="1">
        <v>59</v>
      </c>
      <c r="B60" s="1" t="s">
        <v>2795</v>
      </c>
      <c r="C60" s="1" t="s">
        <v>2828</v>
      </c>
      <c r="D60" s="1" t="s">
        <v>2829</v>
      </c>
    </row>
    <row r="61" spans="1:4" ht="17.25" customHeight="1" x14ac:dyDescent="0.2">
      <c r="A61" s="1">
        <v>60</v>
      </c>
      <c r="B61" s="1" t="s">
        <v>2830</v>
      </c>
      <c r="C61" s="1" t="s">
        <v>2831</v>
      </c>
      <c r="D61" s="1" t="s">
        <v>2832</v>
      </c>
    </row>
    <row r="62" spans="1:4" ht="17.25" customHeight="1" x14ac:dyDescent="0.2">
      <c r="A62" s="1">
        <v>61</v>
      </c>
      <c r="B62" s="1" t="s">
        <v>2830</v>
      </c>
      <c r="C62" s="1" t="s">
        <v>2833</v>
      </c>
      <c r="D62" s="1" t="s">
        <v>2834</v>
      </c>
    </row>
    <row r="63" spans="1:4" ht="17.25" customHeight="1" x14ac:dyDescent="0.2">
      <c r="A63" s="1">
        <v>62</v>
      </c>
      <c r="B63" s="1" t="s">
        <v>2830</v>
      </c>
      <c r="C63" s="1" t="s">
        <v>2835</v>
      </c>
      <c r="D63" s="1" t="s">
        <v>2836</v>
      </c>
    </row>
    <row r="64" spans="1:4" ht="17.25" customHeight="1" x14ac:dyDescent="0.2">
      <c r="A64" s="1">
        <v>63</v>
      </c>
      <c r="B64" s="1" t="s">
        <v>2830</v>
      </c>
      <c r="C64" s="1" t="s">
        <v>2837</v>
      </c>
      <c r="D64" s="1" t="s">
        <v>2838</v>
      </c>
    </row>
    <row r="65" spans="1:4" ht="17.25" customHeight="1" x14ac:dyDescent="0.2">
      <c r="A65" s="1">
        <v>64</v>
      </c>
      <c r="B65" s="1" t="s">
        <v>2830</v>
      </c>
      <c r="C65" s="1" t="s">
        <v>2839</v>
      </c>
      <c r="D65" s="1" t="s">
        <v>2840</v>
      </c>
    </row>
    <row r="66" spans="1:4" ht="17.25" customHeight="1" x14ac:dyDescent="0.2">
      <c r="A66" s="1">
        <v>65</v>
      </c>
      <c r="B66" s="1" t="s">
        <v>2830</v>
      </c>
      <c r="C66" s="1" t="s">
        <v>2841</v>
      </c>
      <c r="D66" s="1" t="s">
        <v>2842</v>
      </c>
    </row>
    <row r="67" spans="1:4" ht="17.25" customHeight="1" x14ac:dyDescent="0.2">
      <c r="A67" s="1">
        <v>66</v>
      </c>
      <c r="B67" s="1" t="s">
        <v>2830</v>
      </c>
      <c r="C67" s="1" t="s">
        <v>2843</v>
      </c>
      <c r="D67" s="1" t="s">
        <v>2844</v>
      </c>
    </row>
    <row r="68" spans="1:4" ht="17.25" customHeight="1" x14ac:dyDescent="0.2">
      <c r="A68" s="1">
        <v>67</v>
      </c>
      <c r="B68" s="1" t="s">
        <v>2830</v>
      </c>
      <c r="C68" s="1" t="s">
        <v>2845</v>
      </c>
      <c r="D68" s="1" t="s">
        <v>2846</v>
      </c>
    </row>
    <row r="69" spans="1:4" ht="17.25" customHeight="1" x14ac:dyDescent="0.2">
      <c r="A69" s="1">
        <v>68</v>
      </c>
      <c r="B69" s="1" t="s">
        <v>2830</v>
      </c>
      <c r="C69" s="1" t="s">
        <v>2847</v>
      </c>
      <c r="D69" s="1" t="s">
        <v>2848</v>
      </c>
    </row>
    <row r="70" spans="1:4" ht="17.25" customHeight="1" x14ac:dyDescent="0.2">
      <c r="A70" s="1">
        <v>69</v>
      </c>
      <c r="B70" s="1" t="s">
        <v>2830</v>
      </c>
      <c r="C70" s="1" t="s">
        <v>2849</v>
      </c>
      <c r="D70" s="1" t="s">
        <v>2850</v>
      </c>
    </row>
    <row r="71" spans="1:4" ht="17.25" customHeight="1" x14ac:dyDescent="0.2">
      <c r="A71" s="1">
        <v>70</v>
      </c>
      <c r="B71" s="1" t="s">
        <v>2830</v>
      </c>
      <c r="C71" s="1" t="s">
        <v>2851</v>
      </c>
      <c r="D71" s="1" t="s">
        <v>2852</v>
      </c>
    </row>
    <row r="72" spans="1:4" ht="17.25" customHeight="1" x14ac:dyDescent="0.2">
      <c r="A72" s="1">
        <v>71</v>
      </c>
      <c r="B72" s="1" t="s">
        <v>2830</v>
      </c>
      <c r="C72" s="1" t="s">
        <v>2853</v>
      </c>
      <c r="D72" s="1" t="s">
        <v>2854</v>
      </c>
    </row>
    <row r="73" spans="1:4" ht="17.25" customHeight="1" x14ac:dyDescent="0.2">
      <c r="A73" s="1">
        <v>72</v>
      </c>
      <c r="B73" s="1" t="s">
        <v>2830</v>
      </c>
      <c r="C73" s="1" t="s">
        <v>2855</v>
      </c>
      <c r="D73" s="1" t="s">
        <v>2856</v>
      </c>
    </row>
    <row r="74" spans="1:4" ht="17.25" customHeight="1" x14ac:dyDescent="0.2">
      <c r="A74" s="1">
        <v>73</v>
      </c>
      <c r="B74" s="1" t="s">
        <v>2830</v>
      </c>
      <c r="C74" s="1" t="s">
        <v>2857</v>
      </c>
      <c r="D74" s="1" t="s">
        <v>2858</v>
      </c>
    </row>
    <row r="75" spans="1:4" ht="17.25" customHeight="1" x14ac:dyDescent="0.2">
      <c r="A75" s="1">
        <v>74</v>
      </c>
      <c r="B75" s="1" t="s">
        <v>2830</v>
      </c>
      <c r="C75" s="1" t="s">
        <v>2859</v>
      </c>
      <c r="D75" s="1" t="s">
        <v>2860</v>
      </c>
    </row>
    <row r="76" spans="1:4" ht="17.25" customHeight="1" x14ac:dyDescent="0.2">
      <c r="A76" s="1">
        <v>75</v>
      </c>
      <c r="B76" s="1" t="s">
        <v>2830</v>
      </c>
      <c r="C76" s="1" t="s">
        <v>2861</v>
      </c>
      <c r="D76" s="1" t="s">
        <v>2862</v>
      </c>
    </row>
    <row r="77" spans="1:4" ht="17.25" customHeight="1" x14ac:dyDescent="0.2">
      <c r="A77" s="1">
        <v>76</v>
      </c>
      <c r="B77" s="1" t="s">
        <v>2830</v>
      </c>
      <c r="C77" s="1" t="s">
        <v>2863</v>
      </c>
      <c r="D77" s="1" t="s">
        <v>2864</v>
      </c>
    </row>
    <row r="78" spans="1:4" ht="17.25" customHeight="1" x14ac:dyDescent="0.2">
      <c r="A78" s="1">
        <v>77</v>
      </c>
      <c r="B78" s="1" t="s">
        <v>2830</v>
      </c>
      <c r="C78" s="1" t="s">
        <v>2865</v>
      </c>
      <c r="D78" s="1" t="s">
        <v>2866</v>
      </c>
    </row>
    <row r="79" spans="1:4" ht="17.25" customHeight="1" x14ac:dyDescent="0.2">
      <c r="A79" s="1">
        <v>78</v>
      </c>
      <c r="B79" s="1" t="s">
        <v>2830</v>
      </c>
      <c r="C79" s="1" t="s">
        <v>2867</v>
      </c>
      <c r="D79" s="1" t="s">
        <v>2868</v>
      </c>
    </row>
    <row r="80" spans="1:4" ht="17.25" customHeight="1" x14ac:dyDescent="0.2">
      <c r="A80" s="1">
        <v>79</v>
      </c>
      <c r="B80" s="1" t="s">
        <v>2830</v>
      </c>
      <c r="C80" s="1" t="s">
        <v>2869</v>
      </c>
      <c r="D80" s="1" t="s">
        <v>2870</v>
      </c>
    </row>
    <row r="81" spans="1:4" ht="17.25" customHeight="1" x14ac:dyDescent="0.2">
      <c r="A81" s="1">
        <v>80</v>
      </c>
      <c r="B81" s="1" t="s">
        <v>2830</v>
      </c>
      <c r="C81" s="1" t="s">
        <v>2871</v>
      </c>
      <c r="D81" s="1" t="s">
        <v>2872</v>
      </c>
    </row>
    <row r="82" spans="1:4" ht="17.25" customHeight="1" x14ac:dyDescent="0.2">
      <c r="A82" s="1">
        <v>81</v>
      </c>
      <c r="B82" s="1" t="s">
        <v>2830</v>
      </c>
      <c r="C82" s="1" t="s">
        <v>2873</v>
      </c>
      <c r="D82" s="1" t="s">
        <v>2874</v>
      </c>
    </row>
    <row r="83" spans="1:4" ht="17.25" customHeight="1" x14ac:dyDescent="0.2">
      <c r="A83" s="1">
        <v>82</v>
      </c>
      <c r="B83" s="1" t="s">
        <v>2830</v>
      </c>
      <c r="C83" s="1" t="s">
        <v>2875</v>
      </c>
      <c r="D83" s="1" t="s">
        <v>2876</v>
      </c>
    </row>
    <row r="84" spans="1:4" ht="17.25" customHeight="1" x14ac:dyDescent="0.2">
      <c r="A84" s="1">
        <v>83</v>
      </c>
      <c r="B84" s="1" t="s">
        <v>2830</v>
      </c>
      <c r="C84" s="1" t="s">
        <v>2877</v>
      </c>
      <c r="D84" s="1" t="s">
        <v>2878</v>
      </c>
    </row>
    <row r="85" spans="1:4" ht="17.25" customHeight="1" x14ac:dyDescent="0.2">
      <c r="A85" s="1">
        <v>84</v>
      </c>
      <c r="B85" s="1" t="s">
        <v>2830</v>
      </c>
      <c r="C85" s="1" t="s">
        <v>2879</v>
      </c>
      <c r="D85" s="1" t="s">
        <v>2880</v>
      </c>
    </row>
    <row r="86" spans="1:4" ht="17.25" customHeight="1" x14ac:dyDescent="0.2">
      <c r="A86" s="1">
        <v>85</v>
      </c>
      <c r="B86" s="1" t="s">
        <v>2830</v>
      </c>
      <c r="C86" s="1" t="s">
        <v>2881</v>
      </c>
      <c r="D86" s="1" t="s">
        <v>2882</v>
      </c>
    </row>
    <row r="87" spans="1:4" ht="17.25" customHeight="1" x14ac:dyDescent="0.2">
      <c r="A87" s="1">
        <v>86</v>
      </c>
      <c r="B87" s="1" t="s">
        <v>2830</v>
      </c>
      <c r="C87" s="1" t="s">
        <v>2881</v>
      </c>
      <c r="D87" s="1" t="s">
        <v>2883</v>
      </c>
    </row>
    <row r="88" spans="1:4" ht="17.25" customHeight="1" x14ac:dyDescent="0.2">
      <c r="A88" s="1">
        <v>87</v>
      </c>
      <c r="B88" s="1" t="s">
        <v>2830</v>
      </c>
      <c r="C88" s="1" t="s">
        <v>2884</v>
      </c>
      <c r="D88" s="1" t="s">
        <v>2885</v>
      </c>
    </row>
    <row r="89" spans="1:4" ht="17.25" customHeight="1" x14ac:dyDescent="0.2">
      <c r="A89" s="1">
        <v>88</v>
      </c>
      <c r="B89" s="1" t="s">
        <v>2830</v>
      </c>
      <c r="C89" s="1" t="s">
        <v>2886</v>
      </c>
      <c r="D89" s="1" t="s">
        <v>2887</v>
      </c>
    </row>
    <row r="90" spans="1:4" ht="17.25" customHeight="1" x14ac:dyDescent="0.2">
      <c r="A90" s="1">
        <v>89</v>
      </c>
      <c r="B90" s="1" t="s">
        <v>2830</v>
      </c>
      <c r="C90" s="1" t="s">
        <v>2888</v>
      </c>
      <c r="D90" s="1" t="s">
        <v>2889</v>
      </c>
    </row>
    <row r="91" spans="1:4" ht="17.25" customHeight="1" x14ac:dyDescent="0.2">
      <c r="A91" s="1">
        <v>90</v>
      </c>
      <c r="B91" s="1" t="s">
        <v>2830</v>
      </c>
      <c r="C91" s="1" t="s">
        <v>2890</v>
      </c>
      <c r="D91" s="1" t="s">
        <v>2891</v>
      </c>
    </row>
    <row r="92" spans="1:4" ht="17.25" customHeight="1" x14ac:dyDescent="0.2">
      <c r="A92" s="1">
        <v>91</v>
      </c>
      <c r="B92" s="1" t="s">
        <v>2830</v>
      </c>
      <c r="C92" s="1" t="s">
        <v>2892</v>
      </c>
      <c r="D92" s="1" t="s">
        <v>2893</v>
      </c>
    </row>
    <row r="93" spans="1:4" ht="17.25" customHeight="1" x14ac:dyDescent="0.2">
      <c r="A93" s="1">
        <v>92</v>
      </c>
      <c r="B93" s="1" t="s">
        <v>2830</v>
      </c>
      <c r="C93" s="1" t="s">
        <v>2894</v>
      </c>
      <c r="D93" s="1" t="s">
        <v>2895</v>
      </c>
    </row>
    <row r="94" spans="1:4" ht="17.25" customHeight="1" x14ac:dyDescent="0.2">
      <c r="A94" s="1">
        <v>93</v>
      </c>
      <c r="B94" s="1" t="s">
        <v>2830</v>
      </c>
      <c r="C94" s="1" t="s">
        <v>2896</v>
      </c>
      <c r="D94" s="1" t="s">
        <v>2897</v>
      </c>
    </row>
    <row r="95" spans="1:4" ht="17.25" customHeight="1" x14ac:dyDescent="0.2">
      <c r="A95" s="1">
        <v>94</v>
      </c>
      <c r="B95" s="1" t="s">
        <v>2830</v>
      </c>
      <c r="C95" s="1" t="s">
        <v>2898</v>
      </c>
      <c r="D95" s="1" t="s">
        <v>2899</v>
      </c>
    </row>
    <row r="96" spans="1:4" ht="17.25" customHeight="1" x14ac:dyDescent="0.2">
      <c r="A96" s="1">
        <v>95</v>
      </c>
      <c r="B96" s="1" t="s">
        <v>2830</v>
      </c>
      <c r="C96" s="1" t="s">
        <v>2900</v>
      </c>
      <c r="D96" s="1" t="s">
        <v>2901</v>
      </c>
    </row>
    <row r="97" spans="1:4" ht="17.25" customHeight="1" x14ac:dyDescent="0.2">
      <c r="A97" s="1">
        <v>96</v>
      </c>
      <c r="B97" s="1" t="s">
        <v>2830</v>
      </c>
      <c r="C97" s="1" t="s">
        <v>2902</v>
      </c>
      <c r="D97" s="1" t="s">
        <v>2903</v>
      </c>
    </row>
    <row r="98" spans="1:4" ht="17.25" customHeight="1" x14ac:dyDescent="0.2">
      <c r="A98" s="1">
        <v>97</v>
      </c>
      <c r="B98" s="1" t="s">
        <v>2904</v>
      </c>
      <c r="C98" s="1" t="s">
        <v>2905</v>
      </c>
      <c r="D98" s="1" t="s">
        <v>2904</v>
      </c>
    </row>
    <row r="99" spans="1:4" ht="17.25" customHeight="1" x14ac:dyDescent="0.2">
      <c r="A99" s="1">
        <v>98</v>
      </c>
      <c r="B99" s="1" t="s">
        <v>2904</v>
      </c>
      <c r="C99" s="1" t="s">
        <v>2906</v>
      </c>
      <c r="D99" s="1" t="s">
        <v>2907</v>
      </c>
    </row>
    <row r="100" spans="1:4" ht="17.25" customHeight="1" x14ac:dyDescent="0.2">
      <c r="A100" s="1">
        <v>99</v>
      </c>
      <c r="B100" s="1" t="s">
        <v>2904</v>
      </c>
      <c r="C100" s="1" t="s">
        <v>2908</v>
      </c>
      <c r="D100" s="1" t="s">
        <v>2909</v>
      </c>
    </row>
    <row r="101" spans="1:4" ht="17.25" customHeight="1" x14ac:dyDescent="0.2">
      <c r="A101" s="1">
        <v>100</v>
      </c>
      <c r="B101" s="1" t="s">
        <v>2904</v>
      </c>
      <c r="C101" s="1" t="s">
        <v>2910</v>
      </c>
      <c r="D101" s="1" t="s">
        <v>2911</v>
      </c>
    </row>
    <row r="102" spans="1:4" ht="17.25" customHeight="1" x14ac:dyDescent="0.2">
      <c r="A102" s="1">
        <v>101</v>
      </c>
      <c r="B102" s="1" t="s">
        <v>2904</v>
      </c>
      <c r="C102" s="1" t="s">
        <v>2912</v>
      </c>
      <c r="D102" s="1" t="s">
        <v>2913</v>
      </c>
    </row>
    <row r="103" spans="1:4" ht="17.25" customHeight="1" x14ac:dyDescent="0.2">
      <c r="A103" s="1">
        <v>102</v>
      </c>
      <c r="B103" s="1" t="s">
        <v>2904</v>
      </c>
      <c r="C103" s="1" t="s">
        <v>2914</v>
      </c>
      <c r="D103" s="1" t="s">
        <v>2915</v>
      </c>
    </row>
    <row r="104" spans="1:4" ht="17.25" customHeight="1" x14ac:dyDescent="0.2">
      <c r="A104" s="1">
        <v>103</v>
      </c>
      <c r="B104" s="1" t="s">
        <v>2916</v>
      </c>
      <c r="C104" s="1" t="s">
        <v>2917</v>
      </c>
      <c r="D104" s="1" t="s">
        <v>2918</v>
      </c>
    </row>
    <row r="105" spans="1:4" ht="17.25" customHeight="1" x14ac:dyDescent="0.2">
      <c r="A105" s="1">
        <v>104</v>
      </c>
      <c r="B105" s="1" t="s">
        <v>2916</v>
      </c>
      <c r="C105" s="1" t="s">
        <v>2919</v>
      </c>
      <c r="D105" s="1" t="s">
        <v>2919</v>
      </c>
    </row>
    <row r="106" spans="1:4" ht="17.25" customHeight="1" x14ac:dyDescent="0.2">
      <c r="A106" s="1">
        <v>105</v>
      </c>
      <c r="B106" s="1" t="s">
        <v>2916</v>
      </c>
      <c r="C106" s="1" t="s">
        <v>2920</v>
      </c>
      <c r="D106" s="1" t="s">
        <v>2920</v>
      </c>
    </row>
    <row r="107" spans="1:4" ht="17.25" customHeight="1" x14ac:dyDescent="0.2">
      <c r="A107" s="1">
        <v>106</v>
      </c>
      <c r="B107" s="1" t="s">
        <v>2916</v>
      </c>
      <c r="C107" s="1" t="s">
        <v>2921</v>
      </c>
      <c r="D107" s="1" t="s">
        <v>2921</v>
      </c>
    </row>
    <row r="108" spans="1:4" ht="17.25" customHeight="1" x14ac:dyDescent="0.2">
      <c r="A108" s="1">
        <v>107</v>
      </c>
      <c r="B108" s="1" t="s">
        <v>2916</v>
      </c>
      <c r="C108" s="1" t="s">
        <v>2922</v>
      </c>
      <c r="D108" s="1" t="s">
        <v>2922</v>
      </c>
    </row>
    <row r="109" spans="1:4" ht="17.25" customHeight="1" x14ac:dyDescent="0.2">
      <c r="A109" s="1">
        <v>108</v>
      </c>
      <c r="B109" s="1" t="s">
        <v>2916</v>
      </c>
      <c r="C109" s="1" t="s">
        <v>2923</v>
      </c>
      <c r="D109" s="1" t="s">
        <v>2923</v>
      </c>
    </row>
    <row r="110" spans="1:4" ht="17.25" customHeight="1" x14ac:dyDescent="0.2">
      <c r="A110" s="1">
        <v>109</v>
      </c>
      <c r="B110" s="1" t="s">
        <v>2916</v>
      </c>
      <c r="C110" s="1" t="s">
        <v>2924</v>
      </c>
      <c r="D110" s="1" t="s">
        <v>2925</v>
      </c>
    </row>
    <row r="111" spans="1:4" ht="17.25" customHeight="1" x14ac:dyDescent="0.2">
      <c r="A111" s="1">
        <v>110</v>
      </c>
      <c r="B111" s="1" t="s">
        <v>2916</v>
      </c>
      <c r="C111" s="1" t="s">
        <v>2926</v>
      </c>
      <c r="D111" s="1" t="s">
        <v>2926</v>
      </c>
    </row>
    <row r="112" spans="1:4" ht="17.25" customHeight="1" x14ac:dyDescent="0.2">
      <c r="A112" s="1">
        <v>111</v>
      </c>
      <c r="B112" s="1" t="s">
        <v>2916</v>
      </c>
      <c r="C112" s="1" t="s">
        <v>2927</v>
      </c>
      <c r="D112" s="1" t="s">
        <v>2927</v>
      </c>
    </row>
    <row r="113" spans="1:4" ht="17.25" customHeight="1" x14ac:dyDescent="0.2">
      <c r="A113" s="1">
        <v>112</v>
      </c>
      <c r="B113" s="1" t="s">
        <v>2916</v>
      </c>
      <c r="C113" s="1" t="s">
        <v>2928</v>
      </c>
      <c r="D113" s="1" t="s">
        <v>2929</v>
      </c>
    </row>
    <row r="114" spans="1:4" ht="17.25" customHeight="1" x14ac:dyDescent="0.2">
      <c r="A114" s="1">
        <v>113</v>
      </c>
      <c r="B114" s="1" t="s">
        <v>2930</v>
      </c>
      <c r="C114" s="1" t="s">
        <v>2931</v>
      </c>
      <c r="D114" s="1" t="s">
        <v>2931</v>
      </c>
    </row>
    <row r="115" spans="1:4" ht="17.25" customHeight="1" x14ac:dyDescent="0.2">
      <c r="A115" s="1">
        <v>114</v>
      </c>
      <c r="B115" s="1" t="s">
        <v>2930</v>
      </c>
      <c r="C115" s="1" t="s">
        <v>2932</v>
      </c>
      <c r="D115" s="1" t="s">
        <v>2932</v>
      </c>
    </row>
    <row r="116" spans="1:4" ht="17.25" customHeight="1" x14ac:dyDescent="0.2">
      <c r="A116" s="1">
        <v>115</v>
      </c>
      <c r="B116" s="1" t="s">
        <v>2930</v>
      </c>
      <c r="C116" s="1" t="s">
        <v>2933</v>
      </c>
      <c r="D116" s="1" t="s">
        <v>2933</v>
      </c>
    </row>
    <row r="117" spans="1:4" ht="17.25" customHeight="1" x14ac:dyDescent="0.2">
      <c r="A117" s="1">
        <v>116</v>
      </c>
      <c r="B117" s="1" t="s">
        <v>2930</v>
      </c>
      <c r="C117" s="1" t="s">
        <v>2934</v>
      </c>
      <c r="D117" s="1" t="s">
        <v>2934</v>
      </c>
    </row>
    <row r="118" spans="1:4" ht="17.25" customHeight="1" x14ac:dyDescent="0.2">
      <c r="A118" s="1">
        <v>117</v>
      </c>
      <c r="B118" s="1" t="s">
        <v>2930</v>
      </c>
      <c r="C118" s="1" t="s">
        <v>2935</v>
      </c>
      <c r="D118" s="1" t="s">
        <v>2935</v>
      </c>
    </row>
    <row r="119" spans="1:4" ht="17.25" customHeight="1" x14ac:dyDescent="0.2">
      <c r="A119" s="1">
        <v>118</v>
      </c>
      <c r="B119" s="1" t="s">
        <v>2930</v>
      </c>
      <c r="C119" s="1" t="s">
        <v>2936</v>
      </c>
      <c r="D119" s="1" t="s">
        <v>2936</v>
      </c>
    </row>
    <row r="120" spans="1:4" ht="17.25" customHeight="1" x14ac:dyDescent="0.2">
      <c r="A120" s="1">
        <v>119</v>
      </c>
      <c r="B120" s="1" t="s">
        <v>2930</v>
      </c>
      <c r="C120" s="1" t="s">
        <v>2937</v>
      </c>
      <c r="D120" s="1" t="s">
        <v>2937</v>
      </c>
    </row>
    <row r="121" spans="1:4" ht="17.25" customHeight="1" x14ac:dyDescent="0.2">
      <c r="A121" s="1">
        <v>120</v>
      </c>
      <c r="B121" s="1" t="s">
        <v>2930</v>
      </c>
      <c r="C121" s="1" t="s">
        <v>2938</v>
      </c>
      <c r="D121" s="1" t="s">
        <v>2938</v>
      </c>
    </row>
    <row r="122" spans="1:4" ht="17.25" customHeight="1" x14ac:dyDescent="0.2">
      <c r="A122" s="1">
        <v>121</v>
      </c>
      <c r="B122" s="1" t="s">
        <v>2930</v>
      </c>
      <c r="C122" s="1" t="s">
        <v>2939</v>
      </c>
      <c r="D122" s="1" t="s">
        <v>2939</v>
      </c>
    </row>
    <row r="123" spans="1:4" ht="17.25" customHeight="1" x14ac:dyDescent="0.2">
      <c r="A123" s="1">
        <v>122</v>
      </c>
      <c r="B123" s="1" t="s">
        <v>2930</v>
      </c>
      <c r="C123" s="1" t="s">
        <v>2940</v>
      </c>
      <c r="D123" s="1" t="s">
        <v>2940</v>
      </c>
    </row>
    <row r="124" spans="1:4" ht="17.25" customHeight="1" x14ac:dyDescent="0.2">
      <c r="A124" s="1">
        <v>123</v>
      </c>
      <c r="B124" s="1" t="s">
        <v>2941</v>
      </c>
      <c r="C124" s="1" t="s">
        <v>2942</v>
      </c>
      <c r="D124" s="1" t="s">
        <v>2943</v>
      </c>
    </row>
    <row r="125" spans="1:4" ht="17.25" customHeight="1" x14ac:dyDescent="0.2">
      <c r="A125" s="1">
        <v>124</v>
      </c>
      <c r="B125" s="1" t="s">
        <v>2941</v>
      </c>
      <c r="C125" s="1" t="s">
        <v>2944</v>
      </c>
      <c r="D125" s="1" t="s">
        <v>2945</v>
      </c>
    </row>
    <row r="126" spans="1:4" ht="17.25" customHeight="1" x14ac:dyDescent="0.2">
      <c r="A126" s="1">
        <v>125</v>
      </c>
      <c r="B126" s="1" t="s">
        <v>2941</v>
      </c>
      <c r="C126" s="1" t="s">
        <v>2946</v>
      </c>
      <c r="D126" s="1" t="s">
        <v>2947</v>
      </c>
    </row>
    <row r="127" spans="1:4" ht="17.25" customHeight="1" x14ac:dyDescent="0.2">
      <c r="A127" s="1">
        <v>126</v>
      </c>
      <c r="B127" s="1" t="s">
        <v>2941</v>
      </c>
      <c r="C127" s="1" t="s">
        <v>2948</v>
      </c>
      <c r="D127" s="1" t="s">
        <v>2949</v>
      </c>
    </row>
    <row r="128" spans="1:4" ht="17.25" customHeight="1" x14ac:dyDescent="0.2">
      <c r="A128" s="1">
        <v>127</v>
      </c>
      <c r="B128" s="1" t="s">
        <v>2941</v>
      </c>
      <c r="C128" s="1" t="s">
        <v>2950</v>
      </c>
      <c r="D128" s="1" t="s">
        <v>2951</v>
      </c>
    </row>
    <row r="129" spans="1:4" ht="17.25" customHeight="1" x14ac:dyDescent="0.2">
      <c r="A129" s="1">
        <v>128</v>
      </c>
      <c r="B129" s="1" t="s">
        <v>2941</v>
      </c>
      <c r="C129" s="1" t="s">
        <v>2952</v>
      </c>
      <c r="D129" s="1" t="s">
        <v>2953</v>
      </c>
    </row>
    <row r="130" spans="1:4" ht="17.25" customHeight="1" x14ac:dyDescent="0.2">
      <c r="A130" s="1">
        <v>129</v>
      </c>
      <c r="B130" s="1" t="s">
        <v>2941</v>
      </c>
      <c r="C130" s="1" t="s">
        <v>2954</v>
      </c>
      <c r="D130" s="1" t="s">
        <v>2955</v>
      </c>
    </row>
    <row r="131" spans="1:4" ht="17.25" customHeight="1" x14ac:dyDescent="0.2">
      <c r="A131" s="1">
        <v>130</v>
      </c>
      <c r="B131" s="1" t="s">
        <v>2941</v>
      </c>
      <c r="C131" s="1" t="s">
        <v>2956</v>
      </c>
      <c r="D131" s="1" t="s">
        <v>2957</v>
      </c>
    </row>
    <row r="132" spans="1:4" ht="17.25" customHeight="1" x14ac:dyDescent="0.2">
      <c r="A132" s="1">
        <v>131</v>
      </c>
      <c r="B132" s="1" t="s">
        <v>2941</v>
      </c>
      <c r="C132" s="1" t="s">
        <v>2958</v>
      </c>
      <c r="D132" s="1" t="s">
        <v>2959</v>
      </c>
    </row>
    <row r="133" spans="1:4" ht="17.25" customHeight="1" x14ac:dyDescent="0.2">
      <c r="A133" s="1">
        <v>132</v>
      </c>
      <c r="B133" s="1" t="s">
        <v>2941</v>
      </c>
      <c r="C133" s="1" t="s">
        <v>2960</v>
      </c>
      <c r="D133" s="1" t="s">
        <v>2961</v>
      </c>
    </row>
    <row r="134" spans="1:4" ht="17.25" customHeight="1" x14ac:dyDescent="0.2">
      <c r="A134" s="1">
        <v>133</v>
      </c>
      <c r="B134" s="1" t="s">
        <v>2962</v>
      </c>
      <c r="C134" s="1" t="s">
        <v>2963</v>
      </c>
      <c r="D134" s="1" t="s">
        <v>2964</v>
      </c>
    </row>
    <row r="135" spans="1:4" ht="17.25" customHeight="1" x14ac:dyDescent="0.2">
      <c r="A135" s="1">
        <v>134</v>
      </c>
      <c r="B135" s="1" t="s">
        <v>2965</v>
      </c>
      <c r="C135" s="1" t="s">
        <v>2966</v>
      </c>
      <c r="D135" s="1" t="s">
        <v>2967</v>
      </c>
    </row>
    <row r="136" spans="1:4" ht="17.25" customHeight="1" x14ac:dyDescent="0.2">
      <c r="A136" s="1">
        <v>135</v>
      </c>
      <c r="B136" s="1" t="s">
        <v>2965</v>
      </c>
      <c r="C136" s="1" t="s">
        <v>2968</v>
      </c>
      <c r="D136" s="1" t="s">
        <v>2969</v>
      </c>
    </row>
    <row r="137" spans="1:4" ht="17.25" customHeight="1" x14ac:dyDescent="0.2">
      <c r="A137" s="1">
        <v>136</v>
      </c>
      <c r="B137" s="1" t="s">
        <v>2970</v>
      </c>
      <c r="C137" s="1" t="s">
        <v>2971</v>
      </c>
      <c r="D137" s="1" t="s">
        <v>2970</v>
      </c>
    </row>
    <row r="138" spans="1:4" ht="17.25" customHeight="1" x14ac:dyDescent="0.2">
      <c r="A138" s="1">
        <v>137</v>
      </c>
      <c r="B138" s="1" t="s">
        <v>2970</v>
      </c>
      <c r="C138" s="1" t="s">
        <v>2972</v>
      </c>
      <c r="D138" s="1" t="s">
        <v>2973</v>
      </c>
    </row>
    <row r="139" spans="1:4" ht="17.25" customHeight="1" x14ac:dyDescent="0.2">
      <c r="A139" s="1">
        <v>138</v>
      </c>
      <c r="B139" s="1" t="s">
        <v>2970</v>
      </c>
      <c r="C139" s="1" t="s">
        <v>2974</v>
      </c>
      <c r="D139" s="1" t="s">
        <v>2975</v>
      </c>
    </row>
    <row r="140" spans="1:4" ht="17.25" customHeight="1" x14ac:dyDescent="0.2">
      <c r="A140" s="1">
        <v>139</v>
      </c>
      <c r="B140" s="1" t="s">
        <v>2970</v>
      </c>
      <c r="C140" s="1" t="s">
        <v>2976</v>
      </c>
      <c r="D140" s="1" t="s">
        <v>2977</v>
      </c>
    </row>
    <row r="141" spans="1:4" ht="17.25" customHeight="1" x14ac:dyDescent="0.2">
      <c r="A141" s="1">
        <v>140</v>
      </c>
      <c r="B141" s="1" t="s">
        <v>2970</v>
      </c>
      <c r="C141" s="1" t="s">
        <v>2978</v>
      </c>
      <c r="D141" s="1" t="s">
        <v>2979</v>
      </c>
    </row>
    <row r="142" spans="1:4" ht="17.25" customHeight="1" x14ac:dyDescent="0.2">
      <c r="A142" s="1">
        <v>141</v>
      </c>
      <c r="B142" s="1" t="s">
        <v>2980</v>
      </c>
      <c r="C142" s="1" t="s">
        <v>2981</v>
      </c>
      <c r="D142" s="1" t="s">
        <v>2980</v>
      </c>
    </row>
    <row r="143" spans="1:4" ht="17.25" customHeight="1" x14ac:dyDescent="0.2">
      <c r="A143" s="1">
        <v>142</v>
      </c>
      <c r="B143" s="1" t="s">
        <v>2980</v>
      </c>
      <c r="C143" s="1" t="s">
        <v>2982</v>
      </c>
      <c r="D143" s="1" t="s">
        <v>2983</v>
      </c>
    </row>
    <row r="144" spans="1:4" ht="17.25" customHeight="1" x14ac:dyDescent="0.2">
      <c r="A144" s="1">
        <v>143</v>
      </c>
      <c r="B144" s="1" t="s">
        <v>2980</v>
      </c>
      <c r="C144" s="1" t="s">
        <v>2984</v>
      </c>
      <c r="D144" s="1" t="s">
        <v>2985</v>
      </c>
    </row>
    <row r="145" spans="1:4" ht="17.25" customHeight="1" x14ac:dyDescent="0.2">
      <c r="A145" s="1">
        <v>144</v>
      </c>
      <c r="B145" s="1" t="s">
        <v>2980</v>
      </c>
      <c r="C145" s="1" t="s">
        <v>2986</v>
      </c>
      <c r="D145" s="1" t="s">
        <v>2987</v>
      </c>
    </row>
    <row r="146" spans="1:4" ht="17.25" customHeight="1" x14ac:dyDescent="0.2">
      <c r="A146" s="1">
        <v>145</v>
      </c>
      <c r="B146" s="1" t="s">
        <v>2980</v>
      </c>
      <c r="C146" s="1" t="s">
        <v>2988</v>
      </c>
      <c r="D146" s="1" t="s">
        <v>2989</v>
      </c>
    </row>
    <row r="147" spans="1:4" ht="17.25" customHeight="1" x14ac:dyDescent="0.2">
      <c r="A147" s="1">
        <v>146</v>
      </c>
      <c r="B147" s="1" t="s">
        <v>2980</v>
      </c>
      <c r="C147" s="1" t="s">
        <v>2990</v>
      </c>
      <c r="D147" s="1" t="s">
        <v>2991</v>
      </c>
    </row>
    <row r="148" spans="1:4" ht="17.25" customHeight="1" x14ac:dyDescent="0.2">
      <c r="A148" s="1">
        <v>147</v>
      </c>
      <c r="B148" s="1" t="s">
        <v>2980</v>
      </c>
      <c r="C148" s="1" t="s">
        <v>2992</v>
      </c>
      <c r="D148" s="1" t="s">
        <v>2993</v>
      </c>
    </row>
    <row r="149" spans="1:4" ht="17.25" customHeight="1" x14ac:dyDescent="0.2">
      <c r="A149" s="1">
        <v>148</v>
      </c>
      <c r="B149" s="1" t="s">
        <v>2980</v>
      </c>
      <c r="C149" s="1" t="s">
        <v>2994</v>
      </c>
      <c r="D149" s="1" t="s">
        <v>2995</v>
      </c>
    </row>
    <row r="150" spans="1:4" ht="17.25" customHeight="1" x14ac:dyDescent="0.2">
      <c r="A150" s="1">
        <v>149</v>
      </c>
      <c r="B150" s="1" t="s">
        <v>2980</v>
      </c>
      <c r="C150" s="1" t="s">
        <v>2996</v>
      </c>
      <c r="D150" s="1" t="s">
        <v>2997</v>
      </c>
    </row>
    <row r="151" spans="1:4" ht="17.25" customHeight="1" x14ac:dyDescent="0.2">
      <c r="A151" s="1">
        <v>150</v>
      </c>
      <c r="B151" s="1" t="s">
        <v>2998</v>
      </c>
      <c r="C151" s="1" t="s">
        <v>2999</v>
      </c>
      <c r="D151" s="1" t="s">
        <v>2998</v>
      </c>
    </row>
    <row r="152" spans="1:4" ht="17.25" customHeight="1" x14ac:dyDescent="0.2">
      <c r="A152" s="1">
        <v>151</v>
      </c>
      <c r="B152" s="1" t="s">
        <v>2998</v>
      </c>
      <c r="C152" s="1" t="s">
        <v>3000</v>
      </c>
      <c r="D152" s="1" t="s">
        <v>3001</v>
      </c>
    </row>
    <row r="153" spans="1:4" ht="17.25" customHeight="1" x14ac:dyDescent="0.2">
      <c r="A153" s="1">
        <v>152</v>
      </c>
      <c r="B153" s="1" t="s">
        <v>3002</v>
      </c>
      <c r="C153" s="1" t="s">
        <v>3003</v>
      </c>
      <c r="D153" s="1" t="s">
        <v>3002</v>
      </c>
    </row>
    <row r="154" spans="1:4" ht="17.25" customHeight="1" x14ac:dyDescent="0.2">
      <c r="A154" s="1">
        <v>153</v>
      </c>
      <c r="B154" s="1" t="s">
        <v>3002</v>
      </c>
      <c r="C154" s="1" t="s">
        <v>3004</v>
      </c>
      <c r="D154" s="1" t="s">
        <v>3005</v>
      </c>
    </row>
    <row r="155" spans="1:4" ht="17.25" customHeight="1" x14ac:dyDescent="0.2">
      <c r="A155" s="1">
        <v>154</v>
      </c>
      <c r="B155" s="1" t="s">
        <v>3002</v>
      </c>
      <c r="C155" s="1" t="s">
        <v>3006</v>
      </c>
      <c r="D155" s="1" t="s">
        <v>3007</v>
      </c>
    </row>
    <row r="156" spans="1:4" ht="17.25" customHeight="1" x14ac:dyDescent="0.2">
      <c r="A156" s="1">
        <v>155</v>
      </c>
      <c r="B156" s="1" t="s">
        <v>3002</v>
      </c>
      <c r="C156" s="1" t="s">
        <v>3008</v>
      </c>
      <c r="D156" s="1" t="s">
        <v>3009</v>
      </c>
    </row>
    <row r="157" spans="1:4" ht="17.25" customHeight="1" x14ac:dyDescent="0.2">
      <c r="A157" s="1">
        <v>156</v>
      </c>
      <c r="B157" s="1" t="s">
        <v>3002</v>
      </c>
      <c r="C157" s="1" t="s">
        <v>3010</v>
      </c>
      <c r="D157" s="1" t="s">
        <v>3011</v>
      </c>
    </row>
    <row r="158" spans="1:4" ht="17.25" customHeight="1" x14ac:dyDescent="0.2">
      <c r="A158" s="1">
        <v>157</v>
      </c>
      <c r="B158" s="1" t="s">
        <v>3002</v>
      </c>
      <c r="C158" s="1" t="s">
        <v>3012</v>
      </c>
      <c r="D158" s="1" t="s">
        <v>3013</v>
      </c>
    </row>
    <row r="159" spans="1:4" ht="17.25" customHeight="1" x14ac:dyDescent="0.2">
      <c r="A159" s="1">
        <v>158</v>
      </c>
      <c r="B159" s="1" t="s">
        <v>3002</v>
      </c>
      <c r="C159" s="1" t="s">
        <v>3014</v>
      </c>
      <c r="D159" s="1" t="s">
        <v>3015</v>
      </c>
    </row>
    <row r="160" spans="1:4" ht="17.25" customHeight="1" x14ac:dyDescent="0.2">
      <c r="A160" s="1">
        <v>159</v>
      </c>
      <c r="B160" s="1" t="s">
        <v>3002</v>
      </c>
      <c r="C160" s="1" t="s">
        <v>3016</v>
      </c>
      <c r="D160" s="1" t="s">
        <v>3017</v>
      </c>
    </row>
    <row r="161" spans="1:4" ht="17.25" customHeight="1" x14ac:dyDescent="0.2">
      <c r="A161" s="1">
        <v>160</v>
      </c>
      <c r="B161" s="1" t="s">
        <v>3002</v>
      </c>
      <c r="C161" s="1" t="s">
        <v>3018</v>
      </c>
      <c r="D161" s="1" t="s">
        <v>3019</v>
      </c>
    </row>
    <row r="162" spans="1:4" ht="17.25" customHeight="1" x14ac:dyDescent="0.2">
      <c r="A162" s="1">
        <v>161</v>
      </c>
      <c r="B162" s="1" t="s">
        <v>3002</v>
      </c>
      <c r="C162" s="1" t="s">
        <v>3020</v>
      </c>
      <c r="D162" s="1" t="s">
        <v>3021</v>
      </c>
    </row>
    <row r="163" spans="1:4" ht="17.25" customHeight="1" x14ac:dyDescent="0.2">
      <c r="A163" s="1">
        <v>162</v>
      </c>
      <c r="B163" s="1" t="s">
        <v>3002</v>
      </c>
      <c r="C163" s="1" t="s">
        <v>3022</v>
      </c>
      <c r="D163" s="1" t="s">
        <v>3023</v>
      </c>
    </row>
    <row r="164" spans="1:4" ht="17.25" customHeight="1" x14ac:dyDescent="0.2">
      <c r="A164" s="1">
        <v>163</v>
      </c>
      <c r="B164" s="1" t="s">
        <v>3002</v>
      </c>
      <c r="C164" s="1" t="s">
        <v>3024</v>
      </c>
      <c r="D164" s="1" t="s">
        <v>3025</v>
      </c>
    </row>
    <row r="165" spans="1:4" ht="17.25" customHeight="1" x14ac:dyDescent="0.2">
      <c r="A165" s="1">
        <v>164</v>
      </c>
      <c r="B165" s="1" t="s">
        <v>3002</v>
      </c>
      <c r="C165" s="1" t="s">
        <v>3026</v>
      </c>
      <c r="D165" s="1" t="s">
        <v>3027</v>
      </c>
    </row>
    <row r="166" spans="1:4" ht="17.25" customHeight="1" x14ac:dyDescent="0.2">
      <c r="A166" s="1">
        <v>165</v>
      </c>
      <c r="B166" s="1" t="s">
        <v>3028</v>
      </c>
      <c r="C166" s="1" t="s">
        <v>3029</v>
      </c>
      <c r="D166" s="1" t="s">
        <v>3030</v>
      </c>
    </row>
    <row r="167" spans="1:4" ht="17.25" customHeight="1" x14ac:dyDescent="0.2">
      <c r="A167" s="1">
        <v>166</v>
      </c>
      <c r="B167" s="1" t="s">
        <v>3028</v>
      </c>
      <c r="C167" s="1" t="s">
        <v>3031</v>
      </c>
      <c r="D167" s="1" t="s">
        <v>3032</v>
      </c>
    </row>
    <row r="168" spans="1:4" ht="17.25" customHeight="1" x14ac:dyDescent="0.2">
      <c r="A168" s="1">
        <v>167</v>
      </c>
      <c r="B168" s="1" t="s">
        <v>3028</v>
      </c>
      <c r="C168" s="1" t="s">
        <v>3033</v>
      </c>
      <c r="D168" s="1" t="s">
        <v>3034</v>
      </c>
    </row>
    <row r="169" spans="1:4" ht="17.25" customHeight="1" x14ac:dyDescent="0.2">
      <c r="A169" s="1">
        <v>168</v>
      </c>
      <c r="B169" s="1" t="s">
        <v>3028</v>
      </c>
      <c r="C169" s="1" t="s">
        <v>3035</v>
      </c>
      <c r="D169" s="1" t="s">
        <v>3036</v>
      </c>
    </row>
    <row r="170" spans="1:4" ht="17.25" customHeight="1" x14ac:dyDescent="0.2">
      <c r="A170" s="1">
        <v>169</v>
      </c>
      <c r="B170" s="1" t="s">
        <v>3028</v>
      </c>
      <c r="C170" s="1" t="s">
        <v>3037</v>
      </c>
      <c r="D170" s="1" t="s">
        <v>3038</v>
      </c>
    </row>
    <row r="171" spans="1:4" ht="17.25" customHeight="1" x14ac:dyDescent="0.2">
      <c r="A171" s="1">
        <v>170</v>
      </c>
      <c r="B171" s="1" t="s">
        <v>3028</v>
      </c>
      <c r="C171" s="1" t="s">
        <v>3039</v>
      </c>
      <c r="D171" s="1" t="s">
        <v>3040</v>
      </c>
    </row>
    <row r="172" spans="1:4" ht="17.25" customHeight="1" x14ac:dyDescent="0.2">
      <c r="A172" s="1">
        <v>171</v>
      </c>
      <c r="B172" s="1" t="s">
        <v>3028</v>
      </c>
      <c r="C172" s="1" t="s">
        <v>3041</v>
      </c>
      <c r="D172" s="1" t="s">
        <v>3042</v>
      </c>
    </row>
    <row r="173" spans="1:4" ht="17.25" customHeight="1" x14ac:dyDescent="0.2">
      <c r="A173" s="1">
        <v>172</v>
      </c>
      <c r="B173" s="1" t="s">
        <v>3028</v>
      </c>
      <c r="C173" s="1" t="s">
        <v>3043</v>
      </c>
      <c r="D173" s="1" t="s">
        <v>3044</v>
      </c>
    </row>
    <row r="174" spans="1:4" ht="17.25" customHeight="1" x14ac:dyDescent="0.2">
      <c r="A174" s="1">
        <v>173</v>
      </c>
      <c r="B174" s="1" t="s">
        <v>3028</v>
      </c>
      <c r="C174" s="1" t="s">
        <v>3045</v>
      </c>
      <c r="D174" s="1" t="s">
        <v>3046</v>
      </c>
    </row>
    <row r="175" spans="1:4" ht="17.25" customHeight="1" x14ac:dyDescent="0.2">
      <c r="A175" s="1">
        <v>174</v>
      </c>
      <c r="B175" s="1" t="s">
        <v>3028</v>
      </c>
      <c r="C175" s="1" t="s">
        <v>3047</v>
      </c>
      <c r="D175" s="1" t="s">
        <v>3048</v>
      </c>
    </row>
    <row r="176" spans="1:4" ht="17.25" customHeight="1" x14ac:dyDescent="0.2">
      <c r="A176" s="1">
        <v>175</v>
      </c>
      <c r="B176" s="1" t="s">
        <v>3049</v>
      </c>
      <c r="C176" s="1" t="s">
        <v>3050</v>
      </c>
      <c r="D176" s="1" t="s">
        <v>3051</v>
      </c>
    </row>
    <row r="177" spans="1:4" ht="17.25" customHeight="1" x14ac:dyDescent="0.2">
      <c r="A177" s="1">
        <v>176</v>
      </c>
      <c r="B177" s="1" t="s">
        <v>3049</v>
      </c>
      <c r="C177" s="1" t="s">
        <v>3052</v>
      </c>
      <c r="D177" s="1" t="s">
        <v>3053</v>
      </c>
    </row>
    <row r="178" spans="1:4" ht="17.25" customHeight="1" x14ac:dyDescent="0.2">
      <c r="A178" s="1">
        <v>177</v>
      </c>
      <c r="B178" s="1" t="s">
        <v>3049</v>
      </c>
      <c r="C178" s="1" t="s">
        <v>3054</v>
      </c>
      <c r="D178" s="1" t="s">
        <v>3055</v>
      </c>
    </row>
    <row r="179" spans="1:4" ht="17.25" customHeight="1" x14ac:dyDescent="0.2">
      <c r="A179" s="1">
        <v>178</v>
      </c>
      <c r="B179" s="1" t="s">
        <v>3056</v>
      </c>
      <c r="C179" s="1" t="s">
        <v>3057</v>
      </c>
      <c r="D179" s="1" t="s">
        <v>3056</v>
      </c>
    </row>
    <row r="180" spans="1:4" ht="17.25" customHeight="1" x14ac:dyDescent="0.2">
      <c r="A180" s="1">
        <v>179</v>
      </c>
      <c r="B180" s="1" t="s">
        <v>3056</v>
      </c>
      <c r="C180" s="1" t="s">
        <v>3058</v>
      </c>
      <c r="D180" s="1" t="s">
        <v>3059</v>
      </c>
    </row>
    <row r="181" spans="1:4" ht="17.25" customHeight="1" x14ac:dyDescent="0.2">
      <c r="A181" s="1">
        <v>180</v>
      </c>
      <c r="B181" s="1" t="s">
        <v>3056</v>
      </c>
      <c r="C181" s="1" t="s">
        <v>3060</v>
      </c>
      <c r="D181" s="1" t="s">
        <v>3061</v>
      </c>
    </row>
    <row r="182" spans="1:4" ht="17.25" customHeight="1" x14ac:dyDescent="0.2">
      <c r="A182" s="1">
        <v>181</v>
      </c>
      <c r="B182" s="1" t="s">
        <v>3056</v>
      </c>
      <c r="C182" s="1" t="s">
        <v>3062</v>
      </c>
      <c r="D182" s="1" t="s">
        <v>3063</v>
      </c>
    </row>
    <row r="183" spans="1:4" ht="17.25" customHeight="1" x14ac:dyDescent="0.2">
      <c r="A183" s="1">
        <v>182</v>
      </c>
      <c r="B183" s="1" t="s">
        <v>3056</v>
      </c>
      <c r="C183" s="1" t="s">
        <v>3064</v>
      </c>
      <c r="D183" s="1" t="s">
        <v>3065</v>
      </c>
    </row>
    <row r="184" spans="1:4" ht="17.25" customHeight="1" x14ac:dyDescent="0.2">
      <c r="A184" s="1">
        <v>183</v>
      </c>
      <c r="B184" s="1" t="s">
        <v>3056</v>
      </c>
      <c r="C184" s="1" t="s">
        <v>2758</v>
      </c>
      <c r="D184" s="1" t="s">
        <v>3066</v>
      </c>
    </row>
    <row r="185" spans="1:4" ht="17.25" customHeight="1" x14ac:dyDescent="0.2">
      <c r="A185" s="1">
        <v>184</v>
      </c>
      <c r="B185" s="1" t="s">
        <v>3056</v>
      </c>
      <c r="C185" s="1" t="s">
        <v>3067</v>
      </c>
      <c r="D185" s="1" t="s">
        <v>3068</v>
      </c>
    </row>
    <row r="186" spans="1:4" ht="17.25" customHeight="1" x14ac:dyDescent="0.2">
      <c r="A186" s="1">
        <v>185</v>
      </c>
      <c r="B186" s="1" t="s">
        <v>3056</v>
      </c>
      <c r="C186" s="1" t="s">
        <v>3069</v>
      </c>
      <c r="D186" s="1" t="s">
        <v>3070</v>
      </c>
    </row>
    <row r="187" spans="1:4" ht="17.25" customHeight="1" x14ac:dyDescent="0.2">
      <c r="A187" s="1">
        <v>186</v>
      </c>
      <c r="B187" s="1" t="s">
        <v>3056</v>
      </c>
      <c r="C187" s="1" t="s">
        <v>3071</v>
      </c>
      <c r="D187" s="1" t="s">
        <v>3072</v>
      </c>
    </row>
    <row r="188" spans="1:4" ht="17.25" customHeight="1" x14ac:dyDescent="0.2">
      <c r="A188" s="1">
        <v>187</v>
      </c>
      <c r="B188" s="1" t="s">
        <v>3056</v>
      </c>
      <c r="C188" s="1" t="s">
        <v>3073</v>
      </c>
      <c r="D188" s="1" t="s">
        <v>3074</v>
      </c>
    </row>
    <row r="189" spans="1:4" ht="17.25" customHeight="1" x14ac:dyDescent="0.2">
      <c r="A189" s="1">
        <v>188</v>
      </c>
      <c r="B189" s="1" t="s">
        <v>3056</v>
      </c>
      <c r="C189" s="1" t="s">
        <v>3075</v>
      </c>
      <c r="D189" s="1" t="s">
        <v>3076</v>
      </c>
    </row>
    <row r="190" spans="1:4" ht="17.25" customHeight="1" x14ac:dyDescent="0.2">
      <c r="A190" s="1">
        <v>189</v>
      </c>
      <c r="B190" s="1" t="s">
        <v>3056</v>
      </c>
      <c r="C190" s="1" t="s">
        <v>3077</v>
      </c>
      <c r="D190" s="1" t="s">
        <v>3078</v>
      </c>
    </row>
    <row r="191" spans="1:4" ht="17.25" customHeight="1" x14ac:dyDescent="0.2">
      <c r="A191" s="1">
        <v>190</v>
      </c>
      <c r="B191" s="1" t="s">
        <v>3056</v>
      </c>
      <c r="C191" s="1" t="s">
        <v>3079</v>
      </c>
      <c r="D191" s="1" t="s">
        <v>3080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数据</vt:lpstr>
      <vt:lpstr>数据分类</vt:lpstr>
      <vt:lpstr>字典msg</vt:lpstr>
      <vt:lpstr>字典1_34</vt:lpstr>
      <vt:lpstr>字典1_56</vt:lpstr>
      <vt:lpstr>字典1_78</vt:lpstr>
      <vt:lpstr>音色一览表</vt:lpstr>
      <vt:lpstr>效果</vt:lpstr>
      <vt:lpstr>伴奏一览表</vt:lpstr>
      <vt:lpstr>备忘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2018-10-22T04:29:20Z</dcterms:modified>
</cp:coreProperties>
</file>