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j\Desktop\web\mbti\"/>
    </mc:Choice>
  </mc:AlternateContent>
  <xr:revisionPtr revIDLastSave="0" documentId="13_ncr:1_{A0A8D319-55B0-465F-92E5-A8F152A64D49}" xr6:coauthVersionLast="47" xr6:coauthVersionMax="47" xr10:uidLastSave="{00000000-0000-0000-0000-000000000000}"/>
  <bookViews>
    <workbookView xWindow="-108" yWindow="-108" windowWidth="23256" windowHeight="12456" xr2:uid="{C71C5FC9-1782-4787-85AD-40130981B708}"/>
  </bookViews>
  <sheets>
    <sheet name="raw" sheetId="1" r:id="rId1"/>
    <sheet name="re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E16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E18" i="1"/>
  <c r="E19" i="1"/>
  <c r="Y14" i="1"/>
  <c r="X16" i="1" s="1"/>
  <c r="AC4" i="2"/>
  <c r="AB4" i="2"/>
  <c r="AA4" i="2"/>
  <c r="Q4" i="2"/>
  <c r="AZ3" i="2"/>
  <c r="AZ4" i="2" s="1"/>
  <c r="AY3" i="2"/>
  <c r="AY4" i="2" s="1"/>
  <c r="AX3" i="2"/>
  <c r="AX4" i="2" s="1"/>
  <c r="AW3" i="2"/>
  <c r="AW4" i="2" s="1"/>
  <c r="AV3" i="2"/>
  <c r="AV4" i="2" s="1"/>
  <c r="AU3" i="2"/>
  <c r="AU4" i="2" s="1"/>
  <c r="AT3" i="2"/>
  <c r="AT4" i="2" s="1"/>
  <c r="AS3" i="2"/>
  <c r="AS4" i="2" s="1"/>
  <c r="AR3" i="2"/>
  <c r="AR4" i="2" s="1"/>
  <c r="AQ3" i="2"/>
  <c r="AQ4" i="2" s="1"/>
  <c r="AP3" i="2"/>
  <c r="AP4" i="2" s="1"/>
  <c r="AO3" i="2"/>
  <c r="AO4" i="2" s="1"/>
  <c r="AN3" i="2"/>
  <c r="AN4" i="2" s="1"/>
  <c r="AM3" i="2"/>
  <c r="AM4" i="2" s="1"/>
  <c r="AL3" i="2"/>
  <c r="AL4" i="2" s="1"/>
  <c r="AK3" i="2"/>
  <c r="AK4" i="2" s="1"/>
  <c r="AJ3" i="2"/>
  <c r="AJ4" i="2" s="1"/>
  <c r="AI3" i="2"/>
  <c r="AI4" i="2" s="1"/>
  <c r="AH3" i="2"/>
  <c r="AH4" i="2" s="1"/>
  <c r="AG3" i="2"/>
  <c r="AG4" i="2" s="1"/>
  <c r="AF3" i="2"/>
  <c r="AF4" i="2" s="1"/>
  <c r="AE3" i="2"/>
  <c r="AE4" i="2" s="1"/>
  <c r="AD3" i="2"/>
  <c r="AD4" i="2" s="1"/>
  <c r="AC3" i="2"/>
  <c r="AB3" i="2"/>
  <c r="AA3" i="2"/>
  <c r="Z3" i="2"/>
  <c r="Z4" i="2" s="1"/>
  <c r="Y3" i="2"/>
  <c r="Y4" i="2" s="1"/>
  <c r="X3" i="2"/>
  <c r="X4" i="2" s="1"/>
  <c r="W3" i="2"/>
  <c r="W4" i="2" s="1"/>
  <c r="V3" i="2"/>
  <c r="V4" i="2" s="1"/>
  <c r="U3" i="2"/>
  <c r="U4" i="2" s="1"/>
  <c r="T3" i="2"/>
  <c r="T4" i="2" s="1"/>
  <c r="S3" i="2"/>
  <c r="S4" i="2" s="1"/>
  <c r="R3" i="2"/>
  <c r="R4" i="2" s="1"/>
  <c r="Q3" i="2"/>
  <c r="P3" i="2"/>
  <c r="P4" i="2" s="1"/>
  <c r="O3" i="2"/>
  <c r="O4" i="2" s="1"/>
  <c r="N3" i="2"/>
  <c r="N4" i="2" s="1"/>
  <c r="M3" i="2"/>
  <c r="M4" i="2" s="1"/>
  <c r="L3" i="2"/>
  <c r="L4" i="2" s="1"/>
  <c r="K3" i="2"/>
  <c r="K4" i="2" s="1"/>
  <c r="J3" i="2"/>
  <c r="J4" i="2" s="1"/>
  <c r="I3" i="2"/>
  <c r="I4" i="2" s="1"/>
  <c r="H3" i="2"/>
  <c r="H4" i="2" s="1"/>
  <c r="G3" i="2"/>
  <c r="G4" i="2" s="1"/>
  <c r="F3" i="2"/>
  <c r="F4" i="2" s="1"/>
  <c r="E3" i="2"/>
  <c r="E4" i="2" s="1"/>
  <c r="D3" i="2"/>
  <c r="D4" i="2" s="1"/>
  <c r="C3" i="2"/>
  <c r="C4" i="2" s="1"/>
  <c r="B3" i="2"/>
  <c r="B4" i="2" s="1"/>
  <c r="M11" i="1"/>
  <c r="M13" i="1" s="1"/>
  <c r="M9" i="1"/>
  <c r="M7" i="1"/>
  <c r="M12" i="1" s="1"/>
  <c r="M5" i="1"/>
  <c r="M3" i="1"/>
  <c r="C14" i="1"/>
  <c r="E17" i="1" s="1"/>
  <c r="U13" i="1"/>
  <c r="U12" i="1"/>
  <c r="Q13" i="1"/>
  <c r="Q12" i="1"/>
  <c r="X11" i="1"/>
  <c r="W11" i="1"/>
  <c r="V11" i="1"/>
  <c r="T11" i="1"/>
  <c r="S11" i="1"/>
  <c r="R11" i="1"/>
  <c r="P11" i="1"/>
  <c r="O11" i="1"/>
  <c r="N11" i="1"/>
  <c r="L11" i="1"/>
  <c r="K11" i="1"/>
  <c r="J11" i="1"/>
  <c r="I11" i="1"/>
  <c r="H11" i="1"/>
  <c r="G11" i="1"/>
  <c r="F11" i="1"/>
  <c r="E11" i="1"/>
  <c r="X9" i="1"/>
  <c r="W9" i="1"/>
  <c r="V9" i="1"/>
  <c r="T9" i="1"/>
  <c r="S9" i="1"/>
  <c r="R9" i="1"/>
  <c r="P9" i="1"/>
  <c r="O9" i="1"/>
  <c r="N9" i="1"/>
  <c r="L9" i="1"/>
  <c r="K9" i="1"/>
  <c r="J9" i="1"/>
  <c r="I9" i="1"/>
  <c r="H9" i="1"/>
  <c r="G9" i="1"/>
  <c r="F9" i="1"/>
  <c r="E9" i="1"/>
  <c r="X7" i="1"/>
  <c r="W7" i="1"/>
  <c r="V7" i="1"/>
  <c r="T7" i="1"/>
  <c r="S7" i="1"/>
  <c r="R7" i="1"/>
  <c r="P7" i="1"/>
  <c r="O7" i="1"/>
  <c r="N7" i="1"/>
  <c r="L7" i="1"/>
  <c r="K7" i="1"/>
  <c r="J7" i="1"/>
  <c r="I7" i="1"/>
  <c r="H7" i="1"/>
  <c r="G7" i="1"/>
  <c r="F7" i="1"/>
  <c r="E7" i="1"/>
  <c r="F3" i="1"/>
  <c r="E3" i="1"/>
  <c r="W5" i="1"/>
  <c r="V5" i="1"/>
  <c r="T5" i="1"/>
  <c r="S5" i="1"/>
  <c r="R5" i="1"/>
  <c r="P5" i="1"/>
  <c r="O5" i="1"/>
  <c r="N5" i="1"/>
  <c r="L5" i="1"/>
  <c r="K5" i="1"/>
  <c r="J5" i="1"/>
  <c r="I5" i="1"/>
  <c r="H5" i="1"/>
  <c r="G5" i="1"/>
  <c r="F5" i="1"/>
  <c r="E5" i="1"/>
  <c r="G3" i="1"/>
  <c r="H3" i="1"/>
  <c r="I3" i="1"/>
  <c r="J3" i="1"/>
  <c r="J12" i="1" s="1"/>
  <c r="K3" i="1"/>
  <c r="L3" i="1"/>
  <c r="L12" i="1" s="1"/>
  <c r="N3" i="1"/>
  <c r="O3" i="1"/>
  <c r="P3" i="1"/>
  <c r="P12" i="1" s="1"/>
  <c r="R3" i="1"/>
  <c r="S3" i="1"/>
  <c r="T3" i="1"/>
  <c r="V3" i="1"/>
  <c r="W3" i="1"/>
  <c r="X3" i="1"/>
  <c r="X12" i="1" s="1"/>
  <c r="X5" i="1"/>
  <c r="W12" i="1" l="1"/>
  <c r="K12" i="1"/>
  <c r="T12" i="1"/>
  <c r="R13" i="1"/>
  <c r="R12" i="1"/>
  <c r="E12" i="1"/>
  <c r="P17" i="1"/>
  <c r="P20" i="1" s="1"/>
  <c r="O17" i="1"/>
  <c r="O20" i="1" s="1"/>
  <c r="N17" i="1"/>
  <c r="N20" i="1" s="1"/>
  <c r="M17" i="1"/>
  <c r="M20" i="1" s="1"/>
  <c r="L17" i="1"/>
  <c r="L20" i="1" s="1"/>
  <c r="W17" i="1"/>
  <c r="W20" i="1" s="1"/>
  <c r="K17" i="1"/>
  <c r="V17" i="1"/>
  <c r="V20" i="1" s="1"/>
  <c r="J17" i="1"/>
  <c r="J20" i="1" s="1"/>
  <c r="U17" i="1"/>
  <c r="U20" i="1" s="1"/>
  <c r="I17" i="1"/>
  <c r="I20" i="1" s="1"/>
  <c r="T17" i="1"/>
  <c r="T20" i="1" s="1"/>
  <c r="H17" i="1"/>
  <c r="H20" i="1" s="1"/>
  <c r="S17" i="1"/>
  <c r="S20" i="1" s="1"/>
  <c r="G17" i="1"/>
  <c r="G20" i="1" s="1"/>
  <c r="R17" i="1"/>
  <c r="R20" i="1" s="1"/>
  <c r="F17" i="1"/>
  <c r="F20" i="1" s="1"/>
  <c r="Q17" i="1"/>
  <c r="Q20" i="1" s="1"/>
  <c r="X17" i="1"/>
  <c r="X20" i="1" s="1"/>
  <c r="E20" i="1"/>
  <c r="K20" i="1"/>
  <c r="N13" i="1"/>
  <c r="S12" i="1"/>
  <c r="S13" i="1"/>
  <c r="O12" i="1"/>
  <c r="F12" i="1"/>
  <c r="F13" i="1"/>
  <c r="T13" i="1"/>
  <c r="G13" i="1"/>
  <c r="V13" i="1"/>
  <c r="N12" i="1"/>
  <c r="H13" i="1"/>
  <c r="W13" i="1"/>
  <c r="E13" i="1"/>
  <c r="I13" i="1"/>
  <c r="O13" i="1"/>
  <c r="J13" i="1"/>
  <c r="H12" i="1"/>
  <c r="P13" i="1"/>
  <c r="K13" i="1"/>
  <c r="V12" i="1"/>
  <c r="G12" i="1"/>
  <c r="L13" i="1"/>
  <c r="I12" i="1"/>
  <c r="X13" i="1"/>
  <c r="H28" i="1" l="1"/>
  <c r="H23" i="1"/>
  <c r="H30" i="1"/>
  <c r="H25" i="1"/>
  <c r="H26" i="1"/>
  <c r="H32" i="1"/>
  <c r="H27" i="1"/>
  <c r="H24" i="1"/>
  <c r="H29" i="1"/>
  <c r="H31" i="1"/>
  <c r="U26" i="1"/>
  <c r="U28" i="1"/>
  <c r="U23" i="1"/>
  <c r="U30" i="1"/>
  <c r="U25" i="1"/>
  <c r="U32" i="1"/>
  <c r="U29" i="1"/>
  <c r="U27" i="1"/>
  <c r="U31" i="1"/>
  <c r="U24" i="1"/>
  <c r="X29" i="1"/>
  <c r="X24" i="1"/>
  <c r="X31" i="1"/>
  <c r="X26" i="1"/>
  <c r="X28" i="1"/>
  <c r="X32" i="1"/>
  <c r="X23" i="1"/>
  <c r="X30" i="1"/>
  <c r="X25" i="1"/>
  <c r="X27" i="1"/>
  <c r="O32" i="1"/>
  <c r="O27" i="1"/>
  <c r="O29" i="1"/>
  <c r="O24" i="1"/>
  <c r="O23" i="1"/>
  <c r="O31" i="1"/>
  <c r="O26" i="1"/>
  <c r="O25" i="1"/>
  <c r="O28" i="1"/>
  <c r="O30" i="1"/>
  <c r="J31" i="1"/>
  <c r="J26" i="1"/>
  <c r="J24" i="1"/>
  <c r="J28" i="1"/>
  <c r="J23" i="1"/>
  <c r="J30" i="1"/>
  <c r="J25" i="1"/>
  <c r="J32" i="1"/>
  <c r="J27" i="1"/>
  <c r="J29" i="1"/>
  <c r="P25" i="1"/>
  <c r="P32" i="1"/>
  <c r="P27" i="1"/>
  <c r="P29" i="1"/>
  <c r="P30" i="1"/>
  <c r="P24" i="1"/>
  <c r="P28" i="1"/>
  <c r="P31" i="1"/>
  <c r="P26" i="1"/>
  <c r="P23" i="1"/>
  <c r="V31" i="1"/>
  <c r="V24" i="1"/>
  <c r="V26" i="1"/>
  <c r="V28" i="1"/>
  <c r="V23" i="1"/>
  <c r="V30" i="1"/>
  <c r="V25" i="1"/>
  <c r="V32" i="1"/>
  <c r="V27" i="1"/>
  <c r="V29" i="1"/>
  <c r="W24" i="1"/>
  <c r="W31" i="1"/>
  <c r="W26" i="1"/>
  <c r="W28" i="1"/>
  <c r="W27" i="1"/>
  <c r="W23" i="1"/>
  <c r="W29" i="1"/>
  <c r="W30" i="1"/>
  <c r="W25" i="1"/>
  <c r="W32" i="1"/>
  <c r="F23" i="1"/>
  <c r="F30" i="1"/>
  <c r="F25" i="1"/>
  <c r="F32" i="1"/>
  <c r="F27" i="1"/>
  <c r="F29" i="1"/>
  <c r="F24" i="1"/>
  <c r="F28" i="1"/>
  <c r="F31" i="1"/>
  <c r="F26" i="1"/>
  <c r="R23" i="1"/>
  <c r="R30" i="1"/>
  <c r="R25" i="1"/>
  <c r="R32" i="1"/>
  <c r="R27" i="1"/>
  <c r="R26" i="1"/>
  <c r="R29" i="1"/>
  <c r="R24" i="1"/>
  <c r="R31" i="1"/>
  <c r="R28" i="1"/>
  <c r="L29" i="1"/>
  <c r="L24" i="1"/>
  <c r="L31" i="1"/>
  <c r="L26" i="1"/>
  <c r="L32" i="1"/>
  <c r="L28" i="1"/>
  <c r="L23" i="1"/>
  <c r="L30" i="1"/>
  <c r="L25" i="1"/>
  <c r="L27" i="1"/>
  <c r="Q30" i="1"/>
  <c r="Q25" i="1"/>
  <c r="Q32" i="1"/>
  <c r="Q27" i="1"/>
  <c r="Q23" i="1"/>
  <c r="Q29" i="1"/>
  <c r="Q24" i="1"/>
  <c r="Q31" i="1"/>
  <c r="Q26" i="1"/>
  <c r="Q28" i="1"/>
  <c r="G28" i="1"/>
  <c r="G23" i="1"/>
  <c r="G31" i="1"/>
  <c r="G30" i="1"/>
  <c r="G25" i="1"/>
  <c r="G32" i="1"/>
  <c r="G27" i="1"/>
  <c r="G29" i="1"/>
  <c r="G24" i="1"/>
  <c r="G26" i="1"/>
  <c r="N27" i="1"/>
  <c r="N32" i="1"/>
  <c r="N29" i="1"/>
  <c r="N24" i="1"/>
  <c r="N31" i="1"/>
  <c r="N26" i="1"/>
  <c r="N28" i="1"/>
  <c r="N30" i="1"/>
  <c r="N23" i="1"/>
  <c r="N25" i="1"/>
  <c r="I26" i="1"/>
  <c r="I28" i="1"/>
  <c r="I23" i="1"/>
  <c r="I30" i="1"/>
  <c r="I25" i="1"/>
  <c r="I32" i="1"/>
  <c r="I27" i="1"/>
  <c r="I29" i="1"/>
  <c r="I31" i="1"/>
  <c r="I24" i="1"/>
  <c r="S28" i="1"/>
  <c r="S23" i="1"/>
  <c r="S30" i="1"/>
  <c r="S31" i="1"/>
  <c r="S25" i="1"/>
  <c r="S32" i="1"/>
  <c r="S27" i="1"/>
  <c r="S29" i="1"/>
  <c r="S24" i="1"/>
  <c r="S26" i="1"/>
  <c r="K24" i="1"/>
  <c r="K31" i="1"/>
  <c r="K26" i="1"/>
  <c r="K28" i="1"/>
  <c r="K23" i="1"/>
  <c r="K32" i="1"/>
  <c r="K30" i="1"/>
  <c r="K25" i="1"/>
  <c r="K27" i="1"/>
  <c r="K29" i="1"/>
  <c r="T28" i="1"/>
  <c r="T23" i="1"/>
  <c r="T30" i="1"/>
  <c r="T25" i="1"/>
  <c r="T32" i="1"/>
  <c r="T24" i="1"/>
  <c r="T26" i="1"/>
  <c r="T27" i="1"/>
  <c r="T29" i="1"/>
  <c r="T31" i="1"/>
  <c r="M29" i="1"/>
  <c r="M24" i="1"/>
  <c r="M27" i="1"/>
  <c r="M31" i="1"/>
  <c r="M26" i="1"/>
  <c r="M28" i="1"/>
  <c r="M25" i="1"/>
  <c r="M23" i="1"/>
  <c r="M30" i="1"/>
  <c r="M32" i="1"/>
  <c r="E23" i="1"/>
  <c r="E24" i="1"/>
  <c r="E25" i="1"/>
  <c r="E26" i="1"/>
  <c r="E27" i="1"/>
  <c r="E28" i="1"/>
  <c r="E29" i="1"/>
  <c r="E30" i="1"/>
  <c r="E31" i="1"/>
  <c r="E32" i="1"/>
  <c r="D24" i="1" l="1"/>
  <c r="D23" i="1"/>
  <c r="D30" i="1"/>
  <c r="D31" i="1"/>
  <c r="D29" i="1"/>
  <c r="D32" i="1"/>
  <c r="D27" i="1"/>
  <c r="D28" i="1"/>
  <c r="D26" i="1"/>
  <c r="D25" i="1"/>
  <c r="E36" i="1" l="1"/>
  <c r="C36" i="1"/>
  <c r="F36" i="1"/>
  <c r="D36" i="1"/>
  <c r="B36" i="1"/>
  <c r="C35" i="1"/>
  <c r="F35" i="1"/>
  <c r="E34" i="1"/>
  <c r="E35" i="1"/>
  <c r="E37" i="1" s="1"/>
  <c r="D35" i="1"/>
  <c r="F34" i="1"/>
  <c r="B34" i="1"/>
  <c r="B35" i="1"/>
  <c r="D34" i="1"/>
  <c r="C34" i="1"/>
  <c r="B37" i="1" l="1"/>
  <c r="D37" i="1"/>
  <c r="C37" i="1"/>
  <c r="F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tc={96B2BE57-D553-4439-999D-087C52AD3B78}</author>
    <author>tc={4F420343-4A5B-4C24-A313-ECF93A22DB3C}</author>
    <author>tc={83D2C5BA-7315-4451-9C25-7368AB0C27F3}</author>
    <author>tc={B2462640-5483-4699-9D95-67BBA68A2C9F}</author>
    <author>tc={C74AA71C-3226-4A37-AEB0-96C6ACEEC656}</author>
    <author>tc={97A2588A-A06A-4577-A251-92871AC5690C}</author>
  </authors>
  <commentList>
    <comment ref="C14" authorId="0" shapeId="0" xr:uid="{96B2BE57-D553-4439-999D-087C52AD3B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날짜 삽입</t>
      </text>
    </comment>
    <comment ref="D14" authorId="1" shapeId="0" xr:uid="{4F420343-4A5B-4C24-A313-ECF93A22DB3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기본 날짜 삽입</t>
      </text>
    </comment>
    <comment ref="Y14" authorId="2" shapeId="0" xr:uid="{83D2C5BA-7315-4451-9C25-7368AB0C27F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날짜 삽입</t>
      </text>
    </comment>
    <comment ref="A16" authorId="3" shapeId="0" xr:uid="{B2462640-5483-4699-9D95-67BBA68A2C9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가까운 날짜에 했는에 똑같다면 가중치가 작어야 함
그렇다면 가까운 날짜에 했는데 다르다면?
답글:
    앞뒤날짜의 가운데에 있을수록 신뢰성이 높은가?
가중치 = 신뢰성
답글:
    신뢰성의 요소? = 같은 결과의 중복, 결과가 빠르게 바뀜
답글:
    해당 결과의 MBTI가 차지하는 기간의 추정치 = 앞뒤 기간 각각의 절반
답글:
    같은 날에 실시한 결과에 대한 가중치는 고려 필요함</t>
      </text>
    </comment>
    <comment ref="A17" authorId="4" shapeId="0" xr:uid="{C74AA71C-3226-4A37-AEB0-96C6ACEEC65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범위 1~0
답글:
    오늘 날짜는 1로 가게</t>
      </text>
    </comment>
    <comment ref="D18" authorId="5" shapeId="0" xr:uid="{97A2588A-A06A-4577-A251-92871AC5690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최대치 30 0
답글:
    30으로 나오면 100대 0
0으로 나오면 50대 50
0~30 = 50~100의 차이</t>
      </text>
    </comment>
  </commentList>
</comments>
</file>

<file path=xl/sharedStrings.xml><?xml version="1.0" encoding="utf-8"?>
<sst xmlns="http://schemas.openxmlformats.org/spreadsheetml/2006/main" count="122" uniqueCount="67">
  <si>
    <t>분류</t>
    <phoneticPr fontId="2" type="noConversion"/>
  </si>
  <si>
    <t>항목</t>
    <phoneticPr fontId="2" type="noConversion"/>
  </si>
  <si>
    <t>Mind</t>
    <phoneticPr fontId="2" type="noConversion"/>
  </si>
  <si>
    <t>마음</t>
    <phoneticPr fontId="2" type="noConversion"/>
  </si>
  <si>
    <t>Extraverted</t>
    <phoneticPr fontId="2" type="noConversion"/>
  </si>
  <si>
    <t>대문자</t>
    <phoneticPr fontId="2" type="noConversion"/>
  </si>
  <si>
    <t>E</t>
    <phoneticPr fontId="2" type="noConversion"/>
  </si>
  <si>
    <t>Introverted</t>
    <phoneticPr fontId="2" type="noConversion"/>
  </si>
  <si>
    <t>I</t>
    <phoneticPr fontId="2" type="noConversion"/>
  </si>
  <si>
    <t>한글</t>
    <phoneticPr fontId="2" type="noConversion"/>
  </si>
  <si>
    <t>외향형</t>
    <phoneticPr fontId="2" type="noConversion"/>
  </si>
  <si>
    <t>내향형</t>
    <phoneticPr fontId="2" type="noConversion"/>
  </si>
  <si>
    <t>수치</t>
    <phoneticPr fontId="2" type="noConversion"/>
  </si>
  <si>
    <t>Energy</t>
    <phoneticPr fontId="2" type="noConversion"/>
  </si>
  <si>
    <t>에너지</t>
    <phoneticPr fontId="2" type="noConversion"/>
  </si>
  <si>
    <t>Intuitive</t>
    <phoneticPr fontId="2" type="noConversion"/>
  </si>
  <si>
    <t>N</t>
    <phoneticPr fontId="2" type="noConversion"/>
  </si>
  <si>
    <t>직관형</t>
    <phoneticPr fontId="2" type="noConversion"/>
  </si>
  <si>
    <t>Observant</t>
    <phoneticPr fontId="2" type="noConversion"/>
  </si>
  <si>
    <t>S</t>
    <phoneticPr fontId="2" type="noConversion"/>
  </si>
  <si>
    <t>현실주의형</t>
    <phoneticPr fontId="2" type="noConversion"/>
  </si>
  <si>
    <t>Nature</t>
    <phoneticPr fontId="2" type="noConversion"/>
  </si>
  <si>
    <t>본성</t>
    <phoneticPr fontId="2" type="noConversion"/>
  </si>
  <si>
    <t>Thinking</t>
    <phoneticPr fontId="2" type="noConversion"/>
  </si>
  <si>
    <t>Feeling</t>
    <phoneticPr fontId="2" type="noConversion"/>
  </si>
  <si>
    <t>T</t>
    <phoneticPr fontId="2" type="noConversion"/>
  </si>
  <si>
    <t>F</t>
    <phoneticPr fontId="2" type="noConversion"/>
  </si>
  <si>
    <t>이성적사고형</t>
    <phoneticPr fontId="2" type="noConversion"/>
  </si>
  <si>
    <t>원칙주의형</t>
    <phoneticPr fontId="2" type="noConversion"/>
  </si>
  <si>
    <t>Tactics</t>
    <phoneticPr fontId="2" type="noConversion"/>
  </si>
  <si>
    <t>전술</t>
    <phoneticPr fontId="2" type="noConversion"/>
  </si>
  <si>
    <t>Judging</t>
    <phoneticPr fontId="2" type="noConversion"/>
  </si>
  <si>
    <t>Prospecting</t>
    <phoneticPr fontId="2" type="noConversion"/>
  </si>
  <si>
    <t>J</t>
    <phoneticPr fontId="2" type="noConversion"/>
  </si>
  <si>
    <t>P</t>
    <phoneticPr fontId="2" type="noConversion"/>
  </si>
  <si>
    <t>계획형</t>
    <phoneticPr fontId="2" type="noConversion"/>
  </si>
  <si>
    <t>탐색형</t>
    <phoneticPr fontId="2" type="noConversion"/>
  </si>
  <si>
    <t>Identity</t>
    <phoneticPr fontId="2" type="noConversion"/>
  </si>
  <si>
    <t>자아</t>
    <phoneticPr fontId="2" type="noConversion"/>
  </si>
  <si>
    <t>Assertive</t>
    <phoneticPr fontId="2" type="noConversion"/>
  </si>
  <si>
    <t>Turbulent</t>
    <phoneticPr fontId="2" type="noConversion"/>
  </si>
  <si>
    <t>A</t>
    <phoneticPr fontId="2" type="noConversion"/>
  </si>
  <si>
    <t>자기주장형</t>
    <phoneticPr fontId="2" type="noConversion"/>
  </si>
  <si>
    <t>신중형</t>
    <phoneticPr fontId="2" type="noConversion"/>
  </si>
  <si>
    <t>종합</t>
    <phoneticPr fontId="2" type="noConversion"/>
  </si>
  <si>
    <t>날짜</t>
    <phoneticPr fontId="2" type="noConversion"/>
  </si>
  <si>
    <t>-</t>
    <phoneticPr fontId="2" type="noConversion"/>
  </si>
  <si>
    <t>결과</t>
    <phoneticPr fontId="2" type="noConversion"/>
  </si>
  <si>
    <t>기관</t>
    <phoneticPr fontId="2" type="noConversion"/>
  </si>
  <si>
    <t>16Per-Ko</t>
  </si>
  <si>
    <t>16Per-Ko</t>
    <phoneticPr fontId="2" type="noConversion"/>
  </si>
  <si>
    <t>종합 16Per</t>
    <phoneticPr fontId="2" type="noConversion"/>
  </si>
  <si>
    <t>MBTI-M</t>
    <phoneticPr fontId="2" type="noConversion"/>
  </si>
  <si>
    <t>기간 가중치</t>
    <phoneticPr fontId="2" type="noConversion"/>
  </si>
  <si>
    <t>최신 가중치</t>
    <phoneticPr fontId="2" type="noConversion"/>
  </si>
  <si>
    <t>공신력 가중치</t>
    <phoneticPr fontId="2" type="noConversion"/>
  </si>
  <si>
    <t>16Per-Eng</t>
    <phoneticPr fontId="2" type="noConversion"/>
  </si>
  <si>
    <t>기관 변환표</t>
    <phoneticPr fontId="2" type="noConversion"/>
  </si>
  <si>
    <t>16Per - 강</t>
    <phoneticPr fontId="2" type="noConversion"/>
  </si>
  <si>
    <t>16Per - 약</t>
    <phoneticPr fontId="2" type="noConversion"/>
  </si>
  <si>
    <t>차이</t>
    <phoneticPr fontId="2" type="noConversion"/>
  </si>
  <si>
    <t>기관 변환</t>
    <phoneticPr fontId="2" type="noConversion"/>
  </si>
  <si>
    <t>최종 가중치</t>
    <phoneticPr fontId="2" type="noConversion"/>
  </si>
  <si>
    <t>가중 수치</t>
    <phoneticPr fontId="2" type="noConversion"/>
  </si>
  <si>
    <t>최종합</t>
    <phoneticPr fontId="2" type="noConversion"/>
  </si>
  <si>
    <t>점수</t>
    <phoneticPr fontId="2" type="noConversion"/>
  </si>
  <si>
    <t>퍼센트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</si>
</sst>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0_ "/>
    <numFmt numFmtId="181" formatCode="0_);[Red]\(0\)"/>
    <numFmt numFmtId="183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quotePrefix="1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찬주" id="{A802AC8C-09EA-428F-BA27-ACB8AD1ED465}" userId="김찬주" providerId="Non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23-01-17T17:54:49.01" personId="{A802AC8C-09EA-428F-BA27-ACB8AD1ED465}" id="{96B2BE57-D553-4439-999D-087C52AD3B78}">
    <text>현재 날짜 삽입</text>
  </threadedComment>
  <threadedComment ref="D14" dT="2023-01-17T17:55:32.51" personId="{A802AC8C-09EA-428F-BA27-ACB8AD1ED465}" id="{4F420343-4A5B-4C24-A313-ECF93A22DB3C}">
    <text>기본 날짜 삽입</text>
  </threadedComment>
  <threadedComment ref="Y14" dT="2023-01-17T17:54:49.01" personId="{A802AC8C-09EA-428F-BA27-ACB8AD1ED465}" id="{83D2C5BA-7315-4451-9C25-7368AB0C27F3}">
    <text>현재 날짜 삽입</text>
  </threadedComment>
  <threadedComment ref="A16" dT="2023-01-17T17:45:37.37" personId="{A802AC8C-09EA-428F-BA27-ACB8AD1ED465}" id="{B2462640-5483-4699-9D95-67BBA68A2C9F}">
    <text>가까운 날짜에 했는에 똑같다면 가중치가 작어야 함
그렇다면 가까운 날짜에 했는데 다르다면?</text>
  </threadedComment>
  <threadedComment ref="A16" dT="2023-01-17T17:48:33.17" personId="{A802AC8C-09EA-428F-BA27-ACB8AD1ED465}" id="{E5B3C92A-6C6B-445D-B684-5AFFEAAF8A38}" parentId="{B2462640-5483-4699-9D95-67BBA68A2C9F}">
    <text>앞뒤날짜의 가운데에 있을수록 신뢰성이 높은가?
가중치 = 신뢰성</text>
  </threadedComment>
  <threadedComment ref="A16" dT="2023-01-17T17:50:00.85" personId="{A802AC8C-09EA-428F-BA27-ACB8AD1ED465}" id="{84969268-BCCD-454E-8935-0115E86CBF2D}" parentId="{B2462640-5483-4699-9D95-67BBA68A2C9F}">
    <text>신뢰성의 요소? = 같은 결과의 중복, 결과가 빠르게 바뀜</text>
  </threadedComment>
  <threadedComment ref="A16" dT="2023-01-17T17:50:22.39" personId="{A802AC8C-09EA-428F-BA27-ACB8AD1ED465}" id="{D1E943AC-7145-4BE8-AF3B-261638D0B882}" parentId="{B2462640-5483-4699-9D95-67BBA68A2C9F}">
    <text>해당 결과의 MBTI가 차지하는 기간의 추정치 = 앞뒤 기간 각각의 절반</text>
  </threadedComment>
  <threadedComment ref="A16" dT="2023-01-17T18:01:07.97" personId="{A802AC8C-09EA-428F-BA27-ACB8AD1ED465}" id="{CF6B08F7-09E6-4567-AEE8-E315C14BB0FF}" parentId="{B2462640-5483-4699-9D95-67BBA68A2C9F}">
    <text>같은 날에 실시한 결과에 대한 가중치는 고려 필요함</text>
  </threadedComment>
  <threadedComment ref="A17" dT="2023-01-17T18:05:35.25" personId="{A802AC8C-09EA-428F-BA27-ACB8AD1ED465}" id="{C74AA71C-3226-4A37-AEB0-96C6ACEEC656}">
    <text>범위 1~0</text>
  </threadedComment>
  <threadedComment ref="A17" dT="2023-01-17T18:05:43.29" personId="{A802AC8C-09EA-428F-BA27-ACB8AD1ED465}" id="{E323B467-9930-4BD4-B0D2-61991696DEB3}" parentId="{C74AA71C-3226-4A37-AEB0-96C6ACEEC656}">
    <text>오늘 날짜는 1로 가게</text>
  </threadedComment>
  <threadedComment ref="D18" dT="2023-01-17T18:09:46.31" personId="{A802AC8C-09EA-428F-BA27-ACB8AD1ED465}" id="{97A2588A-A06A-4577-A251-92871AC5690C}">
    <text>최대치 30 0</text>
  </threadedComment>
  <threadedComment ref="D18" dT="2023-01-17T18:13:35.95" personId="{A802AC8C-09EA-428F-BA27-ACB8AD1ED465}" id="{16CF6C6F-62D9-443C-8703-FAF519210B9A}" parentId="{97A2588A-A06A-4577-A251-92871AC5690C}">
    <text>30으로 나오면 100대 0
0으로 나오면 50대 50
0~30 = 50~100의 차이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D7BC-E35F-4FC6-9860-D7008797EC28}">
  <dimension ref="A1:Y37"/>
  <sheetViews>
    <sheetView tabSelected="1" zoomScale="85" zoomScaleNormal="85"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X16" sqref="X16"/>
    </sheetView>
  </sheetViews>
  <sheetFormatPr defaultColWidth="11.19921875" defaultRowHeight="17.399999999999999" x14ac:dyDescent="0.4"/>
  <cols>
    <col min="1" max="1" width="13.5" style="1" customWidth="1"/>
    <col min="2" max="16384" width="11.19921875" style="1"/>
  </cols>
  <sheetData>
    <row r="1" spans="1:25" x14ac:dyDescent="0.4">
      <c r="A1" s="1" t="s">
        <v>0</v>
      </c>
      <c r="B1" s="1" t="s">
        <v>1</v>
      </c>
      <c r="C1" s="1" t="s">
        <v>5</v>
      </c>
      <c r="D1" s="1" t="s">
        <v>9</v>
      </c>
      <c r="E1" s="1" t="s">
        <v>12</v>
      </c>
    </row>
    <row r="2" spans="1:25" x14ac:dyDescent="0.4">
      <c r="A2" s="2" t="s">
        <v>2</v>
      </c>
      <c r="B2" s="1" t="s">
        <v>4</v>
      </c>
      <c r="C2" s="1" t="s">
        <v>6</v>
      </c>
      <c r="D2" s="1" t="s">
        <v>10</v>
      </c>
      <c r="E2" s="1">
        <v>40</v>
      </c>
      <c r="F2" s="1">
        <v>32</v>
      </c>
      <c r="G2" s="1">
        <v>39</v>
      </c>
      <c r="H2" s="1">
        <v>37</v>
      </c>
      <c r="I2" s="1">
        <v>32</v>
      </c>
      <c r="J2" s="1">
        <v>22</v>
      </c>
      <c r="K2" s="1">
        <v>31</v>
      </c>
      <c r="L2" s="1">
        <v>25</v>
      </c>
      <c r="M2" s="1">
        <v>28</v>
      </c>
      <c r="N2" s="1">
        <v>47</v>
      </c>
      <c r="O2" s="1">
        <v>40</v>
      </c>
      <c r="P2" s="1">
        <v>39</v>
      </c>
      <c r="Q2" s="1">
        <v>0</v>
      </c>
      <c r="R2" s="1">
        <v>56</v>
      </c>
      <c r="S2" s="1">
        <v>53</v>
      </c>
      <c r="T2" s="1">
        <v>22</v>
      </c>
      <c r="U2" s="1">
        <v>0</v>
      </c>
      <c r="V2" s="1">
        <v>70</v>
      </c>
      <c r="W2" s="1">
        <v>48</v>
      </c>
      <c r="X2" s="1">
        <v>46</v>
      </c>
    </row>
    <row r="3" spans="1:25" x14ac:dyDescent="0.4">
      <c r="A3" s="1" t="s">
        <v>3</v>
      </c>
      <c r="B3" s="1" t="s">
        <v>7</v>
      </c>
      <c r="C3" s="1" t="s">
        <v>8</v>
      </c>
      <c r="D3" s="1" t="s">
        <v>11</v>
      </c>
      <c r="E3" s="1">
        <f>100-E2</f>
        <v>60</v>
      </c>
      <c r="F3" s="1">
        <f t="shared" ref="F3" si="0">100-F2</f>
        <v>68</v>
      </c>
      <c r="G3" s="1">
        <f t="shared" ref="G3:X3" si="1">100-G2</f>
        <v>61</v>
      </c>
      <c r="H3" s="1">
        <f t="shared" si="1"/>
        <v>63</v>
      </c>
      <c r="I3" s="1">
        <f t="shared" si="1"/>
        <v>68</v>
      </c>
      <c r="J3" s="1">
        <f t="shared" si="1"/>
        <v>78</v>
      </c>
      <c r="K3" s="1">
        <f t="shared" si="1"/>
        <v>69</v>
      </c>
      <c r="L3" s="1">
        <f t="shared" si="1"/>
        <v>75</v>
      </c>
      <c r="M3" s="1">
        <f t="shared" si="1"/>
        <v>72</v>
      </c>
      <c r="N3" s="1">
        <f t="shared" si="1"/>
        <v>53</v>
      </c>
      <c r="O3" s="1">
        <f t="shared" si="1"/>
        <v>60</v>
      </c>
      <c r="P3" s="1">
        <f t="shared" si="1"/>
        <v>61</v>
      </c>
      <c r="Q3" s="1">
        <v>6</v>
      </c>
      <c r="R3" s="1">
        <f t="shared" si="1"/>
        <v>44</v>
      </c>
      <c r="S3" s="1">
        <f t="shared" si="1"/>
        <v>47</v>
      </c>
      <c r="T3" s="1">
        <f t="shared" si="1"/>
        <v>78</v>
      </c>
      <c r="U3" s="1">
        <v>3</v>
      </c>
      <c r="V3" s="1">
        <f t="shared" si="1"/>
        <v>30</v>
      </c>
      <c r="W3" s="1">
        <f t="shared" si="1"/>
        <v>52</v>
      </c>
      <c r="X3" s="1">
        <f t="shared" si="1"/>
        <v>54</v>
      </c>
    </row>
    <row r="4" spans="1:25" x14ac:dyDescent="0.4">
      <c r="A4" s="2" t="s">
        <v>13</v>
      </c>
      <c r="B4" s="1" t="s">
        <v>15</v>
      </c>
      <c r="C4" s="1" t="s">
        <v>16</v>
      </c>
      <c r="D4" s="1" t="s">
        <v>17</v>
      </c>
      <c r="E4" s="1">
        <v>55</v>
      </c>
      <c r="F4" s="1">
        <v>60</v>
      </c>
      <c r="G4" s="1">
        <v>85</v>
      </c>
      <c r="H4" s="1">
        <v>64</v>
      </c>
      <c r="I4" s="1">
        <v>64</v>
      </c>
      <c r="J4" s="1">
        <v>63</v>
      </c>
      <c r="K4" s="1">
        <v>63</v>
      </c>
      <c r="L4" s="1">
        <v>67</v>
      </c>
      <c r="M4" s="1">
        <v>63</v>
      </c>
      <c r="N4" s="1">
        <v>59</v>
      </c>
      <c r="O4" s="1">
        <v>60</v>
      </c>
      <c r="P4" s="1">
        <v>60</v>
      </c>
      <c r="Q4" s="1">
        <v>23</v>
      </c>
      <c r="R4" s="1">
        <v>69</v>
      </c>
      <c r="S4" s="1">
        <v>58</v>
      </c>
      <c r="T4" s="1">
        <v>69</v>
      </c>
      <c r="U4" s="1">
        <v>18</v>
      </c>
      <c r="V4" s="1">
        <v>48</v>
      </c>
      <c r="W4" s="1">
        <v>58</v>
      </c>
      <c r="X4" s="1">
        <v>63</v>
      </c>
    </row>
    <row r="5" spans="1:25" x14ac:dyDescent="0.4">
      <c r="A5" s="1" t="s">
        <v>14</v>
      </c>
      <c r="B5" s="1" t="s">
        <v>18</v>
      </c>
      <c r="C5" s="1" t="s">
        <v>19</v>
      </c>
      <c r="D5" s="1" t="s">
        <v>20</v>
      </c>
      <c r="E5" s="1">
        <f>100-E4</f>
        <v>45</v>
      </c>
      <c r="F5" s="1">
        <f t="shared" ref="F5" si="2">100-F4</f>
        <v>40</v>
      </c>
      <c r="G5" s="1">
        <f t="shared" ref="G5" si="3">100-G4</f>
        <v>15</v>
      </c>
      <c r="H5" s="1">
        <f t="shared" ref="H5" si="4">100-H4</f>
        <v>36</v>
      </c>
      <c r="I5" s="1">
        <f t="shared" ref="I5" si="5">100-I4</f>
        <v>36</v>
      </c>
      <c r="J5" s="1">
        <f t="shared" ref="J5" si="6">100-J4</f>
        <v>37</v>
      </c>
      <c r="K5" s="1">
        <f t="shared" ref="K5" si="7">100-K4</f>
        <v>37</v>
      </c>
      <c r="L5" s="1">
        <f t="shared" ref="L5:M5" si="8">100-L4</f>
        <v>33</v>
      </c>
      <c r="M5" s="1">
        <f t="shared" si="8"/>
        <v>37</v>
      </c>
      <c r="N5" s="1">
        <f t="shared" ref="N5" si="9">100-N4</f>
        <v>41</v>
      </c>
      <c r="O5" s="1">
        <f t="shared" ref="O5" si="10">100-O4</f>
        <v>40</v>
      </c>
      <c r="P5" s="1">
        <f t="shared" ref="P5" si="11">100-P4</f>
        <v>40</v>
      </c>
      <c r="Q5" s="1">
        <v>0</v>
      </c>
      <c r="R5" s="1">
        <f t="shared" ref="R5" si="12">100-R4</f>
        <v>31</v>
      </c>
      <c r="S5" s="1">
        <f t="shared" ref="S5" si="13">100-S4</f>
        <v>42</v>
      </c>
      <c r="T5" s="1">
        <f t="shared" ref="T5" si="14">100-T4</f>
        <v>31</v>
      </c>
      <c r="U5" s="1">
        <v>0</v>
      </c>
      <c r="V5" s="1">
        <f t="shared" ref="V5" si="15">100-V4</f>
        <v>52</v>
      </c>
      <c r="W5" s="1">
        <f t="shared" ref="W5" si="16">100-W4</f>
        <v>42</v>
      </c>
      <c r="X5" s="1">
        <f t="shared" ref="X5" si="17">100-X4</f>
        <v>37</v>
      </c>
    </row>
    <row r="6" spans="1:25" x14ac:dyDescent="0.4">
      <c r="A6" s="2" t="s">
        <v>21</v>
      </c>
      <c r="B6" s="1" t="s">
        <v>23</v>
      </c>
      <c r="C6" s="1" t="s">
        <v>25</v>
      </c>
      <c r="D6" s="1" t="s">
        <v>27</v>
      </c>
      <c r="E6" s="1">
        <v>56</v>
      </c>
      <c r="F6" s="1">
        <v>56</v>
      </c>
      <c r="G6" s="1">
        <v>64</v>
      </c>
      <c r="H6" s="1">
        <v>49</v>
      </c>
      <c r="I6" s="1">
        <v>53</v>
      </c>
      <c r="J6" s="1">
        <v>54</v>
      </c>
      <c r="K6" s="1">
        <v>56</v>
      </c>
      <c r="L6" s="1">
        <v>49</v>
      </c>
      <c r="M6" s="1">
        <v>44</v>
      </c>
      <c r="N6" s="1">
        <v>51</v>
      </c>
      <c r="O6" s="1">
        <v>53</v>
      </c>
      <c r="P6" s="1">
        <v>53</v>
      </c>
      <c r="Q6" s="1">
        <v>0</v>
      </c>
      <c r="R6" s="1">
        <v>53</v>
      </c>
      <c r="S6" s="1">
        <v>51</v>
      </c>
      <c r="T6" s="1">
        <v>58</v>
      </c>
      <c r="U6" s="1">
        <v>0</v>
      </c>
      <c r="V6" s="1">
        <v>30</v>
      </c>
      <c r="W6" s="1">
        <v>43</v>
      </c>
      <c r="X6" s="1">
        <v>49</v>
      </c>
    </row>
    <row r="7" spans="1:25" x14ac:dyDescent="0.4">
      <c r="A7" s="1" t="s">
        <v>22</v>
      </c>
      <c r="B7" s="1" t="s">
        <v>24</v>
      </c>
      <c r="C7" s="1" t="s">
        <v>26</v>
      </c>
      <c r="D7" s="1" t="s">
        <v>28</v>
      </c>
      <c r="E7" s="1">
        <f t="shared" ref="E7:X7" si="18">100-E6</f>
        <v>44</v>
      </c>
      <c r="F7" s="1">
        <f t="shared" si="18"/>
        <v>44</v>
      </c>
      <c r="G7" s="1">
        <f t="shared" si="18"/>
        <v>36</v>
      </c>
      <c r="H7" s="1">
        <f t="shared" si="18"/>
        <v>51</v>
      </c>
      <c r="I7" s="1">
        <f t="shared" si="18"/>
        <v>47</v>
      </c>
      <c r="J7" s="1">
        <f t="shared" si="18"/>
        <v>46</v>
      </c>
      <c r="K7" s="1">
        <f t="shared" si="18"/>
        <v>44</v>
      </c>
      <c r="L7" s="1">
        <f t="shared" si="18"/>
        <v>51</v>
      </c>
      <c r="M7" s="1">
        <f t="shared" si="18"/>
        <v>56</v>
      </c>
      <c r="N7" s="1">
        <f t="shared" si="18"/>
        <v>49</v>
      </c>
      <c r="O7" s="1">
        <f t="shared" si="18"/>
        <v>47</v>
      </c>
      <c r="P7" s="1">
        <f t="shared" si="18"/>
        <v>47</v>
      </c>
      <c r="Q7" s="1">
        <v>3</v>
      </c>
      <c r="R7" s="1">
        <f t="shared" si="18"/>
        <v>47</v>
      </c>
      <c r="S7" s="1">
        <f t="shared" si="18"/>
        <v>49</v>
      </c>
      <c r="T7" s="1">
        <f t="shared" si="18"/>
        <v>42</v>
      </c>
      <c r="U7" s="1">
        <v>1</v>
      </c>
      <c r="V7" s="1">
        <f t="shared" si="18"/>
        <v>70</v>
      </c>
      <c r="W7" s="1">
        <f t="shared" si="18"/>
        <v>57</v>
      </c>
      <c r="X7" s="1">
        <f t="shared" si="18"/>
        <v>51</v>
      </c>
    </row>
    <row r="8" spans="1:25" x14ac:dyDescent="0.4">
      <c r="A8" s="2" t="s">
        <v>29</v>
      </c>
      <c r="B8" s="1" t="s">
        <v>31</v>
      </c>
      <c r="C8" s="1" t="s">
        <v>33</v>
      </c>
      <c r="D8" s="1" t="s">
        <v>35</v>
      </c>
      <c r="E8" s="1">
        <v>61</v>
      </c>
      <c r="F8" s="1">
        <v>65</v>
      </c>
      <c r="G8" s="1">
        <v>75</v>
      </c>
      <c r="H8" s="1">
        <v>57</v>
      </c>
      <c r="I8" s="1">
        <v>53</v>
      </c>
      <c r="J8" s="1">
        <v>68</v>
      </c>
      <c r="K8" s="1">
        <v>57</v>
      </c>
      <c r="L8" s="1">
        <v>69</v>
      </c>
      <c r="M8" s="1">
        <v>64</v>
      </c>
      <c r="N8" s="1">
        <v>71</v>
      </c>
      <c r="O8" s="1">
        <v>64</v>
      </c>
      <c r="P8" s="1">
        <v>49</v>
      </c>
      <c r="Q8" s="1">
        <v>5</v>
      </c>
      <c r="R8" s="1">
        <v>57</v>
      </c>
      <c r="S8" s="1">
        <v>49</v>
      </c>
      <c r="T8" s="1">
        <v>63</v>
      </c>
      <c r="U8" s="1">
        <v>6</v>
      </c>
      <c r="V8" s="1">
        <v>28</v>
      </c>
      <c r="W8" s="1">
        <v>37</v>
      </c>
      <c r="X8" s="1">
        <v>35</v>
      </c>
    </row>
    <row r="9" spans="1:25" x14ac:dyDescent="0.4">
      <c r="A9" s="1" t="s">
        <v>30</v>
      </c>
      <c r="B9" s="1" t="s">
        <v>32</v>
      </c>
      <c r="C9" s="1" t="s">
        <v>34</v>
      </c>
      <c r="D9" s="1" t="s">
        <v>36</v>
      </c>
      <c r="E9" s="1">
        <f t="shared" ref="E9:X9" si="19">100-E8</f>
        <v>39</v>
      </c>
      <c r="F9" s="1">
        <f t="shared" si="19"/>
        <v>35</v>
      </c>
      <c r="G9" s="1">
        <f t="shared" si="19"/>
        <v>25</v>
      </c>
      <c r="H9" s="1">
        <f t="shared" si="19"/>
        <v>43</v>
      </c>
      <c r="I9" s="1">
        <f t="shared" si="19"/>
        <v>47</v>
      </c>
      <c r="J9" s="1">
        <f t="shared" si="19"/>
        <v>32</v>
      </c>
      <c r="K9" s="1">
        <f t="shared" si="19"/>
        <v>43</v>
      </c>
      <c r="L9" s="1">
        <f t="shared" si="19"/>
        <v>31</v>
      </c>
      <c r="M9" s="1">
        <f t="shared" si="19"/>
        <v>36</v>
      </c>
      <c r="N9" s="1">
        <f t="shared" si="19"/>
        <v>29</v>
      </c>
      <c r="O9" s="1">
        <f t="shared" si="19"/>
        <v>36</v>
      </c>
      <c r="P9" s="1">
        <f t="shared" si="19"/>
        <v>51</v>
      </c>
      <c r="Q9" s="1">
        <v>0</v>
      </c>
      <c r="R9" s="1">
        <f t="shared" si="19"/>
        <v>43</v>
      </c>
      <c r="S9" s="1">
        <f t="shared" si="19"/>
        <v>51</v>
      </c>
      <c r="T9" s="1">
        <f t="shared" si="19"/>
        <v>37</v>
      </c>
      <c r="U9" s="1">
        <v>0</v>
      </c>
      <c r="V9" s="1">
        <f t="shared" si="19"/>
        <v>72</v>
      </c>
      <c r="W9" s="1">
        <f t="shared" si="19"/>
        <v>63</v>
      </c>
      <c r="X9" s="1">
        <f t="shared" si="19"/>
        <v>65</v>
      </c>
    </row>
    <row r="10" spans="1:25" x14ac:dyDescent="0.4">
      <c r="A10" s="2" t="s">
        <v>37</v>
      </c>
      <c r="B10" s="1" t="s">
        <v>39</v>
      </c>
      <c r="C10" s="1" t="s">
        <v>41</v>
      </c>
      <c r="D10" s="1" t="s">
        <v>42</v>
      </c>
      <c r="E10" s="1">
        <v>37</v>
      </c>
      <c r="F10" s="1">
        <v>21</v>
      </c>
      <c r="G10" s="1">
        <v>35</v>
      </c>
      <c r="H10" s="1">
        <v>31</v>
      </c>
      <c r="I10" s="1">
        <v>36</v>
      </c>
      <c r="J10" s="1">
        <v>22</v>
      </c>
      <c r="K10" s="1">
        <v>26</v>
      </c>
      <c r="L10" s="1">
        <v>25</v>
      </c>
      <c r="M10" s="1">
        <v>32</v>
      </c>
      <c r="N10" s="1">
        <v>43</v>
      </c>
      <c r="O10" s="1">
        <v>32</v>
      </c>
      <c r="P10" s="1">
        <v>42</v>
      </c>
      <c r="Q10" s="1">
        <v>0</v>
      </c>
      <c r="R10" s="1">
        <v>47</v>
      </c>
      <c r="S10" s="1">
        <v>43</v>
      </c>
      <c r="T10" s="1">
        <v>28</v>
      </c>
      <c r="U10" s="1">
        <v>0</v>
      </c>
      <c r="V10" s="1">
        <v>56</v>
      </c>
      <c r="W10" s="1">
        <v>69</v>
      </c>
      <c r="X10" s="1">
        <v>63</v>
      </c>
    </row>
    <row r="11" spans="1:25" x14ac:dyDescent="0.4">
      <c r="A11" s="1" t="s">
        <v>38</v>
      </c>
      <c r="B11" s="1" t="s">
        <v>40</v>
      </c>
      <c r="C11" s="1" t="s">
        <v>25</v>
      </c>
      <c r="D11" s="1" t="s">
        <v>43</v>
      </c>
      <c r="E11" s="1">
        <f t="shared" ref="E11:X11" si="20">100-E10</f>
        <v>63</v>
      </c>
      <c r="F11" s="1">
        <f t="shared" si="20"/>
        <v>79</v>
      </c>
      <c r="G11" s="1">
        <f t="shared" si="20"/>
        <v>65</v>
      </c>
      <c r="H11" s="1">
        <f t="shared" si="20"/>
        <v>69</v>
      </c>
      <c r="I11" s="1">
        <f t="shared" si="20"/>
        <v>64</v>
      </c>
      <c r="J11" s="1">
        <f t="shared" si="20"/>
        <v>78</v>
      </c>
      <c r="K11" s="1">
        <f t="shared" si="20"/>
        <v>74</v>
      </c>
      <c r="L11" s="1">
        <f t="shared" si="20"/>
        <v>75</v>
      </c>
      <c r="M11" s="1">
        <f t="shared" si="20"/>
        <v>68</v>
      </c>
      <c r="N11" s="1">
        <f t="shared" si="20"/>
        <v>57</v>
      </c>
      <c r="O11" s="1">
        <f t="shared" si="20"/>
        <v>68</v>
      </c>
      <c r="P11" s="1">
        <f t="shared" si="20"/>
        <v>58</v>
      </c>
      <c r="Q11" s="1">
        <v>0</v>
      </c>
      <c r="R11" s="1">
        <f t="shared" si="20"/>
        <v>53</v>
      </c>
      <c r="S11" s="1">
        <f t="shared" si="20"/>
        <v>57</v>
      </c>
      <c r="T11" s="1">
        <f t="shared" si="20"/>
        <v>72</v>
      </c>
      <c r="U11" s="1">
        <v>0</v>
      </c>
      <c r="V11" s="1">
        <f t="shared" si="20"/>
        <v>44</v>
      </c>
      <c r="W11" s="1">
        <f t="shared" si="20"/>
        <v>31</v>
      </c>
      <c r="X11" s="1">
        <f t="shared" si="20"/>
        <v>37</v>
      </c>
    </row>
    <row r="12" spans="1:25" x14ac:dyDescent="0.4">
      <c r="A12" s="1" t="s">
        <v>44</v>
      </c>
      <c r="E12" s="1" t="str">
        <f>IF(E2&gt;E3,$C$2,$C$3)&amp;IF(E4&gt;E5,$C$4,$C$5)&amp;IF(E6&gt;E7,$C$6,$C$7)&amp;IF(E8&gt;E9,$C$8,$C$9)</f>
        <v>INTJ</v>
      </c>
      <c r="F12" s="1" t="str">
        <f t="shared" ref="F12:X12" si="21">IF(F2&gt;F3,$C$2,$C$3)&amp;IF(F4&gt;F5,$C$4,$C$5)&amp;IF(F6&gt;F7,$C$6,$C$7)&amp;IF(F8&gt;F9,$C$8,$C$9)</f>
        <v>INTJ</v>
      </c>
      <c r="G12" s="1" t="str">
        <f t="shared" si="21"/>
        <v>INTJ</v>
      </c>
      <c r="H12" s="1" t="str">
        <f t="shared" si="21"/>
        <v>INFJ</v>
      </c>
      <c r="I12" s="1" t="str">
        <f t="shared" si="21"/>
        <v>INTJ</v>
      </c>
      <c r="J12" s="1" t="str">
        <f t="shared" si="21"/>
        <v>INTJ</v>
      </c>
      <c r="K12" s="1" t="str">
        <f t="shared" si="21"/>
        <v>INTJ</v>
      </c>
      <c r="L12" s="1" t="str">
        <f t="shared" si="21"/>
        <v>INFJ</v>
      </c>
      <c r="M12" s="1" t="str">
        <f t="shared" ref="M12" si="22">IF(M2&gt;M3,$C$2,$C$3)&amp;IF(M4&gt;M5,$C$4,$C$5)&amp;IF(M6&gt;M7,$C$6,$C$7)&amp;IF(M8&gt;M9,$C$8,$C$9)</f>
        <v>INFJ</v>
      </c>
      <c r="N12" s="1" t="str">
        <f t="shared" si="21"/>
        <v>INTJ</v>
      </c>
      <c r="O12" s="1" t="str">
        <f t="shared" si="21"/>
        <v>INTJ</v>
      </c>
      <c r="P12" s="1" t="str">
        <f t="shared" si="21"/>
        <v>INTP</v>
      </c>
      <c r="Q12" s="1" t="str">
        <f t="shared" si="21"/>
        <v>INFJ</v>
      </c>
      <c r="R12" s="1" t="str">
        <f t="shared" si="21"/>
        <v>ENTJ</v>
      </c>
      <c r="S12" s="1" t="str">
        <f t="shared" si="21"/>
        <v>ENTP</v>
      </c>
      <c r="T12" s="1" t="str">
        <f t="shared" si="21"/>
        <v>INTJ</v>
      </c>
      <c r="U12" s="1" t="str">
        <f t="shared" si="21"/>
        <v>INFJ</v>
      </c>
      <c r="V12" s="1" t="str">
        <f t="shared" si="21"/>
        <v>ESFP</v>
      </c>
      <c r="W12" s="1" t="str">
        <f t="shared" si="21"/>
        <v>INFP</v>
      </c>
      <c r="X12" s="1" t="str">
        <f t="shared" si="21"/>
        <v>INFP</v>
      </c>
    </row>
    <row r="13" spans="1:25" x14ac:dyDescent="0.4">
      <c r="A13" s="1" t="s">
        <v>51</v>
      </c>
      <c r="D13" s="4" t="s">
        <v>46</v>
      </c>
      <c r="E13" s="1" t="str">
        <f>IF(E10+E11=0,"",IF(E2&gt;E3,$C$2,$C$3)&amp;IF(E4&gt;E5,$C$4,$C$5)&amp;IF(E6&gt;E7,$C$6,$C$7)&amp;IF(E8&gt;E9,$C$8,$C$9)&amp;$D$13&amp;IF(E10&gt;E11,$C$10,$C$11))</f>
        <v>INTJ-T</v>
      </c>
      <c r="F13" s="1" t="str">
        <f t="shared" ref="F13:X13" si="23">IF(F10+F11=0,"",IF(F2&gt;F3,$C$2,$C$3)&amp;IF(F4&gt;F5,$C$4,$C$5)&amp;IF(F6&gt;F7,$C$6,$C$7)&amp;IF(F8&gt;F9,$C$8,$C$9)&amp;$D$13&amp;IF(F10&gt;F11,$C$10,$C$11))</f>
        <v>INTJ-T</v>
      </c>
      <c r="G13" s="1" t="str">
        <f t="shared" si="23"/>
        <v>INTJ-T</v>
      </c>
      <c r="H13" s="1" t="str">
        <f t="shared" si="23"/>
        <v>INFJ-T</v>
      </c>
      <c r="I13" s="1" t="str">
        <f t="shared" si="23"/>
        <v>INTJ-T</v>
      </c>
      <c r="J13" s="1" t="str">
        <f t="shared" si="23"/>
        <v>INTJ-T</v>
      </c>
      <c r="K13" s="1" t="str">
        <f t="shared" si="23"/>
        <v>INTJ-T</v>
      </c>
      <c r="L13" s="1" t="str">
        <f t="shared" si="23"/>
        <v>INFJ-T</v>
      </c>
      <c r="M13" s="1" t="str">
        <f t="shared" ref="M13" si="24">IF(M10+M11=0,"",IF(M2&gt;M3,$C$2,$C$3)&amp;IF(M4&gt;M5,$C$4,$C$5)&amp;IF(M6&gt;M7,$C$6,$C$7)&amp;IF(M8&gt;M9,$C$8,$C$9)&amp;$D$13&amp;IF(M10&gt;M11,$C$10,$C$11))</f>
        <v>INFJ-T</v>
      </c>
      <c r="N13" s="1" t="str">
        <f t="shared" si="23"/>
        <v>INTJ-T</v>
      </c>
      <c r="O13" s="1" t="str">
        <f t="shared" si="23"/>
        <v>INTJ-T</v>
      </c>
      <c r="P13" s="1" t="str">
        <f t="shared" si="23"/>
        <v>INTP-T</v>
      </c>
      <c r="Q13" s="1" t="str">
        <f t="shared" si="23"/>
        <v/>
      </c>
      <c r="R13" s="1" t="str">
        <f t="shared" si="23"/>
        <v>ENTJ-T</v>
      </c>
      <c r="S13" s="1" t="str">
        <f t="shared" si="23"/>
        <v>ENTP-T</v>
      </c>
      <c r="T13" s="1" t="str">
        <f t="shared" si="23"/>
        <v>INTJ-T</v>
      </c>
      <c r="U13" s="1" t="str">
        <f t="shared" si="23"/>
        <v/>
      </c>
      <c r="V13" s="1" t="str">
        <f t="shared" si="23"/>
        <v>ESFP-A</v>
      </c>
      <c r="W13" s="1" t="str">
        <f t="shared" si="23"/>
        <v>INFP-A</v>
      </c>
      <c r="X13" s="1" t="str">
        <f t="shared" si="23"/>
        <v>INFP-A</v>
      </c>
    </row>
    <row r="14" spans="1:25" x14ac:dyDescent="0.4">
      <c r="A14" s="1" t="s">
        <v>45</v>
      </c>
      <c r="C14" s="5">
        <f ca="1">TODAY()</f>
        <v>44944</v>
      </c>
      <c r="D14" s="5">
        <v>43970</v>
      </c>
      <c r="E14" s="3">
        <v>44001</v>
      </c>
      <c r="F14" s="3">
        <v>44023</v>
      </c>
      <c r="G14" s="3">
        <v>44048</v>
      </c>
      <c r="H14" s="3">
        <v>44144</v>
      </c>
      <c r="I14" s="3">
        <v>44210</v>
      </c>
      <c r="J14" s="3">
        <v>44303</v>
      </c>
      <c r="K14" s="3">
        <v>44370</v>
      </c>
      <c r="L14" s="3">
        <v>44429</v>
      </c>
      <c r="M14" s="3">
        <v>44429</v>
      </c>
      <c r="N14" s="3">
        <v>44535</v>
      </c>
      <c r="O14" s="3">
        <v>44544</v>
      </c>
      <c r="P14" s="3">
        <v>44577</v>
      </c>
      <c r="Q14" s="3">
        <v>44588</v>
      </c>
      <c r="R14" s="3">
        <v>44645</v>
      </c>
      <c r="S14" s="3">
        <v>44677</v>
      </c>
      <c r="T14" s="3">
        <v>44687</v>
      </c>
      <c r="U14" s="3">
        <v>44687</v>
      </c>
      <c r="V14" s="3">
        <v>44754</v>
      </c>
      <c r="W14" s="3">
        <v>44804</v>
      </c>
      <c r="X14" s="3">
        <v>44842</v>
      </c>
      <c r="Y14" s="5">
        <f ca="1">TODAY()</f>
        <v>44944</v>
      </c>
    </row>
    <row r="15" spans="1:25" x14ac:dyDescent="0.4">
      <c r="A15" s="1" t="s">
        <v>48</v>
      </c>
      <c r="D15" s="4"/>
      <c r="E15" s="1" t="s">
        <v>50</v>
      </c>
      <c r="F15" s="1" t="s">
        <v>49</v>
      </c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 t="s">
        <v>49</v>
      </c>
      <c r="M15" s="1" t="s">
        <v>56</v>
      </c>
      <c r="N15" s="1" t="s">
        <v>49</v>
      </c>
      <c r="O15" s="1" t="s">
        <v>49</v>
      </c>
      <c r="P15" s="1" t="s">
        <v>49</v>
      </c>
      <c r="Q15" s="1" t="s">
        <v>52</v>
      </c>
      <c r="R15" s="1" t="s">
        <v>49</v>
      </c>
      <c r="S15" s="1" t="s">
        <v>49</v>
      </c>
      <c r="T15" s="1" t="s">
        <v>49</v>
      </c>
      <c r="U15" s="1" t="s">
        <v>52</v>
      </c>
      <c r="V15" s="1" t="s">
        <v>49</v>
      </c>
      <c r="W15" s="1" t="s">
        <v>49</v>
      </c>
      <c r="X15" s="1" t="s">
        <v>49</v>
      </c>
    </row>
    <row r="16" spans="1:25" x14ac:dyDescent="0.4">
      <c r="A16" s="1" t="s">
        <v>53</v>
      </c>
      <c r="E16" s="6">
        <f>1/POWER((ABS(F14-E14-30)+ABS(E14-D14-30)+1),1/3)</f>
        <v>0.46415888336127786</v>
      </c>
      <c r="F16" s="6">
        <f t="shared" ref="F16:X16" si="25">1/POWER((ABS(G14-F14-30)+ABS(F14-E14-30)+1),1/3)</f>
        <v>0.41491326668312178</v>
      </c>
      <c r="G16" s="6">
        <f t="shared" si="25"/>
        <v>0.24037492838456812</v>
      </c>
      <c r="H16" s="6">
        <f t="shared" si="25"/>
        <v>0.21333114210262791</v>
      </c>
      <c r="I16" s="6">
        <f t="shared" si="25"/>
        <v>0.21544346900318836</v>
      </c>
      <c r="J16" s="6">
        <f t="shared" si="25"/>
        <v>0.2147300748096567</v>
      </c>
      <c r="K16" s="6">
        <f t="shared" si="25"/>
        <v>0.24621153689901365</v>
      </c>
      <c r="L16" s="6">
        <f t="shared" si="25"/>
        <v>0.2554364774645177</v>
      </c>
      <c r="M16" s="6">
        <f t="shared" si="25"/>
        <v>0.21063897888437538</v>
      </c>
      <c r="N16" s="6">
        <f t="shared" si="25"/>
        <v>0.21689921227683304</v>
      </c>
      <c r="O16" s="6">
        <f t="shared" si="25"/>
        <v>0.34199518933533946</v>
      </c>
      <c r="P16" s="6">
        <f t="shared" si="25"/>
        <v>0.35163388691695935</v>
      </c>
      <c r="Q16" s="6">
        <f t="shared" si="25"/>
        <v>0.27709841865296209</v>
      </c>
      <c r="R16" s="6">
        <f t="shared" si="25"/>
        <v>0.3218297948685433</v>
      </c>
      <c r="S16" s="6">
        <f t="shared" si="25"/>
        <v>0.35163388691695935</v>
      </c>
      <c r="T16" s="6">
        <f t="shared" si="25"/>
        <v>0.26965590889371926</v>
      </c>
      <c r="U16" s="6">
        <f t="shared" si="25"/>
        <v>0.24499865251482231</v>
      </c>
      <c r="V16" s="6">
        <f t="shared" si="25"/>
        <v>0.25833941322341275</v>
      </c>
      <c r="W16" s="6">
        <f t="shared" si="25"/>
        <v>0.32548726473766765</v>
      </c>
      <c r="X16" s="6">
        <f t="shared" ca="1" si="25"/>
        <v>0.23112042478354489</v>
      </c>
    </row>
    <row r="17" spans="1:24" x14ac:dyDescent="0.4">
      <c r="A17" s="1" t="s">
        <v>54</v>
      </c>
      <c r="E17" s="6">
        <f t="shared" ref="E17:W17" ca="1" si="26">POWER((E14-$D$14)/($C$14-$D$14),2)</f>
        <v>1.0129907365633789E-3</v>
      </c>
      <c r="F17" s="6">
        <f t="shared" ca="1" si="26"/>
        <v>2.9609687606727696E-3</v>
      </c>
      <c r="G17" s="6">
        <f t="shared" ca="1" si="26"/>
        <v>6.4131484300224721E-3</v>
      </c>
      <c r="H17" s="6">
        <f t="shared" ca="1" si="26"/>
        <v>3.1913951654727227E-2</v>
      </c>
      <c r="I17" s="6">
        <f t="shared" ca="1" si="26"/>
        <v>6.0716198154058917E-2</v>
      </c>
      <c r="J17" s="6">
        <f t="shared" ca="1" si="26"/>
        <v>0.11688816835252498</v>
      </c>
      <c r="K17" s="6">
        <f t="shared" ca="1" si="26"/>
        <v>0.16865610598349698</v>
      </c>
      <c r="L17" s="6">
        <f t="shared" ca="1" si="26"/>
        <v>0.2220789816544321</v>
      </c>
      <c r="M17" s="6">
        <f t="shared" ca="1" si="26"/>
        <v>0.2220789816544321</v>
      </c>
      <c r="N17" s="6">
        <f t="shared" ca="1" si="26"/>
        <v>0.33649528395363648</v>
      </c>
      <c r="O17" s="6">
        <f t="shared" ca="1" si="26"/>
        <v>0.34730086984386666</v>
      </c>
      <c r="P17" s="6">
        <f t="shared" ca="1" si="26"/>
        <v>0.38838233495945934</v>
      </c>
      <c r="Q17" s="6">
        <f t="shared" ca="1" si="26"/>
        <v>0.40258634138525695</v>
      </c>
      <c r="R17" s="6">
        <f t="shared" ca="1" si="26"/>
        <v>0.48027461430456758</v>
      </c>
      <c r="S17" s="6">
        <f t="shared" ca="1" si="26"/>
        <v>0.52689116199840624</v>
      </c>
      <c r="T17" s="6">
        <f t="shared" ca="1" si="26"/>
        <v>0.54190155543093743</v>
      </c>
      <c r="U17" s="6">
        <f t="shared" ca="1" si="26"/>
        <v>0.54190155543093743</v>
      </c>
      <c r="V17" s="6">
        <f t="shared" ca="1" si="26"/>
        <v>0.64790929674620212</v>
      </c>
      <c r="W17" s="6">
        <f t="shared" ca="1" si="26"/>
        <v>0.73318604033410772</v>
      </c>
      <c r="X17" s="6">
        <f ca="1">POWER((X14-$D$14)/($C$14-$D$14),2)</f>
        <v>0.80152127807597107</v>
      </c>
    </row>
    <row r="18" spans="1:24" x14ac:dyDescent="0.4">
      <c r="A18" s="1" t="s">
        <v>55</v>
      </c>
      <c r="B18" s="1" t="s">
        <v>50</v>
      </c>
      <c r="C18" s="1" t="s">
        <v>56</v>
      </c>
      <c r="D18" s="1" t="s">
        <v>52</v>
      </c>
      <c r="E18" s="1">
        <f t="shared" ref="E18:W18" si="27">IF(E15=$B$18,1,IF(E15=$C$18,1.5,2))</f>
        <v>1</v>
      </c>
      <c r="F18" s="1">
        <f t="shared" si="27"/>
        <v>1</v>
      </c>
      <c r="G18" s="1">
        <f t="shared" si="27"/>
        <v>1</v>
      </c>
      <c r="H18" s="1">
        <f t="shared" si="27"/>
        <v>1</v>
      </c>
      <c r="I18" s="1">
        <f t="shared" si="27"/>
        <v>1</v>
      </c>
      <c r="J18" s="1">
        <f t="shared" si="27"/>
        <v>1</v>
      </c>
      <c r="K18" s="1">
        <f t="shared" si="27"/>
        <v>1</v>
      </c>
      <c r="L18" s="1">
        <f t="shared" si="27"/>
        <v>1</v>
      </c>
      <c r="M18" s="1">
        <f t="shared" si="27"/>
        <v>1.5</v>
      </c>
      <c r="N18" s="1">
        <f t="shared" si="27"/>
        <v>1</v>
      </c>
      <c r="O18" s="1">
        <f t="shared" si="27"/>
        <v>1</v>
      </c>
      <c r="P18" s="1">
        <f t="shared" si="27"/>
        <v>1</v>
      </c>
      <c r="Q18" s="1">
        <f t="shared" si="27"/>
        <v>2</v>
      </c>
      <c r="R18" s="1">
        <f t="shared" si="27"/>
        <v>1</v>
      </c>
      <c r="S18" s="1">
        <f t="shared" si="27"/>
        <v>1</v>
      </c>
      <c r="T18" s="1">
        <f t="shared" si="27"/>
        <v>1</v>
      </c>
      <c r="U18" s="1">
        <f t="shared" si="27"/>
        <v>2</v>
      </c>
      <c r="V18" s="1">
        <f t="shared" si="27"/>
        <v>1</v>
      </c>
      <c r="W18" s="1">
        <f t="shared" si="27"/>
        <v>1</v>
      </c>
      <c r="X18" s="1">
        <f>IF(X15=$B$18,1,IF(X15=$C$18,1.5,2))</f>
        <v>1</v>
      </c>
    </row>
    <row r="19" spans="1:24" x14ac:dyDescent="0.4">
      <c r="A19" s="1" t="s">
        <v>61</v>
      </c>
      <c r="E19" s="8">
        <f>IF(E15=$B$18,1,IF(E15=$C$18,1,10/3))</f>
        <v>1</v>
      </c>
      <c r="F19" s="8">
        <f t="shared" ref="F19:X19" si="28">IF(F15=$B$18,1,IF(F15=$C$18,1,10/3))</f>
        <v>1</v>
      </c>
      <c r="G19" s="8">
        <f t="shared" si="28"/>
        <v>1</v>
      </c>
      <c r="H19" s="8">
        <f t="shared" si="28"/>
        <v>1</v>
      </c>
      <c r="I19" s="8">
        <f t="shared" si="28"/>
        <v>1</v>
      </c>
      <c r="J19" s="8">
        <f t="shared" si="28"/>
        <v>1</v>
      </c>
      <c r="K19" s="8">
        <f t="shared" si="28"/>
        <v>1</v>
      </c>
      <c r="L19" s="8">
        <f t="shared" si="28"/>
        <v>1</v>
      </c>
      <c r="M19" s="8">
        <f t="shared" si="28"/>
        <v>1</v>
      </c>
      <c r="N19" s="8">
        <f t="shared" si="28"/>
        <v>1</v>
      </c>
      <c r="O19" s="8">
        <f t="shared" si="28"/>
        <v>1</v>
      </c>
      <c r="P19" s="8">
        <f t="shared" si="28"/>
        <v>1</v>
      </c>
      <c r="Q19" s="8">
        <f t="shared" si="28"/>
        <v>3.3333333333333335</v>
      </c>
      <c r="R19" s="8">
        <f t="shared" si="28"/>
        <v>1</v>
      </c>
      <c r="S19" s="8">
        <f t="shared" si="28"/>
        <v>1</v>
      </c>
      <c r="T19" s="8">
        <f t="shared" si="28"/>
        <v>1</v>
      </c>
      <c r="U19" s="8">
        <f>IF(U15=$B$18,1,IF(U15=$C$18,1,10/3))</f>
        <v>3.3333333333333335</v>
      </c>
      <c r="V19" s="8">
        <f t="shared" si="28"/>
        <v>1</v>
      </c>
      <c r="W19" s="8">
        <f t="shared" si="28"/>
        <v>1</v>
      </c>
      <c r="X19" s="8">
        <f t="shared" si="28"/>
        <v>1</v>
      </c>
    </row>
    <row r="20" spans="1:24" x14ac:dyDescent="0.4">
      <c r="A20" s="1" t="s">
        <v>62</v>
      </c>
      <c r="E20" s="6">
        <f ca="1">PRODUCT(E16:E19)</f>
        <v>4.7018864913857635E-4</v>
      </c>
      <c r="F20" s="6">
        <f t="shared" ref="F20:X20" ca="1" si="29">PRODUCT(F16:F19)</f>
        <v>1.2285452210374134E-3</v>
      </c>
      <c r="G20" s="6">
        <f t="shared" ca="1" si="29"/>
        <v>1.5415600945862572E-3</v>
      </c>
      <c r="H20" s="6">
        <f t="shared" ca="1" si="29"/>
        <v>6.8082397555110112E-3</v>
      </c>
      <c r="I20" s="6">
        <f t="shared" ca="1" si="29"/>
        <v>1.3080908354995435E-2</v>
      </c>
      <c r="J20" s="6">
        <f t="shared" ca="1" si="29"/>
        <v>2.5099405134701436E-2</v>
      </c>
      <c r="K20" s="6">
        <f t="shared" ca="1" si="29"/>
        <v>4.1525079061599725E-2</v>
      </c>
      <c r="L20" s="6">
        <f t="shared" ca="1" si="29"/>
        <v>5.6727072792715383E-2</v>
      </c>
      <c r="M20" s="6">
        <f t="shared" ca="1" si="29"/>
        <v>7.0167734891057265E-2</v>
      </c>
      <c r="N20" s="6">
        <f t="shared" ca="1" si="29"/>
        <v>7.2985562024413003E-2</v>
      </c>
      <c r="O20" s="6">
        <f t="shared" ca="1" si="29"/>
        <v>0.11877522673858126</v>
      </c>
      <c r="P20" s="6">
        <f t="shared" ca="1" si="29"/>
        <v>0.13656839005167914</v>
      </c>
      <c r="Q20" s="6">
        <f t="shared" ca="1" si="29"/>
        <v>0.74370692379424164</v>
      </c>
      <c r="R20" s="6">
        <f t="shared" ca="1" si="29"/>
        <v>0.15456668060220774</v>
      </c>
      <c r="S20" s="6">
        <f t="shared" ca="1" si="29"/>
        <v>0.18527278727569288</v>
      </c>
      <c r="T20" s="6">
        <f t="shared" ca="1" si="29"/>
        <v>0.14612695646064963</v>
      </c>
      <c r="U20" s="6">
        <f t="shared" ca="1" si="29"/>
        <v>0.88510100584177298</v>
      </c>
      <c r="V20" s="6">
        <f t="shared" ca="1" si="29"/>
        <v>0.16738050754340786</v>
      </c>
      <c r="W20" s="6">
        <f t="shared" ca="1" si="29"/>
        <v>0.23864271881218999</v>
      </c>
      <c r="X20" s="6">
        <f t="shared" ca="1" si="29"/>
        <v>0.18524793826196823</v>
      </c>
    </row>
    <row r="22" spans="1:24" x14ac:dyDescent="0.4">
      <c r="A22" s="1" t="s">
        <v>0</v>
      </c>
      <c r="B22" s="1" t="s">
        <v>1</v>
      </c>
      <c r="C22" s="1" t="s">
        <v>5</v>
      </c>
      <c r="D22" s="1" t="s">
        <v>64</v>
      </c>
      <c r="E22" s="1" t="s">
        <v>63</v>
      </c>
    </row>
    <row r="23" spans="1:24" x14ac:dyDescent="0.4">
      <c r="A23" s="2" t="s">
        <v>2</v>
      </c>
      <c r="B23" s="1" t="s">
        <v>4</v>
      </c>
      <c r="C23" s="1" t="s">
        <v>6</v>
      </c>
      <c r="D23" s="10">
        <f ca="1">SUM(E23:X23)</f>
        <v>72.901447304931878</v>
      </c>
      <c r="E23" s="6">
        <f ca="1">E2*E$20</f>
        <v>1.8807545965543054E-2</v>
      </c>
      <c r="F23" s="6">
        <f t="shared" ref="F23:X32" ca="1" si="30">F2*F$20</f>
        <v>3.9313447073197227E-2</v>
      </c>
      <c r="G23" s="6">
        <f t="shared" ca="1" si="30"/>
        <v>6.0120843688864029E-2</v>
      </c>
      <c r="H23" s="6">
        <f t="shared" ca="1" si="30"/>
        <v>0.2519048709539074</v>
      </c>
      <c r="I23" s="6">
        <f t="shared" ca="1" si="30"/>
        <v>0.41858906735985391</v>
      </c>
      <c r="J23" s="6">
        <f t="shared" ca="1" si="30"/>
        <v>0.55218691296343159</v>
      </c>
      <c r="K23" s="6">
        <f t="shared" ca="1" si="30"/>
        <v>1.2872774509095914</v>
      </c>
      <c r="L23" s="6">
        <f t="shared" ca="1" si="30"/>
        <v>1.4181768198178846</v>
      </c>
      <c r="M23" s="6">
        <f t="shared" ca="1" si="30"/>
        <v>1.9646965769496034</v>
      </c>
      <c r="N23" s="6">
        <f t="shared" ca="1" si="30"/>
        <v>3.4303214151474113</v>
      </c>
      <c r="O23" s="6">
        <f t="shared" ca="1" si="30"/>
        <v>4.751009069543251</v>
      </c>
      <c r="P23" s="6">
        <f t="shared" ca="1" si="30"/>
        <v>5.3261672120154868</v>
      </c>
      <c r="Q23" s="6">
        <f t="shared" ca="1" si="30"/>
        <v>0</v>
      </c>
      <c r="R23" s="6">
        <f t="shared" ca="1" si="30"/>
        <v>8.6557341137236339</v>
      </c>
      <c r="S23" s="6">
        <f t="shared" ca="1" si="30"/>
        <v>9.8194577256117235</v>
      </c>
      <c r="T23" s="6">
        <f t="shared" ca="1" si="30"/>
        <v>3.2147930421342918</v>
      </c>
      <c r="U23" s="6">
        <f t="shared" ca="1" si="30"/>
        <v>0</v>
      </c>
      <c r="V23" s="6">
        <f t="shared" ca="1" si="30"/>
        <v>11.71663552803855</v>
      </c>
      <c r="W23" s="6">
        <f t="shared" ca="1" si="30"/>
        <v>11.454850502985119</v>
      </c>
      <c r="X23" s="6">
        <f t="shared" ca="1" si="30"/>
        <v>8.5214051600505378</v>
      </c>
    </row>
    <row r="24" spans="1:24" x14ac:dyDescent="0.4">
      <c r="A24" s="1" t="s">
        <v>3</v>
      </c>
      <c r="B24" s="1" t="s">
        <v>7</v>
      </c>
      <c r="C24" s="1" t="s">
        <v>8</v>
      </c>
      <c r="D24" s="10">
        <f t="shared" ref="D24:D32" ca="1" si="31">SUM(E24:X24)</f>
        <v>96.437647427972095</v>
      </c>
      <c r="E24" s="6">
        <f t="shared" ref="E24:T32" ca="1" si="32">E3*E$20</f>
        <v>2.8211318948314582E-2</v>
      </c>
      <c r="F24" s="6">
        <f t="shared" ca="1" si="32"/>
        <v>8.3541075030544115E-2</v>
      </c>
      <c r="G24" s="6">
        <f t="shared" ca="1" si="32"/>
        <v>9.4035165769761689E-2</v>
      </c>
      <c r="H24" s="6">
        <f t="shared" ca="1" si="32"/>
        <v>0.42891910459719368</v>
      </c>
      <c r="I24" s="6">
        <f t="shared" ca="1" si="32"/>
        <v>0.88950176813968951</v>
      </c>
      <c r="J24" s="6">
        <f t="shared" ca="1" si="32"/>
        <v>1.957753600506712</v>
      </c>
      <c r="K24" s="6">
        <f t="shared" ca="1" si="32"/>
        <v>2.8652304552503809</v>
      </c>
      <c r="L24" s="6">
        <f t="shared" ca="1" si="32"/>
        <v>4.2545304594536537</v>
      </c>
      <c r="M24" s="6">
        <f t="shared" ca="1" si="32"/>
        <v>5.0520769121561226</v>
      </c>
      <c r="N24" s="6">
        <f t="shared" ca="1" si="32"/>
        <v>3.8682347872938894</v>
      </c>
      <c r="O24" s="6">
        <f t="shared" ca="1" si="32"/>
        <v>7.1265136043148756</v>
      </c>
      <c r="P24" s="6">
        <f t="shared" ca="1" si="32"/>
        <v>8.3306717931524279</v>
      </c>
      <c r="Q24" s="6">
        <f t="shared" ca="1" si="32"/>
        <v>4.46224154276545</v>
      </c>
      <c r="R24" s="6">
        <f t="shared" ca="1" si="32"/>
        <v>6.8009339464971408</v>
      </c>
      <c r="S24" s="6">
        <f t="shared" ca="1" si="32"/>
        <v>8.7078210019575657</v>
      </c>
      <c r="T24" s="6">
        <f t="shared" ca="1" si="32"/>
        <v>11.397902603930671</v>
      </c>
      <c r="U24" s="6">
        <f t="shared" ca="1" si="30"/>
        <v>2.6553030175253189</v>
      </c>
      <c r="V24" s="6">
        <f t="shared" ca="1" si="30"/>
        <v>5.0214152263022358</v>
      </c>
      <c r="W24" s="6">
        <f t="shared" ca="1" si="30"/>
        <v>12.40942137823388</v>
      </c>
      <c r="X24" s="6">
        <f t="shared" ca="1" si="30"/>
        <v>10.003388666146284</v>
      </c>
    </row>
    <row r="25" spans="1:24" x14ac:dyDescent="0.4">
      <c r="A25" s="2" t="s">
        <v>13</v>
      </c>
      <c r="B25" s="1" t="s">
        <v>15</v>
      </c>
      <c r="C25" s="1" t="s">
        <v>16</v>
      </c>
      <c r="D25" s="10">
        <f t="shared" ca="1" si="31"/>
        <v>131.62582215799003</v>
      </c>
      <c r="E25" s="6">
        <f t="shared" ca="1" si="32"/>
        <v>2.5860375702621698E-2</v>
      </c>
      <c r="F25" s="6">
        <f t="shared" ca="1" si="30"/>
        <v>7.3712713262244794E-2</v>
      </c>
      <c r="G25" s="6">
        <f t="shared" ca="1" si="30"/>
        <v>0.13103260803983185</v>
      </c>
      <c r="H25" s="6">
        <f t="shared" ca="1" si="30"/>
        <v>0.43572734435270472</v>
      </c>
      <c r="I25" s="6">
        <f t="shared" ca="1" si="30"/>
        <v>0.83717813471970781</v>
      </c>
      <c r="J25" s="6">
        <f t="shared" ca="1" si="30"/>
        <v>1.5812625234861906</v>
      </c>
      <c r="K25" s="6">
        <f t="shared" ca="1" si="30"/>
        <v>2.6160799808807829</v>
      </c>
      <c r="L25" s="6">
        <f t="shared" ca="1" si="30"/>
        <v>3.8007138771119306</v>
      </c>
      <c r="M25" s="6">
        <f t="shared" ca="1" si="30"/>
        <v>4.420567298136608</v>
      </c>
      <c r="N25" s="6">
        <f t="shared" ca="1" si="30"/>
        <v>4.306148159440367</v>
      </c>
      <c r="O25" s="6">
        <f t="shared" ca="1" si="30"/>
        <v>7.1265136043148756</v>
      </c>
      <c r="P25" s="6">
        <f t="shared" ca="1" si="30"/>
        <v>8.1941034031007494</v>
      </c>
      <c r="Q25" s="6">
        <f t="shared" ca="1" si="30"/>
        <v>17.105259247267558</v>
      </c>
      <c r="R25" s="6">
        <f t="shared" ca="1" si="30"/>
        <v>10.665100961552334</v>
      </c>
      <c r="S25" s="6">
        <f t="shared" ca="1" si="30"/>
        <v>10.745821661990187</v>
      </c>
      <c r="T25" s="6">
        <f t="shared" ca="1" si="30"/>
        <v>10.082759995784825</v>
      </c>
      <c r="U25" s="6">
        <f t="shared" ca="1" si="30"/>
        <v>15.931818105151914</v>
      </c>
      <c r="V25" s="6">
        <f t="shared" ca="1" si="30"/>
        <v>8.0342643620835776</v>
      </c>
      <c r="W25" s="6">
        <f t="shared" ca="1" si="30"/>
        <v>13.841277691107019</v>
      </c>
      <c r="X25" s="6">
        <f t="shared" ca="1" si="30"/>
        <v>11.670620110503998</v>
      </c>
    </row>
    <row r="26" spans="1:24" x14ac:dyDescent="0.4">
      <c r="A26" s="1" t="s">
        <v>14</v>
      </c>
      <c r="B26" s="1" t="s">
        <v>18</v>
      </c>
      <c r="C26" s="1" t="s">
        <v>19</v>
      </c>
      <c r="D26" s="10">
        <f t="shared" ca="1" si="31"/>
        <v>63.632805367042671</v>
      </c>
      <c r="E26" s="6">
        <f t="shared" ca="1" si="32"/>
        <v>2.1158489211235938E-2</v>
      </c>
      <c r="F26" s="6">
        <f t="shared" ca="1" si="30"/>
        <v>4.9141808841496534E-2</v>
      </c>
      <c r="G26" s="6">
        <f t="shared" ca="1" si="30"/>
        <v>2.3123401418793859E-2</v>
      </c>
      <c r="H26" s="6">
        <f t="shared" ca="1" si="30"/>
        <v>0.24509663119839639</v>
      </c>
      <c r="I26" s="6">
        <f t="shared" ca="1" si="30"/>
        <v>0.47091270077983566</v>
      </c>
      <c r="J26" s="6">
        <f t="shared" ca="1" si="30"/>
        <v>0.92867798998395312</v>
      </c>
      <c r="K26" s="6">
        <f t="shared" ca="1" si="30"/>
        <v>1.5364279252791899</v>
      </c>
      <c r="L26" s="6">
        <f t="shared" ca="1" si="30"/>
        <v>1.8719934021596076</v>
      </c>
      <c r="M26" s="6">
        <f t="shared" ca="1" si="30"/>
        <v>2.5962061909691188</v>
      </c>
      <c r="N26" s="6">
        <f t="shared" ca="1" si="30"/>
        <v>2.9924080430009332</v>
      </c>
      <c r="O26" s="6">
        <f t="shared" ca="1" si="30"/>
        <v>4.751009069543251</v>
      </c>
      <c r="P26" s="6">
        <f t="shared" ca="1" si="30"/>
        <v>5.4627356020671662</v>
      </c>
      <c r="Q26" s="6">
        <f t="shared" ca="1" si="30"/>
        <v>0</v>
      </c>
      <c r="R26" s="6">
        <f t="shared" ca="1" si="30"/>
        <v>4.7915670986684402</v>
      </c>
      <c r="S26" s="6">
        <f t="shared" ca="1" si="30"/>
        <v>7.7814570655791009</v>
      </c>
      <c r="T26" s="6">
        <f t="shared" ca="1" si="30"/>
        <v>4.5299356502801382</v>
      </c>
      <c r="U26" s="6">
        <f t="shared" ca="1" si="30"/>
        <v>0</v>
      </c>
      <c r="V26" s="6">
        <f t="shared" ca="1" si="30"/>
        <v>8.703786392257209</v>
      </c>
      <c r="W26" s="6">
        <f t="shared" ca="1" si="30"/>
        <v>10.02299419011198</v>
      </c>
      <c r="X26" s="6">
        <f t="shared" ca="1" si="30"/>
        <v>6.8541737156928244</v>
      </c>
    </row>
    <row r="27" spans="1:24" x14ac:dyDescent="0.4">
      <c r="A27" s="2" t="s">
        <v>21</v>
      </c>
      <c r="B27" s="1" t="s">
        <v>23</v>
      </c>
      <c r="C27" s="1" t="s">
        <v>25</v>
      </c>
      <c r="D27" s="10">
        <f t="shared" ca="1" si="31"/>
        <v>78.500446201277967</v>
      </c>
      <c r="E27" s="6">
        <f t="shared" ca="1" si="32"/>
        <v>2.6330564351760274E-2</v>
      </c>
      <c r="F27" s="6">
        <f t="shared" ca="1" si="30"/>
        <v>6.8798532378095148E-2</v>
      </c>
      <c r="G27" s="6">
        <f t="shared" ca="1" si="30"/>
        <v>9.8659846053520461E-2</v>
      </c>
      <c r="H27" s="6">
        <f t="shared" ca="1" si="30"/>
        <v>0.33360374802003956</v>
      </c>
      <c r="I27" s="6">
        <f t="shared" ca="1" si="30"/>
        <v>0.69328814281475803</v>
      </c>
      <c r="J27" s="6">
        <f t="shared" ca="1" si="30"/>
        <v>1.3553678772738775</v>
      </c>
      <c r="K27" s="6">
        <f t="shared" ca="1" si="30"/>
        <v>2.3254044274495844</v>
      </c>
      <c r="L27" s="6">
        <f t="shared" ca="1" si="30"/>
        <v>2.7796265668430538</v>
      </c>
      <c r="M27" s="6">
        <f t="shared" ca="1" si="30"/>
        <v>3.0873803352065199</v>
      </c>
      <c r="N27" s="6">
        <f t="shared" ca="1" si="30"/>
        <v>3.7222636632450632</v>
      </c>
      <c r="O27" s="6">
        <f t="shared" ca="1" si="30"/>
        <v>6.295087017144807</v>
      </c>
      <c r="P27" s="6">
        <f t="shared" ca="1" si="30"/>
        <v>7.2381246727389943</v>
      </c>
      <c r="Q27" s="6">
        <f t="shared" ca="1" si="30"/>
        <v>0</v>
      </c>
      <c r="R27" s="6">
        <f t="shared" ca="1" si="30"/>
        <v>8.1920340719170106</v>
      </c>
      <c r="S27" s="6">
        <f t="shared" ca="1" si="30"/>
        <v>9.4489121510603375</v>
      </c>
      <c r="T27" s="6">
        <f t="shared" ca="1" si="30"/>
        <v>8.4753634747176783</v>
      </c>
      <c r="U27" s="6">
        <f t="shared" ca="1" si="30"/>
        <v>0</v>
      </c>
      <c r="V27" s="6">
        <f t="shared" ca="1" si="30"/>
        <v>5.0214152263022358</v>
      </c>
      <c r="W27" s="6">
        <f t="shared" ca="1" si="30"/>
        <v>10.261636908924169</v>
      </c>
      <c r="X27" s="6">
        <f t="shared" ca="1" si="30"/>
        <v>9.0771489748364438</v>
      </c>
    </row>
    <row r="28" spans="1:24" x14ac:dyDescent="0.4">
      <c r="A28" s="1" t="s">
        <v>22</v>
      </c>
      <c r="B28" s="1" t="s">
        <v>24</v>
      </c>
      <c r="C28" s="1" t="s">
        <v>26</v>
      </c>
      <c r="D28" s="10">
        <f t="shared" ca="1" si="31"/>
        <v>86.837325748559763</v>
      </c>
      <c r="E28" s="6">
        <f t="shared" ca="1" si="32"/>
        <v>2.0688300562097358E-2</v>
      </c>
      <c r="F28" s="6">
        <f t="shared" ca="1" si="30"/>
        <v>5.4055989725646188E-2</v>
      </c>
      <c r="G28" s="6">
        <f t="shared" ca="1" si="30"/>
        <v>5.5496163405105256E-2</v>
      </c>
      <c r="H28" s="6">
        <f t="shared" ca="1" si="30"/>
        <v>0.34722022753106158</v>
      </c>
      <c r="I28" s="6">
        <f t="shared" ca="1" si="30"/>
        <v>0.61480269268478538</v>
      </c>
      <c r="J28" s="6">
        <f t="shared" ca="1" si="30"/>
        <v>1.154572636196266</v>
      </c>
      <c r="K28" s="6">
        <f t="shared" ca="1" si="30"/>
        <v>1.8271034787103879</v>
      </c>
      <c r="L28" s="6">
        <f t="shared" ca="1" si="30"/>
        <v>2.8930807124284845</v>
      </c>
      <c r="M28" s="6">
        <f t="shared" ca="1" si="30"/>
        <v>3.9293931538992068</v>
      </c>
      <c r="N28" s="6">
        <f t="shared" ca="1" si="30"/>
        <v>3.576292539196237</v>
      </c>
      <c r="O28" s="6">
        <f t="shared" ca="1" si="30"/>
        <v>5.5824356567133195</v>
      </c>
      <c r="P28" s="6">
        <f t="shared" ca="1" si="30"/>
        <v>6.4187143324289195</v>
      </c>
      <c r="Q28" s="6">
        <f t="shared" ca="1" si="30"/>
        <v>2.231120771382725</v>
      </c>
      <c r="R28" s="6">
        <f t="shared" ca="1" si="30"/>
        <v>7.2646339883037641</v>
      </c>
      <c r="S28" s="6">
        <f t="shared" ca="1" si="30"/>
        <v>9.0783665765089516</v>
      </c>
      <c r="T28" s="6">
        <f t="shared" ca="1" si="30"/>
        <v>6.1373321713472846</v>
      </c>
      <c r="U28" s="6">
        <f t="shared" ca="1" si="30"/>
        <v>0.88510100584177298</v>
      </c>
      <c r="V28" s="6">
        <f t="shared" ca="1" si="30"/>
        <v>11.71663552803855</v>
      </c>
      <c r="W28" s="6">
        <f t="shared" ca="1" si="30"/>
        <v>13.60263497229483</v>
      </c>
      <c r="X28" s="6">
        <f t="shared" ca="1" si="30"/>
        <v>9.4476448513603799</v>
      </c>
    </row>
    <row r="29" spans="1:24" x14ac:dyDescent="0.4">
      <c r="A29" s="2" t="s">
        <v>29</v>
      </c>
      <c r="B29" s="1" t="s">
        <v>31</v>
      </c>
      <c r="C29" s="1" t="s">
        <v>33</v>
      </c>
      <c r="D29" s="10">
        <f t="shared" ca="1" si="31"/>
        <v>89.383463330181357</v>
      </c>
      <c r="E29" s="6">
        <f t="shared" ca="1" si="32"/>
        <v>2.8681507597453158E-2</v>
      </c>
      <c r="F29" s="6">
        <f t="shared" ca="1" si="30"/>
        <v>7.9855439367431863E-2</v>
      </c>
      <c r="G29" s="6">
        <f t="shared" ca="1" si="30"/>
        <v>0.11561700709396928</v>
      </c>
      <c r="H29" s="6">
        <f t="shared" ca="1" si="30"/>
        <v>0.38806966606412763</v>
      </c>
      <c r="I29" s="6">
        <f t="shared" ca="1" si="30"/>
        <v>0.69328814281475803</v>
      </c>
      <c r="J29" s="6">
        <f t="shared" ca="1" si="30"/>
        <v>1.7067595491596976</v>
      </c>
      <c r="K29" s="6">
        <f t="shared" ca="1" si="30"/>
        <v>2.3669295065111844</v>
      </c>
      <c r="L29" s="6">
        <f t="shared" ca="1" si="30"/>
        <v>3.9141680226973614</v>
      </c>
      <c r="M29" s="6">
        <f t="shared" ca="1" si="30"/>
        <v>4.490735033027665</v>
      </c>
      <c r="N29" s="6">
        <f t="shared" ca="1" si="30"/>
        <v>5.1819749037333231</v>
      </c>
      <c r="O29" s="6">
        <f t="shared" ca="1" si="30"/>
        <v>7.6016145112692008</v>
      </c>
      <c r="P29" s="6">
        <f t="shared" ca="1" si="30"/>
        <v>6.6918511125322784</v>
      </c>
      <c r="Q29" s="6">
        <f t="shared" ca="1" si="30"/>
        <v>3.7185346189712081</v>
      </c>
      <c r="R29" s="6">
        <f t="shared" ca="1" si="30"/>
        <v>8.8103007943258405</v>
      </c>
      <c r="S29" s="6">
        <f t="shared" ca="1" si="30"/>
        <v>9.0783665765089516</v>
      </c>
      <c r="T29" s="6">
        <f t="shared" ca="1" si="30"/>
        <v>9.2059982570209264</v>
      </c>
      <c r="U29" s="6">
        <f t="shared" ca="1" si="30"/>
        <v>5.3106060350506379</v>
      </c>
      <c r="V29" s="6">
        <f t="shared" ca="1" si="30"/>
        <v>4.6866542112154201</v>
      </c>
      <c r="W29" s="6">
        <f t="shared" ca="1" si="30"/>
        <v>8.8297805960510303</v>
      </c>
      <c r="X29" s="6">
        <f t="shared" ca="1" si="30"/>
        <v>6.4836778391688883</v>
      </c>
    </row>
    <row r="30" spans="1:24" x14ac:dyDescent="0.4">
      <c r="A30" s="1" t="s">
        <v>30</v>
      </c>
      <c r="B30" s="1" t="s">
        <v>32</v>
      </c>
      <c r="C30" s="1" t="s">
        <v>34</v>
      </c>
      <c r="D30" s="10">
        <f t="shared" ca="1" si="31"/>
        <v>81.867227496453708</v>
      </c>
      <c r="E30" s="6">
        <f t="shared" ca="1" si="32"/>
        <v>1.8337357316404478E-2</v>
      </c>
      <c r="F30" s="6">
        <f t="shared" ca="1" si="30"/>
        <v>4.2999082736309466E-2</v>
      </c>
      <c r="G30" s="6">
        <f t="shared" ca="1" si="30"/>
        <v>3.8539002364656433E-2</v>
      </c>
      <c r="H30" s="6">
        <f t="shared" ca="1" si="30"/>
        <v>0.29275430948697351</v>
      </c>
      <c r="I30" s="6">
        <f t="shared" ca="1" si="30"/>
        <v>0.61480269268478538</v>
      </c>
      <c r="J30" s="6">
        <f t="shared" ca="1" si="30"/>
        <v>0.80318096431044594</v>
      </c>
      <c r="K30" s="6">
        <f t="shared" ca="1" si="30"/>
        <v>1.7855783996487882</v>
      </c>
      <c r="L30" s="6">
        <f t="shared" ca="1" si="30"/>
        <v>1.7585392565741769</v>
      </c>
      <c r="M30" s="6">
        <f t="shared" ca="1" si="30"/>
        <v>2.5260384560780613</v>
      </c>
      <c r="N30" s="6">
        <f t="shared" ca="1" si="30"/>
        <v>2.1165812987079771</v>
      </c>
      <c r="O30" s="6">
        <f t="shared" ca="1" si="30"/>
        <v>4.2759081625889257</v>
      </c>
      <c r="P30" s="6">
        <f t="shared" ca="1" si="30"/>
        <v>6.9649878926356363</v>
      </c>
      <c r="Q30" s="6">
        <f t="shared" ca="1" si="30"/>
        <v>0</v>
      </c>
      <c r="R30" s="6">
        <f t="shared" ca="1" si="30"/>
        <v>6.6463672658949324</v>
      </c>
      <c r="S30" s="6">
        <f t="shared" ca="1" si="30"/>
        <v>9.4489121510603375</v>
      </c>
      <c r="T30" s="6">
        <f t="shared" ca="1" si="30"/>
        <v>5.4066973890440364</v>
      </c>
      <c r="U30" s="6">
        <f t="shared" ca="1" si="30"/>
        <v>0</v>
      </c>
      <c r="V30" s="6">
        <f t="shared" ca="1" si="30"/>
        <v>12.051396543125366</v>
      </c>
      <c r="W30" s="6">
        <f t="shared" ca="1" si="30"/>
        <v>15.034491285167968</v>
      </c>
      <c r="X30" s="6">
        <f t="shared" ca="1" si="30"/>
        <v>12.041115987027935</v>
      </c>
    </row>
    <row r="31" spans="1:24" x14ac:dyDescent="0.4">
      <c r="A31" s="2" t="s">
        <v>37</v>
      </c>
      <c r="B31" s="1" t="s">
        <v>39</v>
      </c>
      <c r="C31" s="1" t="s">
        <v>41</v>
      </c>
      <c r="D31" s="10">
        <f t="shared" ca="1" si="31"/>
        <v>75.58275602895543</v>
      </c>
      <c r="E31" s="6">
        <f t="shared" ca="1" si="32"/>
        <v>1.7396980018127325E-2</v>
      </c>
      <c r="F31" s="6">
        <f t="shared" ca="1" si="30"/>
        <v>2.5799449641785682E-2</v>
      </c>
      <c r="G31" s="6">
        <f t="shared" ca="1" si="30"/>
        <v>5.3954603310519003E-2</v>
      </c>
      <c r="H31" s="6">
        <f t="shared" ca="1" si="30"/>
        <v>0.21105543242084135</v>
      </c>
      <c r="I31" s="6">
        <f t="shared" ca="1" si="30"/>
        <v>0.47091270077983566</v>
      </c>
      <c r="J31" s="6">
        <f t="shared" ca="1" si="30"/>
        <v>0.55218691296343159</v>
      </c>
      <c r="K31" s="6">
        <f t="shared" ca="1" si="30"/>
        <v>1.0796520556015929</v>
      </c>
      <c r="L31" s="6">
        <f t="shared" ca="1" si="30"/>
        <v>1.4181768198178846</v>
      </c>
      <c r="M31" s="6">
        <f t="shared" ca="1" si="30"/>
        <v>2.2453675165138325</v>
      </c>
      <c r="N31" s="6">
        <f t="shared" ca="1" si="30"/>
        <v>3.1383791670497589</v>
      </c>
      <c r="O31" s="6">
        <f t="shared" ca="1" si="30"/>
        <v>3.8008072556346004</v>
      </c>
      <c r="P31" s="6">
        <f t="shared" ca="1" si="30"/>
        <v>5.7358723821705242</v>
      </c>
      <c r="Q31" s="6">
        <f t="shared" ca="1" si="30"/>
        <v>0</v>
      </c>
      <c r="R31" s="6">
        <f t="shared" ca="1" si="30"/>
        <v>7.2646339883037641</v>
      </c>
      <c r="S31" s="6">
        <f t="shared" ca="1" si="30"/>
        <v>7.9667298528547938</v>
      </c>
      <c r="T31" s="6">
        <f t="shared" ca="1" si="30"/>
        <v>4.09155478089819</v>
      </c>
      <c r="U31" s="6">
        <f t="shared" ca="1" si="30"/>
        <v>0</v>
      </c>
      <c r="V31" s="6">
        <f t="shared" ca="1" si="30"/>
        <v>9.3733084224308403</v>
      </c>
      <c r="W31" s="6">
        <f t="shared" ca="1" si="30"/>
        <v>16.466347598041111</v>
      </c>
      <c r="X31" s="6">
        <f t="shared" ca="1" si="30"/>
        <v>11.670620110503998</v>
      </c>
    </row>
    <row r="32" spans="1:24" x14ac:dyDescent="0.4">
      <c r="A32" s="1" t="s">
        <v>38</v>
      </c>
      <c r="B32" s="1" t="s">
        <v>40</v>
      </c>
      <c r="C32" s="1" t="s">
        <v>25</v>
      </c>
      <c r="D32" s="10">
        <f t="shared" ca="1" si="31"/>
        <v>86.63879414365779</v>
      </c>
      <c r="E32" s="6">
        <f t="shared" ca="1" si="32"/>
        <v>2.962188489573031E-2</v>
      </c>
      <c r="F32" s="6">
        <f t="shared" ca="1" si="30"/>
        <v>9.705507246195566E-2</v>
      </c>
      <c r="G32" s="6">
        <f t="shared" ca="1" si="30"/>
        <v>0.10020140614810671</v>
      </c>
      <c r="H32" s="6">
        <f t="shared" ca="1" si="30"/>
        <v>0.46976854313025979</v>
      </c>
      <c r="I32" s="6">
        <f t="shared" ca="1" si="30"/>
        <v>0.83717813471970781</v>
      </c>
      <c r="J32" s="6">
        <f t="shared" ca="1" si="30"/>
        <v>1.957753600506712</v>
      </c>
      <c r="K32" s="6">
        <f t="shared" ca="1" si="30"/>
        <v>3.0728558505583798</v>
      </c>
      <c r="L32" s="6">
        <f t="shared" ca="1" si="30"/>
        <v>4.2545304594536537</v>
      </c>
      <c r="M32" s="6">
        <f t="shared" ca="1" si="30"/>
        <v>4.7714059725918938</v>
      </c>
      <c r="N32" s="6">
        <f t="shared" ca="1" si="30"/>
        <v>4.1601770353915413</v>
      </c>
      <c r="O32" s="6">
        <f t="shared" ca="1" si="30"/>
        <v>8.0767154182235252</v>
      </c>
      <c r="P32" s="6">
        <f t="shared" ca="1" si="30"/>
        <v>7.9209666229973905</v>
      </c>
      <c r="Q32" s="6">
        <f t="shared" ca="1" si="30"/>
        <v>0</v>
      </c>
      <c r="R32" s="6">
        <f t="shared" ca="1" si="30"/>
        <v>8.1920340719170106</v>
      </c>
      <c r="S32" s="6">
        <f t="shared" ca="1" si="30"/>
        <v>10.560548874714494</v>
      </c>
      <c r="T32" s="6">
        <f t="shared" ca="1" si="30"/>
        <v>10.521140865166773</v>
      </c>
      <c r="U32" s="6">
        <f t="shared" ca="1" si="30"/>
        <v>0</v>
      </c>
      <c r="V32" s="6">
        <f t="shared" ca="1" si="30"/>
        <v>7.3647423319099454</v>
      </c>
      <c r="W32" s="6">
        <f t="shared" ca="1" si="30"/>
        <v>7.3979242831778897</v>
      </c>
      <c r="X32" s="6">
        <f t="shared" ca="1" si="30"/>
        <v>6.8541737156928244</v>
      </c>
    </row>
    <row r="34" spans="1:6" x14ac:dyDescent="0.4">
      <c r="A34" s="1" t="s">
        <v>47</v>
      </c>
      <c r="B34" s="1" t="str">
        <f ca="1">IF(D23&gt;D24,C23,C24)</f>
        <v>I</v>
      </c>
      <c r="C34" s="1" t="str">
        <f ca="1">IF(D25&gt;D26,C25,C26)</f>
        <v>N</v>
      </c>
      <c r="D34" s="1" t="str">
        <f ca="1">IF(D27&gt;D28,C27,C28)</f>
        <v>F</v>
      </c>
      <c r="E34" s="1" t="str">
        <f ca="1">IF(D29&gt;D30,C29,C30)</f>
        <v>J</v>
      </c>
      <c r="F34" s="1" t="str">
        <f ca="1">"-"&amp;IF(D31&gt;D32,C31,C32)</f>
        <v>-T</v>
      </c>
    </row>
    <row r="35" spans="1:6" x14ac:dyDescent="0.4">
      <c r="A35" s="1" t="s">
        <v>66</v>
      </c>
      <c r="B35" s="9">
        <f ca="1">IF(D23&gt;D24,D23/SUM(D23:D24),D24/SUM(D23:D24))</f>
        <v>0.56949428943199298</v>
      </c>
      <c r="C35" s="9">
        <f ca="1">IF(D25&gt;D26,D25/SUM(D25:D26),D26/SUM(D25:D26))</f>
        <v>0.67411014727692498</v>
      </c>
      <c r="D35" s="9">
        <f ca="1">IF(D27&gt;D28,D27/SUM(D27:D28),D28/SUM(D27:D28))</f>
        <v>0.52521166049646284</v>
      </c>
      <c r="E35" s="9">
        <f ca="1">IF(D29&gt;D30,D29/SUM(D29:D30),D30/SUM(D29:D30))</f>
        <v>0.52194512558590689</v>
      </c>
      <c r="F35" s="9">
        <f ca="1">IF(D31&gt;D32,D31/SUM(D31:D32),D32/SUM(D31:D32))</f>
        <v>0.53407697097869578</v>
      </c>
    </row>
    <row r="36" spans="1:6" x14ac:dyDescent="0.4">
      <c r="A36" s="1" t="s">
        <v>64</v>
      </c>
      <c r="B36" s="10">
        <f ca="1">IF(D23&gt;D24,D23,D24)</f>
        <v>96.437647427972095</v>
      </c>
      <c r="C36" s="10">
        <f ca="1">IF(D25&gt;D26,D25,D26)</f>
        <v>131.62582215799003</v>
      </c>
      <c r="D36" s="10">
        <f ca="1">IF(D27&gt;D28,D27,D28)</f>
        <v>86.837325748559763</v>
      </c>
      <c r="E36" s="10">
        <f ca="1">IF(D29&gt;D30,D29,D30)</f>
        <v>89.383463330181357</v>
      </c>
      <c r="F36" s="10">
        <f ca="1">IF(D31&gt;D32,D31,D32)</f>
        <v>86.63879414365779</v>
      </c>
    </row>
    <row r="37" spans="1:6" x14ac:dyDescent="0.4">
      <c r="A37" s="1" t="s">
        <v>65</v>
      </c>
      <c r="B37" s="11">
        <f ca="1">B35*B36</f>
        <v>54.920689496486034</v>
      </c>
      <c r="C37" s="11">
        <f t="shared" ref="C37:F37" ca="1" si="33">C35*C36</f>
        <v>88.730302360368995</v>
      </c>
      <c r="D37" s="11">
        <f t="shared" ca="1" si="33"/>
        <v>45.607976049473322</v>
      </c>
      <c r="E37" s="11">
        <f t="shared" ca="1" si="33"/>
        <v>46.653262993174813</v>
      </c>
      <c r="F37" s="11">
        <f t="shared" ca="1" si="33"/>
        <v>46.271784745491516</v>
      </c>
    </row>
  </sheetData>
  <phoneticPr fontId="2" type="noConversion"/>
  <conditionalFormatting sqref="E2:E3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{58A8244A-2362-49B6-96B4-640052CFE63B}</x14:id>
        </ext>
      </extLst>
    </cfRule>
  </conditionalFormatting>
  <conditionalFormatting sqref="E4:E5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{4449B2A0-51EF-4DDA-8B7E-7DF2EBE63F15}</x14:id>
        </ext>
      </extLst>
    </cfRule>
  </conditionalFormatting>
  <conditionalFormatting sqref="E6:E7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{CA0D3F66-EA89-48A7-B8BD-C8AB584FFC90}</x14:id>
        </ext>
      </extLst>
    </cfRule>
  </conditionalFormatting>
  <conditionalFormatting sqref="E8:E9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{FA768856-7D23-4F38-94C4-EF99755D5A4C}</x14:id>
        </ext>
      </extLst>
    </cfRule>
  </conditionalFormatting>
  <conditionalFormatting sqref="E10:E12 F12:X12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{B7604719-331E-4539-9FBF-F232E255518B}</x14:id>
        </ext>
      </extLst>
    </cfRule>
  </conditionalFormatting>
  <conditionalFormatting sqref="F2:X3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{7DCB9744-9387-414D-857D-77EF089B775F}</x14:id>
        </ext>
      </extLst>
    </cfRule>
  </conditionalFormatting>
  <conditionalFormatting sqref="F4:X5 E5:W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{C0A3AE0A-15A2-44B6-B647-817F4FE52514}</x14:id>
        </ext>
      </extLst>
    </cfRule>
  </conditionalFormatting>
  <conditionalFormatting sqref="F6:X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{15F70531-1EA3-4CD2-B70D-CDA052D470B3}</x14:id>
        </ext>
      </extLst>
    </cfRule>
  </conditionalFormatting>
  <conditionalFormatting sqref="F8:X9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{16D7BA06-1E49-422B-989B-4CCA06D05C26}</x14:id>
        </ext>
      </extLst>
    </cfRule>
  </conditionalFormatting>
  <conditionalFormatting sqref="F10:X11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{76F7943D-210D-4318-ABA0-FA8088434729}</x14:id>
        </ext>
      </extLst>
    </cfRule>
  </conditionalFormatting>
  <conditionalFormatting sqref="Y4:Y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{17CD4169-BB7C-478A-B12A-288917858D7D}</x14:id>
        </ext>
      </extLst>
    </cfRule>
  </conditionalFormatting>
  <conditionalFormatting sqref="Y6:Y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{776B296B-89E0-4108-8EEB-9790EC0BEB23}</x14:id>
        </ext>
      </extLst>
    </cfRule>
  </conditionalFormatting>
  <conditionalFormatting sqref="Y8:Y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{1467C6EB-1CD2-4515-8BCB-3DFBBA1A2C25}</x14:id>
        </ext>
      </extLst>
    </cfRule>
  </conditionalFormatting>
  <conditionalFormatting sqref="Y10:Y12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{26F432F2-61A9-40DA-ADCC-2D83C755B53D}</x14:id>
        </ext>
      </extLst>
    </cfRule>
  </conditionalFormatting>
  <conditionalFormatting sqref="E23:X2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{2D8EF4B6-0CAC-48D1-B6C5-C0BF6AEDCB80}</x14:id>
        </ext>
      </extLst>
    </cfRule>
  </conditionalFormatting>
  <conditionalFormatting sqref="E25:X2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{8CBF0592-6F5B-4957-A98B-8A825166441E}</x14:id>
        </ext>
      </extLst>
    </cfRule>
  </conditionalFormatting>
  <conditionalFormatting sqref="E27:X2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{8C7C250C-3011-4D04-9B34-3D832C8D7985}</x14:id>
        </ext>
      </extLst>
    </cfRule>
  </conditionalFormatting>
  <conditionalFormatting sqref="E29:X3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{4B40EF04-E973-406D-855B-01A7259E46D9}</x14:id>
        </ext>
      </extLst>
    </cfRule>
  </conditionalFormatting>
  <conditionalFormatting sqref="E31:X3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{B3F0C886-FAC6-45C4-ABD8-6871CA6FAC71}</x14:id>
        </ext>
      </extLst>
    </cfRule>
  </conditionalFormatting>
  <conditionalFormatting sqref="E16:X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{04994E4F-59A3-4B13-97EF-CDAF59143CA8}</x14:id>
        </ext>
      </extLst>
    </cfRule>
  </conditionalFormatting>
  <conditionalFormatting sqref="E20:X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{E97F3290-A5EA-4024-9449-7A3F62EDE351}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A8244A-2362-49B6-96B4-640052CFE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4449B2A0-51EF-4DDA-8B7E-7DF2EBE63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CA0D3F66-EA89-48A7-B8BD-C8AB584FF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E6:E7</xm:sqref>
        </x14:conditionalFormatting>
        <x14:conditionalFormatting xmlns:xm="http://schemas.microsoft.com/office/excel/2006/main">
          <x14:cfRule type="dataBar" id="{FA768856-7D23-4F38-94C4-EF99755D5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E8:E9</xm:sqref>
        </x14:conditionalFormatting>
        <x14:conditionalFormatting xmlns:xm="http://schemas.microsoft.com/office/excel/2006/main">
          <x14:cfRule type="dataBar" id="{B7604719-331E-4539-9FBF-F232E2555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E10:E12 F12:X12</xm:sqref>
        </x14:conditionalFormatting>
        <x14:conditionalFormatting xmlns:xm="http://schemas.microsoft.com/office/excel/2006/main">
          <x14:cfRule type="dataBar" id="{7DCB9744-9387-414D-857D-77EF089B7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F2:X3</xm:sqref>
        </x14:conditionalFormatting>
        <x14:conditionalFormatting xmlns:xm="http://schemas.microsoft.com/office/excel/2006/main">
          <x14:cfRule type="dataBar" id="{C0A3AE0A-15A2-44B6-B647-817F4FE52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F4:X5 E5:W5</xm:sqref>
        </x14:conditionalFormatting>
        <x14:conditionalFormatting xmlns:xm="http://schemas.microsoft.com/office/excel/2006/main">
          <x14:cfRule type="dataBar" id="{15F70531-1EA3-4CD2-B70D-CDA052D47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F6:X7</xm:sqref>
        </x14:conditionalFormatting>
        <x14:conditionalFormatting xmlns:xm="http://schemas.microsoft.com/office/excel/2006/main">
          <x14:cfRule type="dataBar" id="{16D7BA06-1E49-422B-989B-4CCA06D05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F8:X9</xm:sqref>
        </x14:conditionalFormatting>
        <x14:conditionalFormatting xmlns:xm="http://schemas.microsoft.com/office/excel/2006/main">
          <x14:cfRule type="dataBar" id="{76F7943D-210D-4318-ABA0-FA8088434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F10:X11</xm:sqref>
        </x14:conditionalFormatting>
        <x14:conditionalFormatting xmlns:xm="http://schemas.microsoft.com/office/excel/2006/main">
          <x14:cfRule type="dataBar" id="{17CD4169-BB7C-478A-B12A-288917858D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Y4:Y5</xm:sqref>
        </x14:conditionalFormatting>
        <x14:conditionalFormatting xmlns:xm="http://schemas.microsoft.com/office/excel/2006/main">
          <x14:cfRule type="dataBar" id="{776B296B-89E0-4108-8EEB-9790EC0BE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Y6:Y7</xm:sqref>
        </x14:conditionalFormatting>
        <x14:conditionalFormatting xmlns:xm="http://schemas.microsoft.com/office/excel/2006/main">
          <x14:cfRule type="dataBar" id="{1467C6EB-1CD2-4515-8BCB-3DFBBA1A2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Y8:Y9</xm:sqref>
        </x14:conditionalFormatting>
        <x14:conditionalFormatting xmlns:xm="http://schemas.microsoft.com/office/excel/2006/main">
          <x14:cfRule type="dataBar" id="{26F432F2-61A9-40DA-ADCC-2D83C755B5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2D8EF4B6-0CAC-48D1-B6C5-C0BF6AEDCB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E23:X24</xm:sqref>
        </x14:conditionalFormatting>
        <x14:conditionalFormatting xmlns:xm="http://schemas.microsoft.com/office/excel/2006/main">
          <x14:cfRule type="dataBar" id="{8CBF0592-6F5B-4957-A98B-8A82516644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E25:X26</xm:sqref>
        </x14:conditionalFormatting>
        <x14:conditionalFormatting xmlns:xm="http://schemas.microsoft.com/office/excel/2006/main">
          <x14:cfRule type="dataBar" id="{8C7C250C-3011-4D04-9B34-3D832C8D7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E27:X28</xm:sqref>
        </x14:conditionalFormatting>
        <x14:conditionalFormatting xmlns:xm="http://schemas.microsoft.com/office/excel/2006/main">
          <x14:cfRule type="dataBar" id="{4B40EF04-E973-406D-855B-01A7259E46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E29:X30</xm:sqref>
        </x14:conditionalFormatting>
        <x14:conditionalFormatting xmlns:xm="http://schemas.microsoft.com/office/excel/2006/main">
          <x14:cfRule type="dataBar" id="{B3F0C886-FAC6-45C4-ABD8-6871CA6FA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E31:X32</xm:sqref>
        </x14:conditionalFormatting>
        <x14:conditionalFormatting xmlns:xm="http://schemas.microsoft.com/office/excel/2006/main">
          <x14:cfRule type="dataBar" id="{04994E4F-59A3-4B13-97EF-CDAF59143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E16:X16</xm:sqref>
        </x14:conditionalFormatting>
        <x14:conditionalFormatting xmlns:xm="http://schemas.microsoft.com/office/excel/2006/main">
          <x14:cfRule type="dataBar" id="{E97F3290-A5EA-4024-9449-7A3F62EDE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E20:X20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C0A7-3167-4052-85B9-AC856107F97E}">
  <dimension ref="A1:AZ5"/>
  <sheetViews>
    <sheetView workbookViewId="0">
      <selection activeCell="L10" sqref="L10"/>
    </sheetView>
  </sheetViews>
  <sheetFormatPr defaultRowHeight="17.399999999999999" x14ac:dyDescent="0.4"/>
  <cols>
    <col min="1" max="16384" width="8.796875" style="1"/>
  </cols>
  <sheetData>
    <row r="1" spans="1:52" x14ac:dyDescent="0.4">
      <c r="A1" s="7" t="s">
        <v>57</v>
      </c>
      <c r="B1" s="7"/>
    </row>
    <row r="2" spans="1:52" x14ac:dyDescent="0.4">
      <c r="A2" s="1" t="s">
        <v>58</v>
      </c>
      <c r="B2" s="1">
        <v>50</v>
      </c>
      <c r="C2" s="1">
        <v>51</v>
      </c>
      <c r="D2" s="1">
        <v>52</v>
      </c>
      <c r="E2" s="1">
        <v>53</v>
      </c>
      <c r="F2" s="1">
        <v>54</v>
      </c>
      <c r="G2" s="1">
        <v>55</v>
      </c>
      <c r="H2" s="1">
        <v>56</v>
      </c>
      <c r="I2" s="1">
        <v>57</v>
      </c>
      <c r="J2" s="1">
        <v>58</v>
      </c>
      <c r="K2" s="1">
        <v>59</v>
      </c>
      <c r="L2" s="1">
        <v>60</v>
      </c>
      <c r="M2" s="1">
        <v>61</v>
      </c>
      <c r="N2" s="1">
        <v>62</v>
      </c>
      <c r="O2" s="1">
        <v>63</v>
      </c>
      <c r="P2" s="1">
        <v>64</v>
      </c>
      <c r="Q2" s="1">
        <v>65</v>
      </c>
      <c r="R2" s="1">
        <v>66</v>
      </c>
      <c r="S2" s="1">
        <v>67</v>
      </c>
      <c r="T2" s="1">
        <v>68</v>
      </c>
      <c r="U2" s="1">
        <v>69</v>
      </c>
      <c r="V2" s="1">
        <v>70</v>
      </c>
      <c r="W2" s="1">
        <v>71</v>
      </c>
      <c r="X2" s="1">
        <v>72</v>
      </c>
      <c r="Y2" s="1">
        <v>73</v>
      </c>
      <c r="Z2" s="1">
        <v>74</v>
      </c>
      <c r="AA2" s="1">
        <v>75</v>
      </c>
      <c r="AB2" s="1">
        <v>76</v>
      </c>
      <c r="AC2" s="1">
        <v>77</v>
      </c>
      <c r="AD2" s="1">
        <v>78</v>
      </c>
      <c r="AE2" s="1">
        <v>79</v>
      </c>
      <c r="AF2" s="1">
        <v>80</v>
      </c>
      <c r="AG2" s="1">
        <v>81</v>
      </c>
      <c r="AH2" s="1">
        <v>82</v>
      </c>
      <c r="AI2" s="1">
        <v>83</v>
      </c>
      <c r="AJ2" s="1">
        <v>84</v>
      </c>
      <c r="AK2" s="1">
        <v>85</v>
      </c>
      <c r="AL2" s="1">
        <v>86</v>
      </c>
      <c r="AM2" s="1">
        <v>87</v>
      </c>
      <c r="AN2" s="1">
        <v>88</v>
      </c>
      <c r="AO2" s="1">
        <v>89</v>
      </c>
      <c r="AP2" s="1">
        <v>90</v>
      </c>
      <c r="AQ2" s="1">
        <v>91</v>
      </c>
      <c r="AR2" s="1">
        <v>92</v>
      </c>
      <c r="AS2" s="1">
        <v>93</v>
      </c>
      <c r="AT2" s="1">
        <v>94</v>
      </c>
      <c r="AU2" s="1">
        <v>95</v>
      </c>
      <c r="AV2" s="1">
        <v>96</v>
      </c>
      <c r="AW2" s="1">
        <v>97</v>
      </c>
      <c r="AX2" s="1">
        <v>98</v>
      </c>
      <c r="AY2" s="1">
        <v>99</v>
      </c>
      <c r="AZ2" s="1">
        <v>100</v>
      </c>
    </row>
    <row r="3" spans="1:52" x14ac:dyDescent="0.4">
      <c r="A3" s="1" t="s">
        <v>59</v>
      </c>
      <c r="B3" s="1">
        <f>100-B2</f>
        <v>50</v>
      </c>
      <c r="C3" s="1">
        <f>100-C2</f>
        <v>49</v>
      </c>
      <c r="D3" s="1">
        <f>100-D2</f>
        <v>48</v>
      </c>
      <c r="E3" s="1">
        <f>100-E2</f>
        <v>47</v>
      </c>
      <c r="F3" s="1">
        <f>100-F2</f>
        <v>46</v>
      </c>
      <c r="G3" s="1">
        <f>100-G2</f>
        <v>45</v>
      </c>
      <c r="H3" s="1">
        <f>100-H2</f>
        <v>44</v>
      </c>
      <c r="I3" s="1">
        <f>100-I2</f>
        <v>43</v>
      </c>
      <c r="J3" s="1">
        <f>100-J2</f>
        <v>42</v>
      </c>
      <c r="K3" s="1">
        <f>100-K2</f>
        <v>41</v>
      </c>
      <c r="L3" s="1">
        <f>100-L2</f>
        <v>40</v>
      </c>
      <c r="M3" s="1">
        <f>100-M2</f>
        <v>39</v>
      </c>
      <c r="N3" s="1">
        <f>100-N2</f>
        <v>38</v>
      </c>
      <c r="O3" s="1">
        <f>100-O2</f>
        <v>37</v>
      </c>
      <c r="P3" s="1">
        <f>100-P2</f>
        <v>36</v>
      </c>
      <c r="Q3" s="1">
        <f>100-Q2</f>
        <v>35</v>
      </c>
      <c r="R3" s="1">
        <f>100-R2</f>
        <v>34</v>
      </c>
      <c r="S3" s="1">
        <f>100-S2</f>
        <v>33</v>
      </c>
      <c r="T3" s="1">
        <f>100-T2</f>
        <v>32</v>
      </c>
      <c r="U3" s="1">
        <f>100-U2</f>
        <v>31</v>
      </c>
      <c r="V3" s="1">
        <f>100-V2</f>
        <v>30</v>
      </c>
      <c r="W3" s="1">
        <f>100-W2</f>
        <v>29</v>
      </c>
      <c r="X3" s="1">
        <f>100-X2</f>
        <v>28</v>
      </c>
      <c r="Y3" s="1">
        <f>100-Y2</f>
        <v>27</v>
      </c>
      <c r="Z3" s="1">
        <f>100-Z2</f>
        <v>26</v>
      </c>
      <c r="AA3" s="1">
        <f>100-AA2</f>
        <v>25</v>
      </c>
      <c r="AB3" s="1">
        <f>100-AB2</f>
        <v>24</v>
      </c>
      <c r="AC3" s="1">
        <f>100-AC2</f>
        <v>23</v>
      </c>
      <c r="AD3" s="1">
        <f>100-AD2</f>
        <v>22</v>
      </c>
      <c r="AE3" s="1">
        <f>100-AE2</f>
        <v>21</v>
      </c>
      <c r="AF3" s="1">
        <f>100-AF2</f>
        <v>20</v>
      </c>
      <c r="AG3" s="1">
        <f>100-AG2</f>
        <v>19</v>
      </c>
      <c r="AH3" s="1">
        <f>100-AH2</f>
        <v>18</v>
      </c>
      <c r="AI3" s="1">
        <f>100-AI2</f>
        <v>17</v>
      </c>
      <c r="AJ3" s="1">
        <f>100-AJ2</f>
        <v>16</v>
      </c>
      <c r="AK3" s="1">
        <f>100-AK2</f>
        <v>15</v>
      </c>
      <c r="AL3" s="1">
        <f>100-AL2</f>
        <v>14</v>
      </c>
      <c r="AM3" s="1">
        <f>100-AM2</f>
        <v>13</v>
      </c>
      <c r="AN3" s="1">
        <f>100-AN2</f>
        <v>12</v>
      </c>
      <c r="AO3" s="1">
        <f>100-AO2</f>
        <v>11</v>
      </c>
      <c r="AP3" s="1">
        <f>100-AP2</f>
        <v>10</v>
      </c>
      <c r="AQ3" s="1">
        <f>100-AQ2</f>
        <v>9</v>
      </c>
      <c r="AR3" s="1">
        <f>100-AR2</f>
        <v>8</v>
      </c>
      <c r="AS3" s="1">
        <f>100-AS2</f>
        <v>7</v>
      </c>
      <c r="AT3" s="1">
        <f>100-AT2</f>
        <v>6</v>
      </c>
      <c r="AU3" s="1">
        <f>100-AU2</f>
        <v>5</v>
      </c>
      <c r="AV3" s="1">
        <f>100-AV2</f>
        <v>4</v>
      </c>
      <c r="AW3" s="1">
        <f>100-AW2</f>
        <v>3</v>
      </c>
      <c r="AX3" s="1">
        <f>100-AX2</f>
        <v>2</v>
      </c>
      <c r="AY3" s="1">
        <f>100-AY2</f>
        <v>1</v>
      </c>
      <c r="AZ3" s="1">
        <f>100-AZ2</f>
        <v>0</v>
      </c>
    </row>
    <row r="4" spans="1:52" x14ac:dyDescent="0.4">
      <c r="A4" s="1" t="s">
        <v>60</v>
      </c>
      <c r="B4" s="1">
        <f>B2-B3</f>
        <v>0</v>
      </c>
      <c r="C4" s="1">
        <f>C2-C3</f>
        <v>2</v>
      </c>
      <c r="D4" s="1">
        <f>D2-D3</f>
        <v>4</v>
      </c>
      <c r="E4" s="1">
        <f>E2-E3</f>
        <v>6</v>
      </c>
      <c r="F4" s="1">
        <f>F2-F3</f>
        <v>8</v>
      </c>
      <c r="G4" s="1">
        <f>G2-G3</f>
        <v>10</v>
      </c>
      <c r="H4" s="1">
        <f>H2-H3</f>
        <v>12</v>
      </c>
      <c r="I4" s="1">
        <f>I2-I3</f>
        <v>14</v>
      </c>
      <c r="J4" s="1">
        <f>J2-J3</f>
        <v>16</v>
      </c>
      <c r="K4" s="1">
        <f>K2-K3</f>
        <v>18</v>
      </c>
      <c r="L4" s="1">
        <f>L2-L3</f>
        <v>20</v>
      </c>
      <c r="M4" s="1">
        <f>M2-M3</f>
        <v>22</v>
      </c>
      <c r="N4" s="1">
        <f>N2-N3</f>
        <v>24</v>
      </c>
      <c r="O4" s="1">
        <f>O2-O3</f>
        <v>26</v>
      </c>
      <c r="P4" s="1">
        <f>P2-P3</f>
        <v>28</v>
      </c>
      <c r="Q4" s="1">
        <f>Q2-Q3</f>
        <v>30</v>
      </c>
      <c r="R4" s="1">
        <f>R2-R3</f>
        <v>32</v>
      </c>
      <c r="S4" s="1">
        <f>S2-S3</f>
        <v>34</v>
      </c>
      <c r="T4" s="1">
        <f>T2-T3</f>
        <v>36</v>
      </c>
      <c r="U4" s="1">
        <f>U2-U3</f>
        <v>38</v>
      </c>
      <c r="V4" s="1">
        <f>V2-V3</f>
        <v>40</v>
      </c>
      <c r="W4" s="1">
        <f>W2-W3</f>
        <v>42</v>
      </c>
      <c r="X4" s="1">
        <f>X2-X3</f>
        <v>44</v>
      </c>
      <c r="Y4" s="1">
        <f>Y2-Y3</f>
        <v>46</v>
      </c>
      <c r="Z4" s="1">
        <f>Z2-Z3</f>
        <v>48</v>
      </c>
      <c r="AA4" s="1">
        <f>AA2-AA3</f>
        <v>50</v>
      </c>
      <c r="AB4" s="1">
        <f>AB2-AB3</f>
        <v>52</v>
      </c>
      <c r="AC4" s="1">
        <f>AC2-AC3</f>
        <v>54</v>
      </c>
      <c r="AD4" s="1">
        <f>AD2-AD3</f>
        <v>56</v>
      </c>
      <c r="AE4" s="1">
        <f>AE2-AE3</f>
        <v>58</v>
      </c>
      <c r="AF4" s="1">
        <f>AF2-AF3</f>
        <v>60</v>
      </c>
      <c r="AG4" s="1">
        <f>AG2-AG3</f>
        <v>62</v>
      </c>
      <c r="AH4" s="1">
        <f>AH2-AH3</f>
        <v>64</v>
      </c>
      <c r="AI4" s="1">
        <f>AI2-AI3</f>
        <v>66</v>
      </c>
      <c r="AJ4" s="1">
        <f>AJ2-AJ3</f>
        <v>68</v>
      </c>
      <c r="AK4" s="1">
        <f>AK2-AK3</f>
        <v>70</v>
      </c>
      <c r="AL4" s="1">
        <f>AL2-AL3</f>
        <v>72</v>
      </c>
      <c r="AM4" s="1">
        <f>AM2-AM3</f>
        <v>74</v>
      </c>
      <c r="AN4" s="1">
        <f>AN2-AN3</f>
        <v>76</v>
      </c>
      <c r="AO4" s="1">
        <f>AO2-AO3</f>
        <v>78</v>
      </c>
      <c r="AP4" s="1">
        <f>AP2-AP3</f>
        <v>80</v>
      </c>
      <c r="AQ4" s="1">
        <f>AQ2-AQ3</f>
        <v>82</v>
      </c>
      <c r="AR4" s="1">
        <f>AR2-AR3</f>
        <v>84</v>
      </c>
      <c r="AS4" s="1">
        <f>AS2-AS3</f>
        <v>86</v>
      </c>
      <c r="AT4" s="1">
        <f>AT2-AT3</f>
        <v>88</v>
      </c>
      <c r="AU4" s="1">
        <f>AU2-AU3</f>
        <v>90</v>
      </c>
      <c r="AV4" s="1">
        <f>AV2-AV3</f>
        <v>92</v>
      </c>
      <c r="AW4" s="1">
        <f>AW2-AW3</f>
        <v>94</v>
      </c>
      <c r="AX4" s="1">
        <f>AX2-AX3</f>
        <v>96</v>
      </c>
      <c r="AY4" s="1">
        <f>AY2-AY3</f>
        <v>98</v>
      </c>
      <c r="AZ4" s="1">
        <f>AZ2-AZ3</f>
        <v>100</v>
      </c>
    </row>
    <row r="5" spans="1:52" x14ac:dyDescent="0.4">
      <c r="A5" s="1" t="s">
        <v>52</v>
      </c>
      <c r="B5" s="1">
        <v>0</v>
      </c>
      <c r="AA5" s="1">
        <v>15</v>
      </c>
      <c r="AZ5" s="1">
        <v>30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raw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김찬주</dc:creator>
  <cp:lastModifiedBy>김찬주</cp:lastModifiedBy>
  <dcterms:created xsi:type="dcterms:W3CDTF">2023-01-17T17:00:52Z</dcterms:created>
  <dcterms:modified xsi:type="dcterms:W3CDTF">2023-01-17T19:14:55Z</dcterms:modified>
</cp:coreProperties>
</file>